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drawings/drawing1.xml" ContentType="application/vnd.openxmlformats-officedocument.drawing+xml"/>
  <Override PartName="/xl/tables/table12.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codeName="{C5BBEA04-B48B-DB03-FC8F-E18A6752861A}"/>
  <workbookPr codeName="ThisWorkbook" defaultThemeVersion="166925"/>
  <mc:AlternateContent xmlns:mc="http://schemas.openxmlformats.org/markup-compatibility/2006">
    <mc:Choice Requires="x15">
      <x15ac:absPath xmlns:x15ac="http://schemas.microsoft.com/office/spreadsheetml/2010/11/ac" url="D:\Documents\"/>
    </mc:Choice>
  </mc:AlternateContent>
  <xr:revisionPtr revIDLastSave="0" documentId="8_{37D3907C-81C5-4FE7-AED5-351205777B0D}" xr6:coauthVersionLast="47" xr6:coauthVersionMax="47" xr10:uidLastSave="{00000000-0000-0000-0000-000000000000}"/>
  <bookViews>
    <workbookView xWindow="2700" yWindow="2055" windowWidth="23280" windowHeight="12330" activeTab="1" xr2:uid="{D4882017-9FBB-421A-B449-3D6EA380D66F}"/>
  </bookViews>
  <sheets>
    <sheet name="BDD" sheetId="1" r:id="rId1"/>
    <sheet name="ListeMVTStocks" sheetId="3" r:id="rId2"/>
    <sheet name="Products" sheetId="4" r:id="rId3"/>
  </sheets>
  <externalReferences>
    <externalReference r:id="rId4"/>
  </externalReferences>
  <definedNames>
    <definedName name="IndexPays">OFFSET([1]Bdd!#REF!,,,COUNTA([1]Bdd!#REF!)-1)</definedName>
    <definedName name="ListePays">OFFSET([1]Bdd!#REF!,,,COUNTA([1]Bdd!#REF!)-1)</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 name="NowUser">[1]Parametres!$B$41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N2" i="4" l="1"/>
  <c r="K2" i="4"/>
  <c r="F2" i="4" s="1"/>
  <c r="S201" i="4"/>
  <c r="Q201" i="4"/>
  <c r="R201" i="4" s="1"/>
  <c r="P201" i="4"/>
  <c r="K201" i="4"/>
  <c r="N201" i="4" s="1"/>
  <c r="I201" i="4"/>
  <c r="T201" i="4" s="1"/>
  <c r="G201" i="4"/>
  <c r="F201" i="4"/>
  <c r="B201" i="4"/>
  <c r="R200" i="4"/>
  <c r="Q200" i="4"/>
  <c r="S200" i="4" s="1"/>
  <c r="K200" i="4"/>
  <c r="P200" i="4" s="1"/>
  <c r="G200" i="4"/>
  <c r="I200" i="4" s="1"/>
  <c r="F200" i="4"/>
  <c r="B200" i="4"/>
  <c r="S199" i="4"/>
  <c r="R199" i="4"/>
  <c r="Q199" i="4"/>
  <c r="N199" i="4"/>
  <c r="K199" i="4"/>
  <c r="P199" i="4" s="1"/>
  <c r="G199" i="4"/>
  <c r="I199" i="4" s="1"/>
  <c r="F199" i="4"/>
  <c r="B199" i="4"/>
  <c r="S198" i="4"/>
  <c r="R198" i="4"/>
  <c r="Q198" i="4"/>
  <c r="P198" i="4"/>
  <c r="N198" i="4"/>
  <c r="K198" i="4"/>
  <c r="I198" i="4"/>
  <c r="J198" i="4" s="1"/>
  <c r="G198" i="4"/>
  <c r="F198" i="4"/>
  <c r="B198" i="4"/>
  <c r="Q197" i="4"/>
  <c r="S197" i="4" s="1"/>
  <c r="P197" i="4"/>
  <c r="N197" i="4"/>
  <c r="K197" i="4"/>
  <c r="J197" i="4"/>
  <c r="I197" i="4"/>
  <c r="T197" i="4" s="1"/>
  <c r="G197" i="4"/>
  <c r="F197" i="4"/>
  <c r="B197" i="4"/>
  <c r="R196" i="4"/>
  <c r="Q196" i="4"/>
  <c r="S196" i="4" s="1"/>
  <c r="K196" i="4"/>
  <c r="P196" i="4" s="1"/>
  <c r="J196" i="4"/>
  <c r="I196" i="4"/>
  <c r="T196" i="4" s="1"/>
  <c r="G196" i="4"/>
  <c r="F196" i="4"/>
  <c r="B196" i="4"/>
  <c r="S195" i="4"/>
  <c r="R195" i="4"/>
  <c r="Q195" i="4"/>
  <c r="N195" i="4"/>
  <c r="K195" i="4"/>
  <c r="P195" i="4" s="1"/>
  <c r="G195" i="4"/>
  <c r="I195" i="4" s="1"/>
  <c r="F195" i="4"/>
  <c r="B195" i="4"/>
  <c r="S194" i="4"/>
  <c r="R194" i="4"/>
  <c r="Q194" i="4"/>
  <c r="P194" i="4"/>
  <c r="N194" i="4"/>
  <c r="K194" i="4"/>
  <c r="I194" i="4"/>
  <c r="J194" i="4" s="1"/>
  <c r="G194" i="4"/>
  <c r="F194" i="4"/>
  <c r="B194" i="4"/>
  <c r="Q193" i="4"/>
  <c r="S193" i="4" s="1"/>
  <c r="P193" i="4"/>
  <c r="N193" i="4"/>
  <c r="K193" i="4"/>
  <c r="J193" i="4"/>
  <c r="I193" i="4"/>
  <c r="T193" i="4" s="1"/>
  <c r="G193" i="4"/>
  <c r="F193" i="4"/>
  <c r="B193" i="4"/>
  <c r="R192" i="4"/>
  <c r="Q192" i="4"/>
  <c r="S192" i="4" s="1"/>
  <c r="K192" i="4"/>
  <c r="P192" i="4" s="1"/>
  <c r="J192" i="4"/>
  <c r="I192" i="4"/>
  <c r="T192" i="4" s="1"/>
  <c r="G192" i="4"/>
  <c r="F192" i="4"/>
  <c r="B192" i="4"/>
  <c r="S191" i="4"/>
  <c r="R191" i="4"/>
  <c r="Q191" i="4"/>
  <c r="N191" i="4"/>
  <c r="K191" i="4"/>
  <c r="P191" i="4" s="1"/>
  <c r="G191" i="4"/>
  <c r="I191" i="4" s="1"/>
  <c r="F191" i="4"/>
  <c r="B191" i="4"/>
  <c r="S190" i="4"/>
  <c r="R190" i="4"/>
  <c r="Q190" i="4"/>
  <c r="P190" i="4"/>
  <c r="N190" i="4"/>
  <c r="K190" i="4"/>
  <c r="I190" i="4"/>
  <c r="J190" i="4" s="1"/>
  <c r="G190" i="4"/>
  <c r="F190" i="4"/>
  <c r="B190" i="4"/>
  <c r="Q189" i="4"/>
  <c r="S189" i="4" s="1"/>
  <c r="P189" i="4"/>
  <c r="N189" i="4"/>
  <c r="K189" i="4"/>
  <c r="J189" i="4"/>
  <c r="I189" i="4"/>
  <c r="T189" i="4" s="1"/>
  <c r="G189" i="4"/>
  <c r="F189" i="4"/>
  <c r="B189" i="4"/>
  <c r="R188" i="4"/>
  <c r="Q188" i="4"/>
  <c r="S188" i="4" s="1"/>
  <c r="K188" i="4"/>
  <c r="P188" i="4" s="1"/>
  <c r="J188" i="4"/>
  <c r="I188" i="4"/>
  <c r="T188" i="4" s="1"/>
  <c r="G188" i="4"/>
  <c r="F188" i="4"/>
  <c r="B188" i="4"/>
  <c r="S187" i="4"/>
  <c r="R187" i="4"/>
  <c r="Q187" i="4"/>
  <c r="N187" i="4"/>
  <c r="K187" i="4"/>
  <c r="P187" i="4" s="1"/>
  <c r="G187" i="4"/>
  <c r="I187" i="4" s="1"/>
  <c r="F187" i="4"/>
  <c r="B187" i="4"/>
  <c r="S186" i="4"/>
  <c r="R186" i="4"/>
  <c r="Q186" i="4"/>
  <c r="P186" i="4"/>
  <c r="N186" i="4"/>
  <c r="K186" i="4"/>
  <c r="I186" i="4"/>
  <c r="J186" i="4" s="1"/>
  <c r="G186" i="4"/>
  <c r="F186" i="4"/>
  <c r="B186" i="4"/>
  <c r="Q185" i="4"/>
  <c r="S185" i="4" s="1"/>
  <c r="P185" i="4"/>
  <c r="N185" i="4"/>
  <c r="K185" i="4"/>
  <c r="J185" i="4"/>
  <c r="I185" i="4"/>
  <c r="T185" i="4" s="1"/>
  <c r="G185" i="4"/>
  <c r="F185" i="4"/>
  <c r="B185" i="4"/>
  <c r="R184" i="4"/>
  <c r="Q184" i="4"/>
  <c r="S184" i="4" s="1"/>
  <c r="K184" i="4"/>
  <c r="P184" i="4" s="1"/>
  <c r="J184" i="4"/>
  <c r="I184" i="4"/>
  <c r="T184" i="4" s="1"/>
  <c r="G184" i="4"/>
  <c r="F184" i="4"/>
  <c r="B184" i="4"/>
  <c r="S183" i="4"/>
  <c r="R183" i="4"/>
  <c r="Q183" i="4"/>
  <c r="N183" i="4"/>
  <c r="K183" i="4"/>
  <c r="P183" i="4" s="1"/>
  <c r="G183" i="4"/>
  <c r="I183" i="4" s="1"/>
  <c r="F183" i="4"/>
  <c r="B183" i="4"/>
  <c r="S182" i="4"/>
  <c r="R182" i="4"/>
  <c r="Q182" i="4"/>
  <c r="P182" i="4"/>
  <c r="N182" i="4"/>
  <c r="K182" i="4"/>
  <c r="I182" i="4"/>
  <c r="J182" i="4" s="1"/>
  <c r="G182" i="4"/>
  <c r="F182" i="4"/>
  <c r="B182" i="4"/>
  <c r="Q181" i="4"/>
  <c r="S181" i="4" s="1"/>
  <c r="P181" i="4"/>
  <c r="N181" i="4"/>
  <c r="K181" i="4"/>
  <c r="J181" i="4"/>
  <c r="I181" i="4"/>
  <c r="T181" i="4" s="1"/>
  <c r="G181" i="4"/>
  <c r="F181" i="4"/>
  <c r="B181" i="4"/>
  <c r="R180" i="4"/>
  <c r="Q180" i="4"/>
  <c r="S180" i="4" s="1"/>
  <c r="K180" i="4"/>
  <c r="P180" i="4" s="1"/>
  <c r="J180" i="4"/>
  <c r="I180" i="4"/>
  <c r="T180" i="4" s="1"/>
  <c r="G180" i="4"/>
  <c r="F180" i="4"/>
  <c r="B180" i="4"/>
  <c r="S179" i="4"/>
  <c r="R179" i="4"/>
  <c r="Q179" i="4"/>
  <c r="N179" i="4"/>
  <c r="K179" i="4"/>
  <c r="P179" i="4" s="1"/>
  <c r="G179" i="4"/>
  <c r="I179" i="4" s="1"/>
  <c r="F179" i="4"/>
  <c r="B179" i="4"/>
  <c r="S178" i="4"/>
  <c r="R178" i="4"/>
  <c r="Q178" i="4"/>
  <c r="P178" i="4"/>
  <c r="N178" i="4"/>
  <c r="K178" i="4"/>
  <c r="I178" i="4"/>
  <c r="J178" i="4" s="1"/>
  <c r="G178" i="4"/>
  <c r="F178" i="4"/>
  <c r="B178" i="4"/>
  <c r="Q177" i="4"/>
  <c r="S177" i="4" s="1"/>
  <c r="P177" i="4"/>
  <c r="N177" i="4"/>
  <c r="K177" i="4"/>
  <c r="J177" i="4"/>
  <c r="I177" i="4"/>
  <c r="T177" i="4" s="1"/>
  <c r="G177" i="4"/>
  <c r="F177" i="4"/>
  <c r="B177" i="4"/>
  <c r="R176" i="4"/>
  <c r="Q176" i="4"/>
  <c r="S176" i="4" s="1"/>
  <c r="K176" i="4"/>
  <c r="P176" i="4" s="1"/>
  <c r="J176" i="4"/>
  <c r="I176" i="4"/>
  <c r="T176" i="4" s="1"/>
  <c r="G176" i="4"/>
  <c r="F176" i="4"/>
  <c r="B176" i="4"/>
  <c r="S175" i="4"/>
  <c r="R175" i="4"/>
  <c r="Q175" i="4"/>
  <c r="N175" i="4"/>
  <c r="K175" i="4"/>
  <c r="P175" i="4" s="1"/>
  <c r="G175" i="4"/>
  <c r="I175" i="4" s="1"/>
  <c r="F175" i="4"/>
  <c r="B175" i="4"/>
  <c r="S174" i="4"/>
  <c r="R174" i="4"/>
  <c r="Q174" i="4"/>
  <c r="P174" i="4"/>
  <c r="N174" i="4"/>
  <c r="K174" i="4"/>
  <c r="I174" i="4"/>
  <c r="J174" i="4" s="1"/>
  <c r="G174" i="4"/>
  <c r="F174" i="4"/>
  <c r="B174" i="4"/>
  <c r="Q173" i="4"/>
  <c r="S173" i="4" s="1"/>
  <c r="P173" i="4"/>
  <c r="N173" i="4"/>
  <c r="K173" i="4"/>
  <c r="J173" i="4"/>
  <c r="I173" i="4"/>
  <c r="T173" i="4" s="1"/>
  <c r="G173" i="4"/>
  <c r="F173" i="4"/>
  <c r="B173" i="4"/>
  <c r="R172" i="4"/>
  <c r="Q172" i="4"/>
  <c r="S172" i="4" s="1"/>
  <c r="K172" i="4"/>
  <c r="P172" i="4" s="1"/>
  <c r="J172" i="4"/>
  <c r="I172" i="4"/>
  <c r="T172" i="4" s="1"/>
  <c r="G172" i="4"/>
  <c r="F172" i="4"/>
  <c r="B172" i="4"/>
  <c r="S171" i="4"/>
  <c r="R171" i="4"/>
  <c r="Q171" i="4"/>
  <c r="N171" i="4"/>
  <c r="K171" i="4"/>
  <c r="P171" i="4" s="1"/>
  <c r="G171" i="4"/>
  <c r="I171" i="4" s="1"/>
  <c r="F171" i="4"/>
  <c r="B171" i="4"/>
  <c r="S170" i="4"/>
  <c r="R170" i="4"/>
  <c r="Q170" i="4"/>
  <c r="P170" i="4"/>
  <c r="N170" i="4"/>
  <c r="K170" i="4"/>
  <c r="I170" i="4"/>
  <c r="J170" i="4" s="1"/>
  <c r="G170" i="4"/>
  <c r="F170" i="4"/>
  <c r="B170" i="4"/>
  <c r="T169" i="4"/>
  <c r="Q169" i="4"/>
  <c r="P169" i="4"/>
  <c r="N169" i="4"/>
  <c r="K169" i="4"/>
  <c r="J169" i="4"/>
  <c r="I169" i="4"/>
  <c r="G169" i="4"/>
  <c r="F169" i="4"/>
  <c r="B169" i="4"/>
  <c r="R168" i="4"/>
  <c r="Q168" i="4"/>
  <c r="S168" i="4" s="1"/>
  <c r="K168" i="4"/>
  <c r="J168" i="4"/>
  <c r="I168" i="4"/>
  <c r="T168" i="4" s="1"/>
  <c r="G168" i="4"/>
  <c r="F168" i="4"/>
  <c r="B168" i="4"/>
  <c r="S167" i="4"/>
  <c r="R167" i="4"/>
  <c r="Q167" i="4"/>
  <c r="K167" i="4"/>
  <c r="P167" i="4" s="1"/>
  <c r="G167" i="4"/>
  <c r="I167" i="4" s="1"/>
  <c r="F167" i="4"/>
  <c r="B167" i="4"/>
  <c r="S166" i="4"/>
  <c r="R166" i="4"/>
  <c r="Q166" i="4"/>
  <c r="P166" i="4"/>
  <c r="N166" i="4"/>
  <c r="K166" i="4"/>
  <c r="G166" i="4"/>
  <c r="I166" i="4" s="1"/>
  <c r="F166" i="4"/>
  <c r="B166" i="4"/>
  <c r="Q165" i="4"/>
  <c r="P165" i="4"/>
  <c r="N165" i="4"/>
  <c r="K165" i="4"/>
  <c r="I165" i="4"/>
  <c r="T165" i="4" s="1"/>
  <c r="G165" i="4"/>
  <c r="F165" i="4"/>
  <c r="B165" i="4"/>
  <c r="Q164" i="4"/>
  <c r="S164" i="4" s="1"/>
  <c r="K164" i="4"/>
  <c r="J164" i="4"/>
  <c r="I164" i="4"/>
  <c r="T164" i="4" s="1"/>
  <c r="G164" i="4"/>
  <c r="F164" i="4"/>
  <c r="B164" i="4"/>
  <c r="S163" i="4"/>
  <c r="R163" i="4"/>
  <c r="Q163" i="4"/>
  <c r="N163" i="4"/>
  <c r="K163" i="4"/>
  <c r="P163" i="4" s="1"/>
  <c r="G163" i="4"/>
  <c r="I163" i="4" s="1"/>
  <c r="F163" i="4"/>
  <c r="B163" i="4"/>
  <c r="S162" i="4"/>
  <c r="R162" i="4"/>
  <c r="Q162" i="4"/>
  <c r="N162" i="4"/>
  <c r="K162" i="4"/>
  <c r="P162" i="4" s="1"/>
  <c r="I162" i="4"/>
  <c r="J162" i="4" s="1"/>
  <c r="G162" i="4"/>
  <c r="F162" i="4"/>
  <c r="B162" i="4"/>
  <c r="S161" i="4"/>
  <c r="Q161" i="4"/>
  <c r="R161" i="4" s="1"/>
  <c r="P161" i="4"/>
  <c r="N161" i="4"/>
  <c r="K161" i="4"/>
  <c r="I161" i="4"/>
  <c r="T161" i="4" s="1"/>
  <c r="G161" i="4"/>
  <c r="F161" i="4"/>
  <c r="B161" i="4"/>
  <c r="R160" i="4"/>
  <c r="Q160" i="4"/>
  <c r="S160" i="4" s="1"/>
  <c r="P160" i="4"/>
  <c r="K160" i="4"/>
  <c r="N160" i="4" s="1"/>
  <c r="J160" i="4"/>
  <c r="I160" i="4"/>
  <c r="T160" i="4" s="1"/>
  <c r="G160" i="4"/>
  <c r="F160" i="4"/>
  <c r="B160" i="4"/>
  <c r="S159" i="4"/>
  <c r="Q159" i="4"/>
  <c r="R159" i="4" s="1"/>
  <c r="K159" i="4"/>
  <c r="P159" i="4" s="1"/>
  <c r="I159" i="4"/>
  <c r="T159" i="4" s="1"/>
  <c r="G159" i="4"/>
  <c r="F159" i="4"/>
  <c r="B159" i="4"/>
  <c r="S158" i="4"/>
  <c r="Q158" i="4"/>
  <c r="R158" i="4" s="1"/>
  <c r="P158" i="4"/>
  <c r="N158" i="4"/>
  <c r="K158" i="4"/>
  <c r="G158" i="4"/>
  <c r="I158" i="4" s="1"/>
  <c r="F158" i="4"/>
  <c r="B158" i="4"/>
  <c r="R157" i="4"/>
  <c r="Q157" i="4"/>
  <c r="S157" i="4" s="1"/>
  <c r="P157" i="4"/>
  <c r="K157" i="4"/>
  <c r="N157" i="4" s="1"/>
  <c r="I157" i="4"/>
  <c r="T157" i="4" s="1"/>
  <c r="G157" i="4"/>
  <c r="F157" i="4"/>
  <c r="B157" i="4"/>
  <c r="Q156" i="4"/>
  <c r="S156" i="4" s="1"/>
  <c r="N156" i="4"/>
  <c r="K156" i="4"/>
  <c r="P156" i="4" s="1"/>
  <c r="G156" i="4"/>
  <c r="I156" i="4" s="1"/>
  <c r="F156" i="4"/>
  <c r="B156" i="4"/>
  <c r="S155" i="4"/>
  <c r="R155" i="4"/>
  <c r="Q155" i="4"/>
  <c r="K155" i="4"/>
  <c r="P155" i="4" s="1"/>
  <c r="I155" i="4"/>
  <c r="J155" i="4" s="1"/>
  <c r="G155" i="4"/>
  <c r="F155" i="4"/>
  <c r="B155" i="4"/>
  <c r="S154" i="4"/>
  <c r="Q154" i="4"/>
  <c r="R154" i="4" s="1"/>
  <c r="P154" i="4"/>
  <c r="N154" i="4"/>
  <c r="K154" i="4"/>
  <c r="G154" i="4"/>
  <c r="I154" i="4" s="1"/>
  <c r="F154" i="4"/>
  <c r="B154" i="4"/>
  <c r="R153" i="4"/>
  <c r="Q153" i="4"/>
  <c r="S153" i="4" s="1"/>
  <c r="P153" i="4"/>
  <c r="K153" i="4"/>
  <c r="N153" i="4" s="1"/>
  <c r="I153" i="4"/>
  <c r="T153" i="4" s="1"/>
  <c r="G153" i="4"/>
  <c r="F153" i="4"/>
  <c r="B153" i="4"/>
  <c r="Q152" i="4"/>
  <c r="S152" i="4" s="1"/>
  <c r="N152" i="4"/>
  <c r="K152" i="4"/>
  <c r="P152" i="4" s="1"/>
  <c r="G152" i="4"/>
  <c r="I152" i="4" s="1"/>
  <c r="F152" i="4"/>
  <c r="B152" i="4"/>
  <c r="S151" i="4"/>
  <c r="R151" i="4"/>
  <c r="Q151" i="4"/>
  <c r="K151" i="4"/>
  <c r="P151" i="4" s="1"/>
  <c r="I151" i="4"/>
  <c r="J151" i="4" s="1"/>
  <c r="G151" i="4"/>
  <c r="F151" i="4"/>
  <c r="B151" i="4"/>
  <c r="S150" i="4"/>
  <c r="Q150" i="4"/>
  <c r="R150" i="4" s="1"/>
  <c r="P150" i="4"/>
  <c r="N150" i="4"/>
  <c r="K150" i="4"/>
  <c r="G150" i="4"/>
  <c r="I150" i="4" s="1"/>
  <c r="F150" i="4"/>
  <c r="B150" i="4"/>
  <c r="R149" i="4"/>
  <c r="Q149" i="4"/>
  <c r="S149" i="4" s="1"/>
  <c r="P149" i="4"/>
  <c r="K149" i="4"/>
  <c r="N149" i="4" s="1"/>
  <c r="I149" i="4"/>
  <c r="T149" i="4" s="1"/>
  <c r="G149" i="4"/>
  <c r="F149" i="4"/>
  <c r="B149" i="4"/>
  <c r="Q148" i="4"/>
  <c r="S148" i="4" s="1"/>
  <c r="N148" i="4"/>
  <c r="K148" i="4"/>
  <c r="P148" i="4" s="1"/>
  <c r="G148" i="4"/>
  <c r="I148" i="4" s="1"/>
  <c r="F148" i="4"/>
  <c r="B148" i="4"/>
  <c r="S147" i="4"/>
  <c r="R147" i="4"/>
  <c r="Q147" i="4"/>
  <c r="K147" i="4"/>
  <c r="P147" i="4" s="1"/>
  <c r="I147" i="4"/>
  <c r="J147" i="4" s="1"/>
  <c r="G147" i="4"/>
  <c r="F147" i="4"/>
  <c r="B147" i="4"/>
  <c r="S146" i="4"/>
  <c r="Q146" i="4"/>
  <c r="R146" i="4" s="1"/>
  <c r="P146" i="4"/>
  <c r="N146" i="4"/>
  <c r="K146" i="4"/>
  <c r="G146" i="4"/>
  <c r="I146" i="4" s="1"/>
  <c r="F146" i="4"/>
  <c r="B146" i="4"/>
  <c r="R145" i="4"/>
  <c r="Q145" i="4"/>
  <c r="S145" i="4" s="1"/>
  <c r="P145" i="4"/>
  <c r="K145" i="4"/>
  <c r="N145" i="4" s="1"/>
  <c r="I145" i="4"/>
  <c r="T145" i="4" s="1"/>
  <c r="G145" i="4"/>
  <c r="F145" i="4"/>
  <c r="B145" i="4"/>
  <c r="Q144" i="4"/>
  <c r="S144" i="4" s="1"/>
  <c r="N144" i="4"/>
  <c r="K144" i="4"/>
  <c r="P144" i="4" s="1"/>
  <c r="G144" i="4"/>
  <c r="I144" i="4" s="1"/>
  <c r="F144" i="4"/>
  <c r="B144" i="4"/>
  <c r="S143" i="4"/>
  <c r="R143" i="4"/>
  <c r="Q143" i="4"/>
  <c r="K143" i="4"/>
  <c r="P143" i="4" s="1"/>
  <c r="I143" i="4"/>
  <c r="J143" i="4" s="1"/>
  <c r="G143" i="4"/>
  <c r="F143" i="4"/>
  <c r="B143" i="4"/>
  <c r="S142" i="4"/>
  <c r="Q142" i="4"/>
  <c r="R142" i="4" s="1"/>
  <c r="P142" i="4"/>
  <c r="N142" i="4"/>
  <c r="K142" i="4"/>
  <c r="G142" i="4"/>
  <c r="I142" i="4" s="1"/>
  <c r="F142" i="4"/>
  <c r="B142" i="4"/>
  <c r="R141" i="4"/>
  <c r="Q141" i="4"/>
  <c r="S141" i="4" s="1"/>
  <c r="P141" i="4"/>
  <c r="K141" i="4"/>
  <c r="N141" i="4" s="1"/>
  <c r="I141" i="4"/>
  <c r="T141" i="4" s="1"/>
  <c r="G141" i="4"/>
  <c r="F141" i="4"/>
  <c r="B141" i="4"/>
  <c r="Q140" i="4"/>
  <c r="S140" i="4" s="1"/>
  <c r="N140" i="4"/>
  <c r="K140" i="4"/>
  <c r="P140" i="4" s="1"/>
  <c r="G140" i="4"/>
  <c r="I140" i="4" s="1"/>
  <c r="F140" i="4"/>
  <c r="B140" i="4"/>
  <c r="S139" i="4"/>
  <c r="R139" i="4"/>
  <c r="Q139" i="4"/>
  <c r="K139" i="4"/>
  <c r="P139" i="4" s="1"/>
  <c r="I139" i="4"/>
  <c r="J139" i="4" s="1"/>
  <c r="G139" i="4"/>
  <c r="F139" i="4"/>
  <c r="B139" i="4"/>
  <c r="S138" i="4"/>
  <c r="Q138" i="4"/>
  <c r="R138" i="4" s="1"/>
  <c r="P138" i="4"/>
  <c r="N138" i="4"/>
  <c r="K138" i="4"/>
  <c r="G138" i="4"/>
  <c r="I138" i="4" s="1"/>
  <c r="F138" i="4"/>
  <c r="B138" i="4"/>
  <c r="R137" i="4"/>
  <c r="Q137" i="4"/>
  <c r="S137" i="4" s="1"/>
  <c r="P137" i="4"/>
  <c r="K137" i="4"/>
  <c r="N137" i="4" s="1"/>
  <c r="I137" i="4"/>
  <c r="T137" i="4" s="1"/>
  <c r="G137" i="4"/>
  <c r="F137" i="4"/>
  <c r="B137" i="4"/>
  <c r="Q136" i="4"/>
  <c r="S136" i="4" s="1"/>
  <c r="N136" i="4"/>
  <c r="K136" i="4"/>
  <c r="P136" i="4" s="1"/>
  <c r="G136" i="4"/>
  <c r="I136" i="4" s="1"/>
  <c r="F136" i="4"/>
  <c r="B136" i="4"/>
  <c r="S135" i="4"/>
  <c r="R135" i="4"/>
  <c r="Q135" i="4"/>
  <c r="K135" i="4"/>
  <c r="P135" i="4" s="1"/>
  <c r="I135" i="4"/>
  <c r="J135" i="4" s="1"/>
  <c r="G135" i="4"/>
  <c r="F135" i="4"/>
  <c r="B135" i="4"/>
  <c r="S134" i="4"/>
  <c r="Q134" i="4"/>
  <c r="R134" i="4" s="1"/>
  <c r="P134" i="4"/>
  <c r="N134" i="4"/>
  <c r="K134" i="4"/>
  <c r="G134" i="4"/>
  <c r="I134" i="4" s="1"/>
  <c r="F134" i="4"/>
  <c r="B134" i="4"/>
  <c r="R133" i="4"/>
  <c r="Q133" i="4"/>
  <c r="S133" i="4" s="1"/>
  <c r="P133" i="4"/>
  <c r="K133" i="4"/>
  <c r="N133" i="4" s="1"/>
  <c r="I133" i="4"/>
  <c r="T133" i="4" s="1"/>
  <c r="G133" i="4"/>
  <c r="F133" i="4"/>
  <c r="B133" i="4"/>
  <c r="Q132" i="4"/>
  <c r="S132" i="4" s="1"/>
  <c r="N132" i="4"/>
  <c r="K132" i="4"/>
  <c r="P132" i="4" s="1"/>
  <c r="G132" i="4"/>
  <c r="I132" i="4" s="1"/>
  <c r="F132" i="4"/>
  <c r="B132" i="4"/>
  <c r="S131" i="4"/>
  <c r="R131" i="4"/>
  <c r="Q131" i="4"/>
  <c r="K131" i="4"/>
  <c r="I131" i="4"/>
  <c r="J131" i="4" s="1"/>
  <c r="G131" i="4"/>
  <c r="F131" i="4"/>
  <c r="B131" i="4"/>
  <c r="S130" i="4"/>
  <c r="Q130" i="4"/>
  <c r="R130" i="4" s="1"/>
  <c r="N130" i="4"/>
  <c r="K130" i="4"/>
  <c r="P130" i="4" s="1"/>
  <c r="G130" i="4"/>
  <c r="I130" i="4" s="1"/>
  <c r="F130" i="4"/>
  <c r="B130" i="4"/>
  <c r="S129" i="4"/>
  <c r="R129" i="4"/>
  <c r="Q129" i="4"/>
  <c r="K129" i="4"/>
  <c r="N129" i="4" s="1"/>
  <c r="I129" i="4"/>
  <c r="J129" i="4" s="1"/>
  <c r="G129" i="4"/>
  <c r="F129" i="4"/>
  <c r="B129" i="4"/>
  <c r="S128" i="4"/>
  <c r="Q128" i="4"/>
  <c r="R128" i="4" s="1"/>
  <c r="P128" i="4"/>
  <c r="N128" i="4"/>
  <c r="K128" i="4"/>
  <c r="G128" i="4"/>
  <c r="I128" i="4" s="1"/>
  <c r="T128" i="4" s="1"/>
  <c r="F128" i="4"/>
  <c r="B128" i="4"/>
  <c r="R127" i="4"/>
  <c r="Q127" i="4"/>
  <c r="S127" i="4" s="1"/>
  <c r="P127" i="4"/>
  <c r="K127" i="4"/>
  <c r="N127" i="4" s="1"/>
  <c r="I127" i="4"/>
  <c r="J127" i="4" s="1"/>
  <c r="G127" i="4"/>
  <c r="F127" i="4"/>
  <c r="B127" i="4"/>
  <c r="Q126" i="4"/>
  <c r="R126" i="4" s="1"/>
  <c r="N126" i="4"/>
  <c r="K126" i="4"/>
  <c r="P126" i="4" s="1"/>
  <c r="G126" i="4"/>
  <c r="I126" i="4" s="1"/>
  <c r="T126" i="4" s="1"/>
  <c r="F126" i="4"/>
  <c r="B126" i="4"/>
  <c r="S125" i="4"/>
  <c r="R125" i="4"/>
  <c r="Q125" i="4"/>
  <c r="K125" i="4"/>
  <c r="N125" i="4" s="1"/>
  <c r="I125" i="4"/>
  <c r="J125" i="4" s="1"/>
  <c r="G125" i="4"/>
  <c r="F125" i="4"/>
  <c r="B125" i="4"/>
  <c r="S124" i="4"/>
  <c r="Q124" i="4"/>
  <c r="R124" i="4" s="1"/>
  <c r="P124" i="4"/>
  <c r="N124" i="4"/>
  <c r="K124" i="4"/>
  <c r="G124" i="4"/>
  <c r="I124" i="4" s="1"/>
  <c r="T124" i="4" s="1"/>
  <c r="F124" i="4"/>
  <c r="B124" i="4"/>
  <c r="R123" i="4"/>
  <c r="Q123" i="4"/>
  <c r="S123" i="4" s="1"/>
  <c r="P123" i="4"/>
  <c r="K123" i="4"/>
  <c r="N123" i="4" s="1"/>
  <c r="I123" i="4"/>
  <c r="J123" i="4" s="1"/>
  <c r="G123" i="4"/>
  <c r="F123" i="4"/>
  <c r="B123" i="4"/>
  <c r="Q122" i="4"/>
  <c r="R122" i="4" s="1"/>
  <c r="N122" i="4"/>
  <c r="K122" i="4"/>
  <c r="P122" i="4" s="1"/>
  <c r="G122" i="4"/>
  <c r="I122" i="4" s="1"/>
  <c r="T122" i="4" s="1"/>
  <c r="F122" i="4"/>
  <c r="B122" i="4"/>
  <c r="T121" i="4"/>
  <c r="S121" i="4"/>
  <c r="R121" i="4"/>
  <c r="Q121" i="4"/>
  <c r="K121" i="4"/>
  <c r="N121" i="4" s="1"/>
  <c r="I121" i="4"/>
  <c r="J121" i="4" s="1"/>
  <c r="G121" i="4"/>
  <c r="F121" i="4"/>
  <c r="B121" i="4"/>
  <c r="S120" i="4"/>
  <c r="Q120" i="4"/>
  <c r="R120" i="4" s="1"/>
  <c r="P120" i="4"/>
  <c r="N120" i="4"/>
  <c r="K120" i="4"/>
  <c r="G120" i="4"/>
  <c r="I120" i="4" s="1"/>
  <c r="T120" i="4" s="1"/>
  <c r="F120" i="4"/>
  <c r="B120" i="4"/>
  <c r="T119" i="4"/>
  <c r="R119" i="4"/>
  <c r="Q119" i="4"/>
  <c r="S119" i="4" s="1"/>
  <c r="P119" i="4"/>
  <c r="K119" i="4"/>
  <c r="N119" i="4" s="1"/>
  <c r="J119" i="4"/>
  <c r="I119" i="4"/>
  <c r="G119" i="4"/>
  <c r="F119" i="4"/>
  <c r="B119" i="4"/>
  <c r="Q118" i="4"/>
  <c r="S118" i="4" s="1"/>
  <c r="K118" i="4"/>
  <c r="P118" i="4" s="1"/>
  <c r="G118" i="4"/>
  <c r="I118" i="4" s="1"/>
  <c r="T118" i="4" s="1"/>
  <c r="F118" i="4"/>
  <c r="B118" i="4"/>
  <c r="S117" i="4"/>
  <c r="R117" i="4"/>
  <c r="Q117" i="4"/>
  <c r="P117" i="4"/>
  <c r="N117" i="4"/>
  <c r="K117" i="4"/>
  <c r="I117" i="4"/>
  <c r="J117" i="4" s="1"/>
  <c r="G117" i="4"/>
  <c r="F117" i="4"/>
  <c r="B117" i="4"/>
  <c r="Q116" i="4"/>
  <c r="S116" i="4" s="1"/>
  <c r="N116" i="4"/>
  <c r="K116" i="4"/>
  <c r="P116" i="4" s="1"/>
  <c r="G116" i="4"/>
  <c r="I116" i="4" s="1"/>
  <c r="F116" i="4"/>
  <c r="B116" i="4"/>
  <c r="S115" i="4"/>
  <c r="R115" i="4"/>
  <c r="Q115" i="4"/>
  <c r="K115" i="4"/>
  <c r="P115" i="4" s="1"/>
  <c r="I115" i="4"/>
  <c r="J115" i="4" s="1"/>
  <c r="G115" i="4"/>
  <c r="F115" i="4"/>
  <c r="B115" i="4"/>
  <c r="S114" i="4"/>
  <c r="Q114" i="4"/>
  <c r="R114" i="4" s="1"/>
  <c r="N114" i="4"/>
  <c r="K114" i="4"/>
  <c r="P114" i="4" s="1"/>
  <c r="G114" i="4"/>
  <c r="I114" i="4" s="1"/>
  <c r="F114" i="4"/>
  <c r="B114" i="4"/>
  <c r="S113" i="4"/>
  <c r="R113" i="4"/>
  <c r="Q113" i="4"/>
  <c r="P113" i="4"/>
  <c r="K113" i="4"/>
  <c r="N113" i="4" s="1"/>
  <c r="I113" i="4"/>
  <c r="T113" i="4" s="1"/>
  <c r="G113" i="4"/>
  <c r="F113" i="4"/>
  <c r="B113" i="4"/>
  <c r="Q112" i="4"/>
  <c r="S112" i="4" s="1"/>
  <c r="N112" i="4"/>
  <c r="K112" i="4"/>
  <c r="P112" i="4" s="1"/>
  <c r="G112" i="4"/>
  <c r="I112" i="4" s="1"/>
  <c r="F112" i="4"/>
  <c r="B112" i="4"/>
  <c r="R111" i="4"/>
  <c r="Q111" i="4"/>
  <c r="S111" i="4" s="1"/>
  <c r="K111" i="4"/>
  <c r="P111" i="4" s="1"/>
  <c r="I111" i="4"/>
  <c r="J111" i="4" s="1"/>
  <c r="G111" i="4"/>
  <c r="F111" i="4"/>
  <c r="B111" i="4"/>
  <c r="S110" i="4"/>
  <c r="Q110" i="4"/>
  <c r="R110" i="4" s="1"/>
  <c r="N110" i="4"/>
  <c r="K110" i="4"/>
  <c r="P110" i="4" s="1"/>
  <c r="G110" i="4"/>
  <c r="I110" i="4" s="1"/>
  <c r="F110" i="4"/>
  <c r="B110" i="4"/>
  <c r="S109" i="4"/>
  <c r="R109" i="4"/>
  <c r="Q109" i="4"/>
  <c r="P109" i="4"/>
  <c r="K109" i="4"/>
  <c r="N109" i="4" s="1"/>
  <c r="I109" i="4"/>
  <c r="T109" i="4" s="1"/>
  <c r="G109" i="4"/>
  <c r="F109" i="4"/>
  <c r="B109" i="4"/>
  <c r="Q108" i="4"/>
  <c r="S108" i="4" s="1"/>
  <c r="N108" i="4"/>
  <c r="K108" i="4"/>
  <c r="P108" i="4" s="1"/>
  <c r="G108" i="4"/>
  <c r="I108" i="4" s="1"/>
  <c r="F108" i="4"/>
  <c r="B108" i="4"/>
  <c r="S107" i="4"/>
  <c r="R107" i="4"/>
  <c r="Q107" i="4"/>
  <c r="K107" i="4"/>
  <c r="P107" i="4" s="1"/>
  <c r="I107" i="4"/>
  <c r="J107" i="4" s="1"/>
  <c r="G107" i="4"/>
  <c r="F107" i="4"/>
  <c r="B107" i="4"/>
  <c r="S106" i="4"/>
  <c r="Q106" i="4"/>
  <c r="R106" i="4" s="1"/>
  <c r="N106" i="4"/>
  <c r="K106" i="4"/>
  <c r="P106" i="4" s="1"/>
  <c r="G106" i="4"/>
  <c r="I106" i="4" s="1"/>
  <c r="F106" i="4"/>
  <c r="B106" i="4"/>
  <c r="R105" i="4"/>
  <c r="Q105" i="4"/>
  <c r="S105" i="4" s="1"/>
  <c r="P105" i="4"/>
  <c r="K105" i="4"/>
  <c r="N105" i="4" s="1"/>
  <c r="I105" i="4"/>
  <c r="T105" i="4" s="1"/>
  <c r="G105" i="4"/>
  <c r="F105" i="4"/>
  <c r="B105" i="4"/>
  <c r="Q104" i="4"/>
  <c r="S104" i="4" s="1"/>
  <c r="N104" i="4"/>
  <c r="K104" i="4"/>
  <c r="P104" i="4" s="1"/>
  <c r="G104" i="4"/>
  <c r="I104" i="4" s="1"/>
  <c r="F104" i="4"/>
  <c r="B104" i="4"/>
  <c r="S103" i="4"/>
  <c r="R103" i="4"/>
  <c r="Q103" i="4"/>
  <c r="K103" i="4"/>
  <c r="P103" i="4" s="1"/>
  <c r="I103" i="4"/>
  <c r="J103" i="4" s="1"/>
  <c r="G103" i="4"/>
  <c r="F103" i="4"/>
  <c r="B103" i="4"/>
  <c r="S102" i="4"/>
  <c r="Q102" i="4"/>
  <c r="R102" i="4" s="1"/>
  <c r="N102" i="4"/>
  <c r="K102" i="4"/>
  <c r="P102" i="4" s="1"/>
  <c r="G102" i="4"/>
  <c r="I102" i="4" s="1"/>
  <c r="F102" i="4"/>
  <c r="B102" i="4"/>
  <c r="R101" i="4"/>
  <c r="Q101" i="4"/>
  <c r="S101" i="4" s="1"/>
  <c r="P101" i="4"/>
  <c r="K101" i="4"/>
  <c r="N101" i="4" s="1"/>
  <c r="I101" i="4"/>
  <c r="T101" i="4" s="1"/>
  <c r="G101" i="4"/>
  <c r="F101" i="4"/>
  <c r="B101" i="4"/>
  <c r="Q100" i="4"/>
  <c r="S100" i="4" s="1"/>
  <c r="N100" i="4"/>
  <c r="K100" i="4"/>
  <c r="P100" i="4" s="1"/>
  <c r="G100" i="4"/>
  <c r="I100" i="4" s="1"/>
  <c r="F100" i="4"/>
  <c r="B100" i="4"/>
  <c r="S99" i="4"/>
  <c r="R99" i="4"/>
  <c r="Q99" i="4"/>
  <c r="K99" i="4"/>
  <c r="P99" i="4" s="1"/>
  <c r="I99" i="4"/>
  <c r="J99" i="4" s="1"/>
  <c r="G99" i="4"/>
  <c r="F99" i="4"/>
  <c r="B99" i="4"/>
  <c r="S98" i="4"/>
  <c r="Q98" i="4"/>
  <c r="R98" i="4" s="1"/>
  <c r="N98" i="4"/>
  <c r="K98" i="4"/>
  <c r="P98" i="4" s="1"/>
  <c r="G98" i="4"/>
  <c r="I98" i="4" s="1"/>
  <c r="F98" i="4"/>
  <c r="B98" i="4"/>
  <c r="R97" i="4"/>
  <c r="Q97" i="4"/>
  <c r="S97" i="4" s="1"/>
  <c r="P97" i="4"/>
  <c r="K97" i="4"/>
  <c r="N97" i="4" s="1"/>
  <c r="I97" i="4"/>
  <c r="T97" i="4" s="1"/>
  <c r="G97" i="4"/>
  <c r="F97" i="4"/>
  <c r="B97" i="4"/>
  <c r="Q96" i="4"/>
  <c r="S96" i="4" s="1"/>
  <c r="N96" i="4"/>
  <c r="K96" i="4"/>
  <c r="P96" i="4" s="1"/>
  <c r="G96" i="4"/>
  <c r="I96" i="4" s="1"/>
  <c r="T96" i="4" s="1"/>
  <c r="F96" i="4"/>
  <c r="B96" i="4"/>
  <c r="S95" i="4"/>
  <c r="R95" i="4"/>
  <c r="Q95" i="4"/>
  <c r="K95" i="4"/>
  <c r="I95" i="4"/>
  <c r="G95" i="4"/>
  <c r="F95" i="4"/>
  <c r="B95" i="4"/>
  <c r="S94" i="4"/>
  <c r="Q94" i="4"/>
  <c r="R94" i="4" s="1"/>
  <c r="N94" i="4"/>
  <c r="K94" i="4"/>
  <c r="P94" i="4" s="1"/>
  <c r="J94" i="4"/>
  <c r="G94" i="4"/>
  <c r="I94" i="4" s="1"/>
  <c r="T94" i="4" s="1"/>
  <c r="F94" i="4"/>
  <c r="B94" i="4"/>
  <c r="T93" i="4"/>
  <c r="R93" i="4"/>
  <c r="Q93" i="4"/>
  <c r="S93" i="4" s="1"/>
  <c r="P93" i="4"/>
  <c r="K93" i="4"/>
  <c r="N93" i="4" s="1"/>
  <c r="I93" i="4"/>
  <c r="J93" i="4" s="1"/>
  <c r="G93" i="4"/>
  <c r="F93" i="4"/>
  <c r="B93" i="4"/>
  <c r="Q92" i="4"/>
  <c r="R92" i="4" s="1"/>
  <c r="N92" i="4"/>
  <c r="K92" i="4"/>
  <c r="P92" i="4" s="1"/>
  <c r="G92" i="4"/>
  <c r="I92" i="4" s="1"/>
  <c r="T92" i="4" s="1"/>
  <c r="F92" i="4"/>
  <c r="B92" i="4"/>
  <c r="R91" i="4"/>
  <c r="Q91" i="4"/>
  <c r="S91" i="4" s="1"/>
  <c r="P91" i="4"/>
  <c r="K91" i="4"/>
  <c r="N91" i="4" s="1"/>
  <c r="I91" i="4"/>
  <c r="J91" i="4" s="1"/>
  <c r="G91" i="4"/>
  <c r="F91" i="4"/>
  <c r="B91" i="4"/>
  <c r="S90" i="4"/>
  <c r="Q90" i="4"/>
  <c r="R90" i="4" s="1"/>
  <c r="N90" i="4"/>
  <c r="K90" i="4"/>
  <c r="P90" i="4" s="1"/>
  <c r="J90" i="4"/>
  <c r="G90" i="4"/>
  <c r="I90" i="4" s="1"/>
  <c r="T90" i="4" s="1"/>
  <c r="F90" i="4"/>
  <c r="B90" i="4"/>
  <c r="T89" i="4"/>
  <c r="S89" i="4"/>
  <c r="R89" i="4"/>
  <c r="Q89" i="4"/>
  <c r="P89" i="4"/>
  <c r="K89" i="4"/>
  <c r="N89" i="4" s="1"/>
  <c r="I89" i="4"/>
  <c r="J89" i="4" s="1"/>
  <c r="G89" i="4"/>
  <c r="F89" i="4"/>
  <c r="B89" i="4"/>
  <c r="S88" i="4"/>
  <c r="Q88" i="4"/>
  <c r="R88" i="4" s="1"/>
  <c r="N88" i="4"/>
  <c r="K88" i="4"/>
  <c r="P88" i="4" s="1"/>
  <c r="J88" i="4"/>
  <c r="G88" i="4"/>
  <c r="I88" i="4" s="1"/>
  <c r="T88" i="4" s="1"/>
  <c r="F88" i="4"/>
  <c r="B88" i="4"/>
  <c r="T87" i="4"/>
  <c r="R87" i="4"/>
  <c r="Q87" i="4"/>
  <c r="S87" i="4" s="1"/>
  <c r="K87" i="4"/>
  <c r="N87" i="4" s="1"/>
  <c r="I87" i="4"/>
  <c r="J87" i="4" s="1"/>
  <c r="G87" i="4"/>
  <c r="F87" i="4"/>
  <c r="B87" i="4"/>
  <c r="S86" i="4"/>
  <c r="Q86" i="4"/>
  <c r="R86" i="4" s="1"/>
  <c r="N86" i="4"/>
  <c r="K86" i="4"/>
  <c r="P86" i="4" s="1"/>
  <c r="J86" i="4"/>
  <c r="G86" i="4"/>
  <c r="I86" i="4" s="1"/>
  <c r="T86" i="4" s="1"/>
  <c r="F86" i="4"/>
  <c r="B86" i="4"/>
  <c r="S85" i="4"/>
  <c r="R85" i="4"/>
  <c r="Q85" i="4"/>
  <c r="P85" i="4"/>
  <c r="K85" i="4"/>
  <c r="N85" i="4" s="1"/>
  <c r="I85" i="4"/>
  <c r="J85" i="4" s="1"/>
  <c r="G85" i="4"/>
  <c r="F85" i="4"/>
  <c r="B85" i="4"/>
  <c r="S84" i="4"/>
  <c r="Q84" i="4"/>
  <c r="R84" i="4" s="1"/>
  <c r="N84" i="4"/>
  <c r="K84" i="4"/>
  <c r="P84" i="4" s="1"/>
  <c r="J84" i="4"/>
  <c r="G84" i="4"/>
  <c r="I84" i="4" s="1"/>
  <c r="T84" i="4" s="1"/>
  <c r="F84" i="4"/>
  <c r="B84" i="4"/>
  <c r="T83" i="4"/>
  <c r="R83" i="4"/>
  <c r="Q83" i="4"/>
  <c r="S83" i="4" s="1"/>
  <c r="P83" i="4"/>
  <c r="K83" i="4"/>
  <c r="N83" i="4" s="1"/>
  <c r="I83" i="4"/>
  <c r="J83" i="4" s="1"/>
  <c r="G83" i="4"/>
  <c r="F83" i="4"/>
  <c r="B83" i="4"/>
  <c r="Q82" i="4"/>
  <c r="R82" i="4" s="1"/>
  <c r="N82" i="4"/>
  <c r="K82" i="4"/>
  <c r="P82" i="4" s="1"/>
  <c r="G82" i="4"/>
  <c r="I82" i="4" s="1"/>
  <c r="T82" i="4" s="1"/>
  <c r="F82" i="4"/>
  <c r="B82" i="4"/>
  <c r="S81" i="4"/>
  <c r="R81" i="4"/>
  <c r="Q81" i="4"/>
  <c r="K81" i="4"/>
  <c r="N81" i="4" s="1"/>
  <c r="I81" i="4"/>
  <c r="J81" i="4" s="1"/>
  <c r="G81" i="4"/>
  <c r="F81" i="4"/>
  <c r="B81" i="4"/>
  <c r="S80" i="4"/>
  <c r="Q80" i="4"/>
  <c r="R80" i="4" s="1"/>
  <c r="N80" i="4"/>
  <c r="K80" i="4"/>
  <c r="P80" i="4" s="1"/>
  <c r="J80" i="4"/>
  <c r="G80" i="4"/>
  <c r="I80" i="4" s="1"/>
  <c r="T80" i="4" s="1"/>
  <c r="F80" i="4"/>
  <c r="B80" i="4"/>
  <c r="T79" i="4"/>
  <c r="R79" i="4"/>
  <c r="Q79" i="4"/>
  <c r="S79" i="4" s="1"/>
  <c r="P79" i="4"/>
  <c r="K79" i="4"/>
  <c r="N79" i="4" s="1"/>
  <c r="I79" i="4"/>
  <c r="J79" i="4" s="1"/>
  <c r="G79" i="4"/>
  <c r="F79" i="4"/>
  <c r="B79" i="4"/>
  <c r="S78" i="4"/>
  <c r="R78" i="4"/>
  <c r="Q78" i="4"/>
  <c r="K78" i="4"/>
  <c r="P78" i="4" s="1"/>
  <c r="J78" i="4"/>
  <c r="G78" i="4"/>
  <c r="I78" i="4" s="1"/>
  <c r="T78" i="4" s="1"/>
  <c r="F78" i="4"/>
  <c r="B78" i="4"/>
  <c r="R77" i="4"/>
  <c r="Q77" i="4"/>
  <c r="S77" i="4" s="1"/>
  <c r="K77" i="4"/>
  <c r="P77" i="4" s="1"/>
  <c r="J77" i="4"/>
  <c r="I77" i="4"/>
  <c r="T77" i="4" s="1"/>
  <c r="G77" i="4"/>
  <c r="F77" i="4"/>
  <c r="B77" i="4"/>
  <c r="S76" i="4"/>
  <c r="R76" i="4"/>
  <c r="Q76" i="4"/>
  <c r="N76" i="4"/>
  <c r="K76" i="4"/>
  <c r="P76" i="4" s="1"/>
  <c r="G76" i="4"/>
  <c r="I76" i="4" s="1"/>
  <c r="F76" i="4"/>
  <c r="B76" i="4"/>
  <c r="S75" i="4"/>
  <c r="R75" i="4"/>
  <c r="Q75" i="4"/>
  <c r="P75" i="4"/>
  <c r="N75" i="4"/>
  <c r="K75" i="4"/>
  <c r="I75" i="4"/>
  <c r="T75" i="4" s="1"/>
  <c r="G75" i="4"/>
  <c r="F75" i="4"/>
  <c r="B75" i="4"/>
  <c r="Q74" i="4"/>
  <c r="S74" i="4" s="1"/>
  <c r="P74" i="4"/>
  <c r="N74" i="4"/>
  <c r="K74" i="4"/>
  <c r="J74" i="4"/>
  <c r="I74" i="4"/>
  <c r="T74" i="4" s="1"/>
  <c r="G74" i="4"/>
  <c r="F74" i="4"/>
  <c r="B74" i="4"/>
  <c r="R73" i="4"/>
  <c r="Q73" i="4"/>
  <c r="S73" i="4" s="1"/>
  <c r="K73" i="4"/>
  <c r="P73" i="4" s="1"/>
  <c r="J73" i="4"/>
  <c r="I73" i="4"/>
  <c r="T73" i="4" s="1"/>
  <c r="G73" i="4"/>
  <c r="F73" i="4"/>
  <c r="B73" i="4"/>
  <c r="S72" i="4"/>
  <c r="R72" i="4"/>
  <c r="Q72" i="4"/>
  <c r="N72" i="4"/>
  <c r="K72" i="4"/>
  <c r="P72" i="4" s="1"/>
  <c r="G72" i="4"/>
  <c r="I72" i="4" s="1"/>
  <c r="F72" i="4"/>
  <c r="B72" i="4"/>
  <c r="S71" i="4"/>
  <c r="R71" i="4"/>
  <c r="Q71" i="4"/>
  <c r="P71" i="4"/>
  <c r="N71" i="4"/>
  <c r="K71" i="4"/>
  <c r="I71" i="4"/>
  <c r="T71" i="4" s="1"/>
  <c r="G71" i="4"/>
  <c r="F71" i="4"/>
  <c r="B71" i="4"/>
  <c r="Q70" i="4"/>
  <c r="S70" i="4" s="1"/>
  <c r="P70" i="4"/>
  <c r="N70" i="4"/>
  <c r="K70" i="4"/>
  <c r="J70" i="4"/>
  <c r="I70" i="4"/>
  <c r="T70" i="4" s="1"/>
  <c r="G70" i="4"/>
  <c r="F70" i="4"/>
  <c r="B70" i="4"/>
  <c r="R69" i="4"/>
  <c r="Q69" i="4"/>
  <c r="S69" i="4" s="1"/>
  <c r="K69" i="4"/>
  <c r="P69" i="4" s="1"/>
  <c r="J69" i="4"/>
  <c r="I69" i="4"/>
  <c r="T69" i="4" s="1"/>
  <c r="G69" i="4"/>
  <c r="F69" i="4"/>
  <c r="B69" i="4"/>
  <c r="S68" i="4"/>
  <c r="R68" i="4"/>
  <c r="Q68" i="4"/>
  <c r="N68" i="4"/>
  <c r="K68" i="4"/>
  <c r="P68" i="4" s="1"/>
  <c r="G68" i="4"/>
  <c r="I68" i="4" s="1"/>
  <c r="F68" i="4"/>
  <c r="B68" i="4"/>
  <c r="S67" i="4"/>
  <c r="R67" i="4"/>
  <c r="Q67" i="4"/>
  <c r="P67" i="4"/>
  <c r="N67" i="4"/>
  <c r="K67" i="4"/>
  <c r="I67" i="4"/>
  <c r="T67" i="4" s="1"/>
  <c r="G67" i="4"/>
  <c r="F67" i="4"/>
  <c r="B67" i="4"/>
  <c r="Q66" i="4"/>
  <c r="S66" i="4" s="1"/>
  <c r="P66" i="4"/>
  <c r="N66" i="4"/>
  <c r="K66" i="4"/>
  <c r="J66" i="4"/>
  <c r="I66" i="4"/>
  <c r="T66" i="4" s="1"/>
  <c r="G66" i="4"/>
  <c r="F66" i="4"/>
  <c r="B66" i="4"/>
  <c r="R65" i="4"/>
  <c r="Q65" i="4"/>
  <c r="S65" i="4" s="1"/>
  <c r="K65" i="4"/>
  <c r="P65" i="4" s="1"/>
  <c r="J65" i="4"/>
  <c r="I65" i="4"/>
  <c r="T65" i="4" s="1"/>
  <c r="G65" i="4"/>
  <c r="F65" i="4"/>
  <c r="B65" i="4"/>
  <c r="S64" i="4"/>
  <c r="R64" i="4"/>
  <c r="Q64" i="4"/>
  <c r="N64" i="4"/>
  <c r="K64" i="4"/>
  <c r="P64" i="4" s="1"/>
  <c r="G64" i="4"/>
  <c r="I64" i="4" s="1"/>
  <c r="F64" i="4"/>
  <c r="B64" i="4"/>
  <c r="S63" i="4"/>
  <c r="R63" i="4"/>
  <c r="Q63" i="4"/>
  <c r="P63" i="4"/>
  <c r="N63" i="4"/>
  <c r="K63" i="4"/>
  <c r="I63" i="4"/>
  <c r="T63" i="4" s="1"/>
  <c r="G63" i="4"/>
  <c r="F63" i="4"/>
  <c r="B63" i="4"/>
  <c r="Q62" i="4"/>
  <c r="S62" i="4" s="1"/>
  <c r="P62" i="4"/>
  <c r="N62" i="4"/>
  <c r="K62" i="4"/>
  <c r="J62" i="4"/>
  <c r="I62" i="4"/>
  <c r="T62" i="4" s="1"/>
  <c r="G62" i="4"/>
  <c r="F62" i="4"/>
  <c r="B62" i="4"/>
  <c r="R61" i="4"/>
  <c r="Q61" i="4"/>
  <c r="S61" i="4" s="1"/>
  <c r="K61" i="4"/>
  <c r="P61" i="4" s="1"/>
  <c r="J61" i="4"/>
  <c r="I61" i="4"/>
  <c r="T61" i="4" s="1"/>
  <c r="G61" i="4"/>
  <c r="F61" i="4"/>
  <c r="B61" i="4"/>
  <c r="S60" i="4"/>
  <c r="R60" i="4"/>
  <c r="Q60" i="4"/>
  <c r="N60" i="4"/>
  <c r="K60" i="4"/>
  <c r="P60" i="4" s="1"/>
  <c r="J60" i="4"/>
  <c r="G60" i="4"/>
  <c r="I60" i="4" s="1"/>
  <c r="T60" i="4" s="1"/>
  <c r="F60" i="4"/>
  <c r="B60" i="4"/>
  <c r="S59" i="4"/>
  <c r="R59" i="4"/>
  <c r="Q59" i="4"/>
  <c r="P59" i="4"/>
  <c r="N59" i="4"/>
  <c r="K59" i="4"/>
  <c r="J59" i="4"/>
  <c r="I59" i="4"/>
  <c r="T59" i="4" s="1"/>
  <c r="G59" i="4"/>
  <c r="F59" i="4"/>
  <c r="B59" i="4"/>
  <c r="Q58" i="4"/>
  <c r="S58" i="4" s="1"/>
  <c r="P58" i="4"/>
  <c r="N58" i="4"/>
  <c r="K58" i="4"/>
  <c r="J58" i="4"/>
  <c r="I58" i="4"/>
  <c r="T58" i="4" s="1"/>
  <c r="G58" i="4"/>
  <c r="F58" i="4"/>
  <c r="B58" i="4"/>
  <c r="R57" i="4"/>
  <c r="Q57" i="4"/>
  <c r="S57" i="4" s="1"/>
  <c r="K57" i="4"/>
  <c r="P57" i="4" s="1"/>
  <c r="J57" i="4"/>
  <c r="I57" i="4"/>
  <c r="T57" i="4" s="1"/>
  <c r="G57" i="4"/>
  <c r="F57" i="4"/>
  <c r="B57" i="4"/>
  <c r="S56" i="4"/>
  <c r="R56" i="4"/>
  <c r="Q56" i="4"/>
  <c r="N56" i="4"/>
  <c r="K56" i="4"/>
  <c r="P56" i="4" s="1"/>
  <c r="J56" i="4"/>
  <c r="G56" i="4"/>
  <c r="I56" i="4" s="1"/>
  <c r="T56" i="4" s="1"/>
  <c r="F56" i="4"/>
  <c r="B56" i="4"/>
  <c r="S55" i="4"/>
  <c r="R55" i="4"/>
  <c r="Q55" i="4"/>
  <c r="P55" i="4"/>
  <c r="N55" i="4"/>
  <c r="K55" i="4"/>
  <c r="J55" i="4"/>
  <c r="I55" i="4"/>
  <c r="T55" i="4" s="1"/>
  <c r="G55" i="4"/>
  <c r="F55" i="4"/>
  <c r="B55" i="4"/>
  <c r="Q54" i="4"/>
  <c r="S54" i="4" s="1"/>
  <c r="P54" i="4"/>
  <c r="N54" i="4"/>
  <c r="K54" i="4"/>
  <c r="J54" i="4"/>
  <c r="I54" i="4"/>
  <c r="T54" i="4" s="1"/>
  <c r="G54" i="4"/>
  <c r="F54" i="4"/>
  <c r="B54" i="4"/>
  <c r="R53" i="4"/>
  <c r="Q53" i="4"/>
  <c r="S53" i="4" s="1"/>
  <c r="K53" i="4"/>
  <c r="P53" i="4" s="1"/>
  <c r="J53" i="4"/>
  <c r="I53" i="4"/>
  <c r="T53" i="4" s="1"/>
  <c r="G53" i="4"/>
  <c r="F53" i="4"/>
  <c r="B53" i="4"/>
  <c r="S52" i="4"/>
  <c r="R52" i="4"/>
  <c r="Q52" i="4"/>
  <c r="N52" i="4"/>
  <c r="K52" i="4"/>
  <c r="P52" i="4" s="1"/>
  <c r="J52" i="4"/>
  <c r="G52" i="4"/>
  <c r="I52" i="4" s="1"/>
  <c r="T52" i="4" s="1"/>
  <c r="F52" i="4"/>
  <c r="B52" i="4"/>
  <c r="S51" i="4"/>
  <c r="R51" i="4"/>
  <c r="Q51" i="4"/>
  <c r="P51" i="4"/>
  <c r="N51" i="4"/>
  <c r="K51" i="4"/>
  <c r="J51" i="4"/>
  <c r="I51" i="4"/>
  <c r="T51" i="4" s="1"/>
  <c r="G51" i="4"/>
  <c r="F51" i="4"/>
  <c r="B51" i="4"/>
  <c r="Q50" i="4"/>
  <c r="S50" i="4" s="1"/>
  <c r="P50" i="4"/>
  <c r="N50" i="4"/>
  <c r="K50" i="4"/>
  <c r="J50" i="4"/>
  <c r="I50" i="4"/>
  <c r="T50" i="4" s="1"/>
  <c r="G50" i="4"/>
  <c r="F50" i="4"/>
  <c r="B50" i="4"/>
  <c r="R49" i="4"/>
  <c r="Q49" i="4"/>
  <c r="S49" i="4" s="1"/>
  <c r="K49" i="4"/>
  <c r="P49" i="4" s="1"/>
  <c r="J49" i="4"/>
  <c r="I49" i="4"/>
  <c r="T49" i="4" s="1"/>
  <c r="G49" i="4"/>
  <c r="F49" i="4"/>
  <c r="B49" i="4"/>
  <c r="S48" i="4"/>
  <c r="R48" i="4"/>
  <c r="Q48" i="4"/>
  <c r="N48" i="4"/>
  <c r="K48" i="4"/>
  <c r="P48" i="4" s="1"/>
  <c r="J48" i="4"/>
  <c r="G48" i="4"/>
  <c r="I48" i="4" s="1"/>
  <c r="T48" i="4" s="1"/>
  <c r="F48" i="4"/>
  <c r="B48" i="4"/>
  <c r="S47" i="4"/>
  <c r="R47" i="4"/>
  <c r="Q47" i="4"/>
  <c r="P47" i="4"/>
  <c r="N47" i="4"/>
  <c r="K47" i="4"/>
  <c r="J47" i="4"/>
  <c r="I47" i="4"/>
  <c r="T47" i="4" s="1"/>
  <c r="G47" i="4"/>
  <c r="F47" i="4"/>
  <c r="B47" i="4"/>
  <c r="Q46" i="4"/>
  <c r="S46" i="4" s="1"/>
  <c r="P46" i="4"/>
  <c r="N46" i="4"/>
  <c r="K46" i="4"/>
  <c r="J46" i="4"/>
  <c r="I46" i="4"/>
  <c r="T46" i="4" s="1"/>
  <c r="G46" i="4"/>
  <c r="F46" i="4"/>
  <c r="B46" i="4"/>
  <c r="R45" i="4"/>
  <c r="Q45" i="4"/>
  <c r="S45" i="4" s="1"/>
  <c r="K45" i="4"/>
  <c r="P45" i="4" s="1"/>
  <c r="J45" i="4"/>
  <c r="I45" i="4"/>
  <c r="T45" i="4" s="1"/>
  <c r="G45" i="4"/>
  <c r="F45" i="4"/>
  <c r="B45" i="4"/>
  <c r="S44" i="4"/>
  <c r="R44" i="4"/>
  <c r="Q44" i="4"/>
  <c r="N44" i="4"/>
  <c r="K44" i="4"/>
  <c r="P44" i="4" s="1"/>
  <c r="J44" i="4"/>
  <c r="G44" i="4"/>
  <c r="I44" i="4" s="1"/>
  <c r="T44" i="4" s="1"/>
  <c r="F44" i="4"/>
  <c r="B44" i="4"/>
  <c r="S43" i="4"/>
  <c r="R43" i="4"/>
  <c r="Q43" i="4"/>
  <c r="P43" i="4"/>
  <c r="N43" i="4"/>
  <c r="K43" i="4"/>
  <c r="J43" i="4"/>
  <c r="I43" i="4"/>
  <c r="T43" i="4" s="1"/>
  <c r="G43" i="4"/>
  <c r="F43" i="4"/>
  <c r="B43" i="4"/>
  <c r="Q42" i="4"/>
  <c r="S42" i="4" s="1"/>
  <c r="P42" i="4"/>
  <c r="N42" i="4"/>
  <c r="K42" i="4"/>
  <c r="J42" i="4"/>
  <c r="I42" i="4"/>
  <c r="T42" i="4" s="1"/>
  <c r="G42" i="4"/>
  <c r="F42" i="4"/>
  <c r="B42" i="4"/>
  <c r="R41" i="4"/>
  <c r="Q41" i="4"/>
  <c r="S41" i="4" s="1"/>
  <c r="K41" i="4"/>
  <c r="P41" i="4" s="1"/>
  <c r="J41" i="4"/>
  <c r="I41" i="4"/>
  <c r="T41" i="4" s="1"/>
  <c r="G41" i="4"/>
  <c r="F41" i="4"/>
  <c r="B41" i="4"/>
  <c r="S40" i="4"/>
  <c r="R40" i="4"/>
  <c r="Q40" i="4"/>
  <c r="N40" i="4"/>
  <c r="K40" i="4"/>
  <c r="P40" i="4" s="1"/>
  <c r="J40" i="4"/>
  <c r="G40" i="4"/>
  <c r="I40" i="4" s="1"/>
  <c r="T40" i="4" s="1"/>
  <c r="F40" i="4"/>
  <c r="B40" i="4"/>
  <c r="S39" i="4"/>
  <c r="R39" i="4"/>
  <c r="Q39" i="4"/>
  <c r="P39" i="4"/>
  <c r="N39" i="4"/>
  <c r="K39" i="4"/>
  <c r="J39" i="4"/>
  <c r="I39" i="4"/>
  <c r="T39" i="4" s="1"/>
  <c r="G39" i="4"/>
  <c r="F39" i="4"/>
  <c r="B39" i="4"/>
  <c r="Q38" i="4"/>
  <c r="S38" i="4" s="1"/>
  <c r="P38" i="4"/>
  <c r="N38" i="4"/>
  <c r="K38" i="4"/>
  <c r="J38" i="4"/>
  <c r="I38" i="4"/>
  <c r="T38" i="4" s="1"/>
  <c r="G38" i="4"/>
  <c r="F38" i="4"/>
  <c r="B38" i="4"/>
  <c r="R37" i="4"/>
  <c r="Q37" i="4"/>
  <c r="S37" i="4" s="1"/>
  <c r="K37" i="4"/>
  <c r="P37" i="4" s="1"/>
  <c r="J37" i="4"/>
  <c r="I37" i="4"/>
  <c r="T37" i="4" s="1"/>
  <c r="G37" i="4"/>
  <c r="F37" i="4"/>
  <c r="B37" i="4"/>
  <c r="S36" i="4"/>
  <c r="R36" i="4"/>
  <c r="Q36" i="4"/>
  <c r="N36" i="4"/>
  <c r="K36" i="4"/>
  <c r="P36" i="4" s="1"/>
  <c r="J36" i="4"/>
  <c r="G36" i="4"/>
  <c r="I36" i="4" s="1"/>
  <c r="T36" i="4" s="1"/>
  <c r="F36" i="4"/>
  <c r="B36" i="4"/>
  <c r="S35" i="4"/>
  <c r="R35" i="4"/>
  <c r="Q35" i="4"/>
  <c r="P35" i="4"/>
  <c r="N35" i="4"/>
  <c r="K35" i="4"/>
  <c r="J35" i="4"/>
  <c r="I35" i="4"/>
  <c r="T35" i="4" s="1"/>
  <c r="G35" i="4"/>
  <c r="F35" i="4"/>
  <c r="B35" i="4"/>
  <c r="Q34" i="4"/>
  <c r="S34" i="4" s="1"/>
  <c r="P34" i="4"/>
  <c r="N34" i="4"/>
  <c r="K34" i="4"/>
  <c r="J34" i="4"/>
  <c r="I34" i="4"/>
  <c r="T34" i="4" s="1"/>
  <c r="G34" i="4"/>
  <c r="F34" i="4"/>
  <c r="B34" i="4"/>
  <c r="R33" i="4"/>
  <c r="Q33" i="4"/>
  <c r="S33" i="4" s="1"/>
  <c r="K33" i="4"/>
  <c r="P33" i="4" s="1"/>
  <c r="J33" i="4"/>
  <c r="I33" i="4"/>
  <c r="T33" i="4" s="1"/>
  <c r="G33" i="4"/>
  <c r="F33" i="4"/>
  <c r="B33" i="4"/>
  <c r="S32" i="4"/>
  <c r="R32" i="4"/>
  <c r="Q32" i="4"/>
  <c r="N32" i="4"/>
  <c r="K32" i="4"/>
  <c r="P32" i="4" s="1"/>
  <c r="J32" i="4"/>
  <c r="G32" i="4"/>
  <c r="I32" i="4" s="1"/>
  <c r="T32" i="4" s="1"/>
  <c r="F32" i="4"/>
  <c r="B32" i="4"/>
  <c r="S31" i="4"/>
  <c r="R31" i="4"/>
  <c r="Q31" i="4"/>
  <c r="P31" i="4"/>
  <c r="N31" i="4"/>
  <c r="K31" i="4"/>
  <c r="J31" i="4"/>
  <c r="I31" i="4"/>
  <c r="T31" i="4" s="1"/>
  <c r="G31" i="4"/>
  <c r="F31" i="4"/>
  <c r="B31" i="4"/>
  <c r="Q30" i="4"/>
  <c r="S30" i="4" s="1"/>
  <c r="P30" i="4"/>
  <c r="N30" i="4"/>
  <c r="K30" i="4"/>
  <c r="J30" i="4"/>
  <c r="I30" i="4"/>
  <c r="T30" i="4" s="1"/>
  <c r="G30" i="4"/>
  <c r="F30" i="4"/>
  <c r="B30" i="4"/>
  <c r="R29" i="4"/>
  <c r="Q29" i="4"/>
  <c r="S29" i="4" s="1"/>
  <c r="K29" i="4"/>
  <c r="P29" i="4" s="1"/>
  <c r="J29" i="4"/>
  <c r="I29" i="4"/>
  <c r="T29" i="4" s="1"/>
  <c r="G29" i="4"/>
  <c r="F29" i="4"/>
  <c r="B29" i="4"/>
  <c r="S28" i="4"/>
  <c r="R28" i="4"/>
  <c r="Q28" i="4"/>
  <c r="N28" i="4"/>
  <c r="K28" i="4"/>
  <c r="P28" i="4" s="1"/>
  <c r="J28" i="4"/>
  <c r="G28" i="4"/>
  <c r="I28" i="4" s="1"/>
  <c r="T28" i="4" s="1"/>
  <c r="F28" i="4"/>
  <c r="B28" i="4"/>
  <c r="S27" i="4"/>
  <c r="R27" i="4"/>
  <c r="Q27" i="4"/>
  <c r="P27" i="4"/>
  <c r="N27" i="4"/>
  <c r="K27" i="4"/>
  <c r="J27" i="4"/>
  <c r="I27" i="4"/>
  <c r="T27" i="4" s="1"/>
  <c r="G27" i="4"/>
  <c r="F27" i="4"/>
  <c r="B27" i="4"/>
  <c r="Q26" i="4"/>
  <c r="S26" i="4" s="1"/>
  <c r="P26" i="4"/>
  <c r="N26" i="4"/>
  <c r="K26" i="4"/>
  <c r="J26" i="4"/>
  <c r="I26" i="4"/>
  <c r="T26" i="4" s="1"/>
  <c r="G26" i="4"/>
  <c r="F26" i="4"/>
  <c r="B26" i="4"/>
  <c r="R25" i="4"/>
  <c r="Q25" i="4"/>
  <c r="S25" i="4" s="1"/>
  <c r="K25" i="4"/>
  <c r="P25" i="4" s="1"/>
  <c r="J25" i="4"/>
  <c r="I25" i="4"/>
  <c r="T25" i="4" s="1"/>
  <c r="G25" i="4"/>
  <c r="F25" i="4"/>
  <c r="B25" i="4"/>
  <c r="S24" i="4"/>
  <c r="R24" i="4"/>
  <c r="Q24" i="4"/>
  <c r="N24" i="4"/>
  <c r="K24" i="4"/>
  <c r="P24" i="4" s="1"/>
  <c r="J24" i="4"/>
  <c r="G24" i="4"/>
  <c r="I24" i="4" s="1"/>
  <c r="T24" i="4" s="1"/>
  <c r="F24" i="4"/>
  <c r="B24" i="4"/>
  <c r="S23" i="4"/>
  <c r="R23" i="4"/>
  <c r="Q23" i="4"/>
  <c r="P23" i="4"/>
  <c r="N23" i="4"/>
  <c r="K23" i="4"/>
  <c r="J23" i="4"/>
  <c r="I23" i="4"/>
  <c r="T23" i="4" s="1"/>
  <c r="G23" i="4"/>
  <c r="F23" i="4"/>
  <c r="B23" i="4"/>
  <c r="Q22" i="4"/>
  <c r="S22" i="4" s="1"/>
  <c r="P22" i="4"/>
  <c r="N22" i="4"/>
  <c r="K22" i="4"/>
  <c r="J22" i="4"/>
  <c r="I22" i="4"/>
  <c r="T22" i="4" s="1"/>
  <c r="G22" i="4"/>
  <c r="F22" i="4"/>
  <c r="B22" i="4"/>
  <c r="R21" i="4"/>
  <c r="Q21" i="4"/>
  <c r="S21" i="4" s="1"/>
  <c r="K21" i="4"/>
  <c r="P21" i="4" s="1"/>
  <c r="J21" i="4"/>
  <c r="I21" i="4"/>
  <c r="T21" i="4" s="1"/>
  <c r="G21" i="4"/>
  <c r="F21" i="4"/>
  <c r="B21" i="4"/>
  <c r="S20" i="4"/>
  <c r="R20" i="4"/>
  <c r="Q20" i="4"/>
  <c r="K20" i="4"/>
  <c r="P20" i="4" s="1"/>
  <c r="J20" i="4"/>
  <c r="G20" i="4"/>
  <c r="I20" i="4" s="1"/>
  <c r="T20" i="4" s="1"/>
  <c r="F20" i="4"/>
  <c r="B20" i="4"/>
  <c r="S19" i="4"/>
  <c r="R19" i="4"/>
  <c r="Q19" i="4"/>
  <c r="P19" i="4"/>
  <c r="N19" i="4"/>
  <c r="K19" i="4"/>
  <c r="J19" i="4"/>
  <c r="G19" i="4"/>
  <c r="I19" i="4" s="1"/>
  <c r="T19" i="4" s="1"/>
  <c r="F19" i="4"/>
  <c r="B19" i="4"/>
  <c r="Q18" i="4"/>
  <c r="S18" i="4" s="1"/>
  <c r="P18" i="4"/>
  <c r="N18" i="4"/>
  <c r="K18" i="4"/>
  <c r="J18" i="4"/>
  <c r="I18" i="4"/>
  <c r="T18" i="4" s="1"/>
  <c r="G18" i="4"/>
  <c r="F18" i="4"/>
  <c r="B18" i="4"/>
  <c r="Q17" i="4"/>
  <c r="R17" i="4" s="1"/>
  <c r="K17" i="4"/>
  <c r="P17" i="4" s="1"/>
  <c r="J17" i="4"/>
  <c r="I17" i="4"/>
  <c r="T17" i="4" s="1"/>
  <c r="G17" i="4"/>
  <c r="F17" i="4"/>
  <c r="B17" i="4"/>
  <c r="S16" i="4"/>
  <c r="R16" i="4"/>
  <c r="Q16" i="4"/>
  <c r="K16" i="4"/>
  <c r="N16" i="4" s="1"/>
  <c r="J16" i="4"/>
  <c r="G16" i="4"/>
  <c r="I16" i="4" s="1"/>
  <c r="T16" i="4" s="1"/>
  <c r="F16" i="4"/>
  <c r="B16" i="4"/>
  <c r="S15" i="4"/>
  <c r="R15" i="4"/>
  <c r="Q15" i="4"/>
  <c r="P15" i="4"/>
  <c r="N15" i="4"/>
  <c r="K15" i="4"/>
  <c r="J15" i="4"/>
  <c r="G15" i="4"/>
  <c r="I15" i="4" s="1"/>
  <c r="T15" i="4" s="1"/>
  <c r="F15" i="4"/>
  <c r="B15" i="4"/>
  <c r="Q14" i="4"/>
  <c r="S14" i="4" s="1"/>
  <c r="P14" i="4"/>
  <c r="N14" i="4"/>
  <c r="K14" i="4"/>
  <c r="J14" i="4"/>
  <c r="I14" i="4"/>
  <c r="T14" i="4" s="1"/>
  <c r="G14" i="4"/>
  <c r="F14" i="4"/>
  <c r="B14" i="4"/>
  <c r="Q13" i="4"/>
  <c r="S13" i="4" s="1"/>
  <c r="K13" i="4"/>
  <c r="P13" i="4" s="1"/>
  <c r="J13" i="4"/>
  <c r="I13" i="4"/>
  <c r="T13" i="4" s="1"/>
  <c r="G13" i="4"/>
  <c r="F13" i="4"/>
  <c r="B13" i="4"/>
  <c r="S12" i="4"/>
  <c r="R12" i="4"/>
  <c r="Q12" i="4"/>
  <c r="K12" i="4"/>
  <c r="P12" i="4" s="1"/>
  <c r="J12" i="4"/>
  <c r="G12" i="4"/>
  <c r="I12" i="4" s="1"/>
  <c r="T12" i="4" s="1"/>
  <c r="F12" i="4"/>
  <c r="B12" i="4"/>
  <c r="S11" i="4"/>
  <c r="R11" i="4"/>
  <c r="Q11" i="4"/>
  <c r="P11" i="4"/>
  <c r="N11" i="4"/>
  <c r="K11" i="4"/>
  <c r="J11" i="4"/>
  <c r="G11" i="4"/>
  <c r="I11" i="4" s="1"/>
  <c r="T11" i="4" s="1"/>
  <c r="F11" i="4"/>
  <c r="B11" i="4"/>
  <c r="Q10" i="4"/>
  <c r="S10" i="4" s="1"/>
  <c r="P10" i="4"/>
  <c r="N10" i="4"/>
  <c r="K10" i="4"/>
  <c r="J10" i="4"/>
  <c r="I10" i="4"/>
  <c r="T10" i="4" s="1"/>
  <c r="G10" i="4"/>
  <c r="F10" i="4"/>
  <c r="B10" i="4"/>
  <c r="Q9" i="4"/>
  <c r="R9" i="4" s="1"/>
  <c r="K9" i="4"/>
  <c r="P9" i="4" s="1"/>
  <c r="J9" i="4"/>
  <c r="I9" i="4"/>
  <c r="T9" i="4" s="1"/>
  <c r="G9" i="4"/>
  <c r="F9" i="4"/>
  <c r="B9" i="4"/>
  <c r="S8" i="4"/>
  <c r="R8" i="4"/>
  <c r="Q8" i="4"/>
  <c r="K8" i="4"/>
  <c r="N8" i="4" s="1"/>
  <c r="J8" i="4"/>
  <c r="G8" i="4"/>
  <c r="I8" i="4" s="1"/>
  <c r="T8" i="4" s="1"/>
  <c r="F8" i="4"/>
  <c r="B8" i="4"/>
  <c r="S7" i="4"/>
  <c r="R7" i="4"/>
  <c r="Q7" i="4"/>
  <c r="P7" i="4"/>
  <c r="N7" i="4"/>
  <c r="K7" i="4"/>
  <c r="J7" i="4"/>
  <c r="G7" i="4"/>
  <c r="I7" i="4" s="1"/>
  <c r="T7" i="4" s="1"/>
  <c r="F7" i="4"/>
  <c r="B7" i="4"/>
  <c r="Q6" i="4"/>
  <c r="S6" i="4" s="1"/>
  <c r="P6" i="4"/>
  <c r="N6" i="4"/>
  <c r="K6" i="4"/>
  <c r="J6" i="4"/>
  <c r="I6" i="4"/>
  <c r="T6" i="4" s="1"/>
  <c r="G6" i="4"/>
  <c r="F6" i="4"/>
  <c r="B6" i="4"/>
  <c r="Q5" i="4"/>
  <c r="S5" i="4" s="1"/>
  <c r="K5" i="4"/>
  <c r="P5" i="4" s="1"/>
  <c r="J5" i="4"/>
  <c r="I5" i="4"/>
  <c r="T5" i="4" s="1"/>
  <c r="F5" i="4"/>
  <c r="B5" i="4"/>
  <c r="Q4" i="4"/>
  <c r="R4" i="4" s="1"/>
  <c r="K4" i="4"/>
  <c r="P4" i="4" s="1"/>
  <c r="J4" i="4"/>
  <c r="I4" i="4"/>
  <c r="T4" i="4" s="1"/>
  <c r="G4" i="4"/>
  <c r="F4" i="4"/>
  <c r="B4" i="4"/>
  <c r="S3" i="4"/>
  <c r="R3" i="4"/>
  <c r="Q3" i="4"/>
  <c r="K3" i="4"/>
  <c r="P3" i="4" s="1"/>
  <c r="J3" i="4"/>
  <c r="G3" i="4"/>
  <c r="I3" i="4" s="1"/>
  <c r="T3" i="4" s="1"/>
  <c r="F3" i="4"/>
  <c r="B3" i="4"/>
  <c r="P2" i="4"/>
  <c r="Q2" i="4" s="1"/>
  <c r="J2" i="4"/>
  <c r="G2" i="4"/>
  <c r="I2" i="4" s="1"/>
  <c r="T2" i="4" s="1"/>
  <c r="B2" i="4"/>
  <c r="A2" i="4"/>
  <c r="A3" i="4" s="1"/>
  <c r="A4" i="4" s="1"/>
  <c r="A5" i="4" s="1"/>
  <c r="A6" i="4" s="1"/>
  <c r="A7" i="4" s="1"/>
  <c r="A8" i="4" s="1"/>
  <c r="A9" i="4" s="1"/>
  <c r="A10" i="4" s="1"/>
  <c r="A11" i="4" s="1"/>
  <c r="A12" i="4" s="1"/>
  <c r="A13" i="4" s="1"/>
  <c r="A14" i="4" s="1"/>
  <c r="A15" i="4" s="1"/>
  <c r="A16" i="4" s="1"/>
  <c r="A17" i="4" s="1"/>
  <c r="A18" i="4" s="1"/>
  <c r="A19" i="4" s="1"/>
  <c r="A20" i="4" s="1"/>
  <c r="A21" i="4" s="1"/>
  <c r="A22" i="4" s="1"/>
  <c r="A23" i="4" s="1"/>
  <c r="A24" i="4" s="1"/>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A133" i="4" s="1"/>
  <c r="A134" i="4" s="1"/>
  <c r="A135" i="4" s="1"/>
  <c r="A136" i="4" s="1"/>
  <c r="A137" i="4" s="1"/>
  <c r="A138" i="4" s="1"/>
  <c r="A139" i="4" s="1"/>
  <c r="A140" i="4" s="1"/>
  <c r="A141" i="4" s="1"/>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201" i="4" s="1"/>
  <c r="AU5" i="1"/>
  <c r="R2" i="4" l="1"/>
  <c r="S2" i="4"/>
  <c r="J64" i="4"/>
  <c r="T64" i="4"/>
  <c r="J76" i="4"/>
  <c r="T76" i="4"/>
  <c r="J72" i="4"/>
  <c r="T72" i="4"/>
  <c r="J68" i="4"/>
  <c r="T68" i="4"/>
  <c r="N3" i="4"/>
  <c r="R5" i="4"/>
  <c r="N12" i="4"/>
  <c r="R13" i="4"/>
  <c r="N20" i="4"/>
  <c r="N4" i="4"/>
  <c r="S4" i="4"/>
  <c r="N5" i="4"/>
  <c r="R6" i="4"/>
  <c r="P8" i="4"/>
  <c r="N9" i="4"/>
  <c r="S9" i="4"/>
  <c r="R10" i="4"/>
  <c r="N13" i="4"/>
  <c r="R14" i="4"/>
  <c r="P16" i="4"/>
  <c r="N17" i="4"/>
  <c r="S17" i="4"/>
  <c r="R18" i="4"/>
  <c r="N21" i="4"/>
  <c r="R22" i="4"/>
  <c r="N25" i="4"/>
  <c r="R26" i="4"/>
  <c r="N29" i="4"/>
  <c r="R30" i="4"/>
  <c r="N33" i="4"/>
  <c r="R34" i="4"/>
  <c r="N37" i="4"/>
  <c r="R38" i="4"/>
  <c r="N41" i="4"/>
  <c r="R42" i="4"/>
  <c r="N45" i="4"/>
  <c r="R46" i="4"/>
  <c r="N49" i="4"/>
  <c r="R50" i="4"/>
  <c r="N53" i="4"/>
  <c r="R54" i="4"/>
  <c r="N57" i="4"/>
  <c r="R58" i="4"/>
  <c r="N61" i="4"/>
  <c r="R62" i="4"/>
  <c r="J63" i="4"/>
  <c r="N65" i="4"/>
  <c r="R66" i="4"/>
  <c r="J67" i="4"/>
  <c r="N69" i="4"/>
  <c r="R70" i="4"/>
  <c r="J71" i="4"/>
  <c r="N73" i="4"/>
  <c r="R74" i="4"/>
  <c r="J75" i="4"/>
  <c r="N77" i="4"/>
  <c r="N78" i="4"/>
  <c r="P81" i="4"/>
  <c r="T81" i="4"/>
  <c r="J82" i="4"/>
  <c r="S82" i="4"/>
  <c r="P87" i="4"/>
  <c r="T91" i="4"/>
  <c r="J92" i="4"/>
  <c r="S92" i="4"/>
  <c r="P95" i="4"/>
  <c r="N95" i="4"/>
  <c r="J100" i="4"/>
  <c r="T100" i="4"/>
  <c r="T85" i="4"/>
  <c r="J98" i="4"/>
  <c r="T98" i="4"/>
  <c r="J104" i="4"/>
  <c r="T104" i="4"/>
  <c r="J110" i="4"/>
  <c r="T110" i="4"/>
  <c r="J116" i="4"/>
  <c r="T116" i="4"/>
  <c r="J102" i="4"/>
  <c r="T102" i="4"/>
  <c r="J108" i="4"/>
  <c r="T108" i="4"/>
  <c r="J114" i="4"/>
  <c r="T114" i="4"/>
  <c r="J95" i="4"/>
  <c r="T95" i="4"/>
  <c r="J96" i="4"/>
  <c r="J106" i="4"/>
  <c r="T106" i="4"/>
  <c r="J112" i="4"/>
  <c r="T112" i="4"/>
  <c r="R96" i="4"/>
  <c r="J97" i="4"/>
  <c r="N99" i="4"/>
  <c r="R100" i="4"/>
  <c r="J101" i="4"/>
  <c r="N103" i="4"/>
  <c r="R104" i="4"/>
  <c r="J105" i="4"/>
  <c r="N107" i="4"/>
  <c r="R108" i="4"/>
  <c r="J109" i="4"/>
  <c r="N111" i="4"/>
  <c r="R112" i="4"/>
  <c r="J113" i="4"/>
  <c r="N115" i="4"/>
  <c r="R116" i="4"/>
  <c r="N118" i="4"/>
  <c r="T123" i="4"/>
  <c r="J124" i="4"/>
  <c r="P125" i="4"/>
  <c r="T125" i="4"/>
  <c r="J126" i="4"/>
  <c r="S126" i="4"/>
  <c r="J132" i="4"/>
  <c r="T132" i="4"/>
  <c r="J138" i="4"/>
  <c r="T138" i="4"/>
  <c r="J140" i="4"/>
  <c r="T140" i="4"/>
  <c r="J146" i="4"/>
  <c r="T146" i="4"/>
  <c r="J148" i="4"/>
  <c r="T148" i="4"/>
  <c r="J154" i="4"/>
  <c r="T154" i="4"/>
  <c r="J156" i="4"/>
  <c r="T156" i="4"/>
  <c r="T99" i="4"/>
  <c r="T103" i="4"/>
  <c r="T107" i="4"/>
  <c r="T111" i="4"/>
  <c r="T115" i="4"/>
  <c r="J130" i="4"/>
  <c r="T130" i="4"/>
  <c r="T117" i="4"/>
  <c r="J118" i="4"/>
  <c r="R118" i="4"/>
  <c r="J120" i="4"/>
  <c r="P121" i="4"/>
  <c r="J122" i="4"/>
  <c r="S122" i="4"/>
  <c r="T127" i="4"/>
  <c r="J128" i="4"/>
  <c r="P129" i="4"/>
  <c r="T129" i="4"/>
  <c r="P131" i="4"/>
  <c r="N131" i="4"/>
  <c r="J134" i="4"/>
  <c r="T134" i="4"/>
  <c r="J136" i="4"/>
  <c r="T136" i="4"/>
  <c r="J142" i="4"/>
  <c r="T142" i="4"/>
  <c r="J144" i="4"/>
  <c r="T144" i="4"/>
  <c r="J150" i="4"/>
  <c r="T150" i="4"/>
  <c r="J152" i="4"/>
  <c r="T152" i="4"/>
  <c r="J158" i="4"/>
  <c r="T158" i="4"/>
  <c r="J166" i="4"/>
  <c r="T166" i="4"/>
  <c r="R132" i="4"/>
  <c r="J133" i="4"/>
  <c r="N135" i="4"/>
  <c r="R136" i="4"/>
  <c r="J137" i="4"/>
  <c r="N139" i="4"/>
  <c r="R140" i="4"/>
  <c r="J141" i="4"/>
  <c r="N143" i="4"/>
  <c r="R144" i="4"/>
  <c r="J145" i="4"/>
  <c r="N147" i="4"/>
  <c r="R148" i="4"/>
  <c r="J149" i="4"/>
  <c r="N151" i="4"/>
  <c r="R152" i="4"/>
  <c r="J153" i="4"/>
  <c r="N155" i="4"/>
  <c r="R156" i="4"/>
  <c r="J157" i="4"/>
  <c r="N159" i="4"/>
  <c r="J161" i="4"/>
  <c r="P164" i="4"/>
  <c r="N164" i="4"/>
  <c r="J165" i="4"/>
  <c r="S165" i="4"/>
  <c r="R165" i="4"/>
  <c r="J167" i="4"/>
  <c r="T167" i="4"/>
  <c r="T170" i="4"/>
  <c r="J183" i="4"/>
  <c r="T183" i="4"/>
  <c r="J199" i="4"/>
  <c r="T199" i="4"/>
  <c r="J200" i="4"/>
  <c r="T200" i="4"/>
  <c r="T131" i="4"/>
  <c r="T135" i="4"/>
  <c r="T139" i="4"/>
  <c r="T143" i="4"/>
  <c r="T147" i="4"/>
  <c r="T151" i="4"/>
  <c r="T155" i="4"/>
  <c r="J163" i="4"/>
  <c r="T163" i="4"/>
  <c r="J179" i="4"/>
  <c r="T179" i="4"/>
  <c r="J195" i="4"/>
  <c r="T195" i="4"/>
  <c r="J159" i="4"/>
  <c r="T162" i="4"/>
  <c r="R164" i="4"/>
  <c r="N167" i="4"/>
  <c r="J175" i="4"/>
  <c r="T175" i="4"/>
  <c r="J191" i="4"/>
  <c r="T191" i="4"/>
  <c r="P168" i="4"/>
  <c r="N168" i="4"/>
  <c r="S169" i="4"/>
  <c r="R169" i="4"/>
  <c r="J171" i="4"/>
  <c r="T171" i="4"/>
  <c r="J187" i="4"/>
  <c r="T187" i="4"/>
  <c r="T174" i="4"/>
  <c r="T178" i="4"/>
  <c r="T182" i="4"/>
  <c r="T186" i="4"/>
  <c r="T190" i="4"/>
  <c r="T194" i="4"/>
  <c r="T198" i="4"/>
  <c r="J201" i="4"/>
  <c r="N172" i="4"/>
  <c r="R173" i="4"/>
  <c r="N176" i="4"/>
  <c r="R177" i="4"/>
  <c r="N180" i="4"/>
  <c r="R181" i="4"/>
  <c r="N184" i="4"/>
  <c r="R185" i="4"/>
  <c r="N188" i="4"/>
  <c r="R189" i="4"/>
  <c r="N192" i="4"/>
  <c r="R193" i="4"/>
  <c r="N196" i="4"/>
  <c r="R197" i="4"/>
  <c r="N200" i="4"/>
  <c r="AU132" i="1"/>
  <c r="AU131" i="1"/>
  <c r="AU130" i="1"/>
  <c r="AU129" i="1"/>
  <c r="AU128" i="1"/>
  <c r="AU127" i="1"/>
  <c r="AU126" i="1"/>
  <c r="AU125" i="1"/>
  <c r="AU124" i="1"/>
  <c r="AU123" i="1"/>
  <c r="AU122" i="1"/>
  <c r="AU121" i="1"/>
  <c r="AU120" i="1"/>
  <c r="AU119" i="1"/>
  <c r="AU118" i="1"/>
  <c r="AU117" i="1"/>
  <c r="AU116" i="1"/>
  <c r="AU115" i="1"/>
  <c r="AU114" i="1"/>
  <c r="AU113" i="1"/>
  <c r="AU112" i="1"/>
  <c r="AU111" i="1"/>
  <c r="AU110" i="1"/>
  <c r="AU109" i="1"/>
  <c r="AU108" i="1"/>
  <c r="AU107" i="1"/>
  <c r="AU106" i="1"/>
  <c r="AU105" i="1"/>
  <c r="AU104" i="1"/>
  <c r="AU103" i="1"/>
  <c r="AU102" i="1"/>
  <c r="AU101" i="1"/>
  <c r="AU100" i="1"/>
  <c r="AU99" i="1"/>
  <c r="AU98" i="1"/>
  <c r="AU97" i="1"/>
  <c r="AU96" i="1"/>
  <c r="AU95" i="1"/>
  <c r="AU94" i="1"/>
  <c r="AU93" i="1"/>
  <c r="AU92" i="1"/>
  <c r="AU91" i="1"/>
  <c r="AU90" i="1"/>
  <c r="AU89" i="1"/>
  <c r="AU88" i="1"/>
  <c r="AU87" i="1"/>
  <c r="AU86" i="1"/>
  <c r="AU85" i="1"/>
  <c r="AU84" i="1"/>
  <c r="AU83" i="1"/>
  <c r="AU82" i="1"/>
  <c r="AU81" i="1"/>
  <c r="AU80" i="1"/>
  <c r="AU79" i="1"/>
  <c r="AU78" i="1"/>
  <c r="AU77" i="1"/>
  <c r="AU76" i="1"/>
  <c r="AU75" i="1"/>
  <c r="AU74" i="1"/>
  <c r="AU73" i="1"/>
  <c r="AU72" i="1"/>
  <c r="AU71" i="1"/>
  <c r="AU70" i="1"/>
  <c r="AU69" i="1"/>
  <c r="AU68" i="1"/>
  <c r="AU67" i="1"/>
  <c r="AU66" i="1"/>
  <c r="AU65" i="1"/>
  <c r="AU64" i="1"/>
  <c r="AU63" i="1"/>
  <c r="AU62" i="1"/>
  <c r="AU61" i="1"/>
  <c r="AU60" i="1"/>
  <c r="AU59" i="1"/>
  <c r="AU58" i="1"/>
  <c r="AU57" i="1"/>
  <c r="AU56" i="1"/>
  <c r="AU55" i="1"/>
  <c r="AU54" i="1"/>
  <c r="AU53" i="1"/>
  <c r="AU52" i="1"/>
  <c r="AU51" i="1"/>
  <c r="AU50" i="1"/>
  <c r="AU49" i="1"/>
  <c r="AU48" i="1"/>
  <c r="AU47" i="1"/>
  <c r="AU46" i="1"/>
  <c r="AU45" i="1"/>
  <c r="AU44" i="1"/>
  <c r="AU43" i="1"/>
  <c r="AU42" i="1"/>
  <c r="AU41" i="1"/>
  <c r="AU40" i="1"/>
  <c r="AU39" i="1"/>
  <c r="AU38" i="1"/>
  <c r="AU37" i="1"/>
  <c r="AU36" i="1"/>
  <c r="AU35" i="1"/>
  <c r="AU34" i="1"/>
  <c r="AU33" i="1"/>
  <c r="AU32" i="1"/>
  <c r="AU31" i="1"/>
  <c r="AU30" i="1"/>
  <c r="AU29" i="1"/>
  <c r="AU28" i="1"/>
  <c r="AU27" i="1"/>
  <c r="AU26" i="1"/>
  <c r="AU25" i="1"/>
  <c r="AU24" i="1"/>
  <c r="AU23" i="1"/>
  <c r="AU22" i="1"/>
  <c r="AU21" i="1"/>
  <c r="AU20" i="1"/>
  <c r="AU19" i="1"/>
  <c r="AU18" i="1"/>
  <c r="AU17" i="1"/>
  <c r="AU16" i="1"/>
  <c r="AU15" i="1"/>
  <c r="AU14" i="1"/>
  <c r="AU13" i="1"/>
  <c r="AU12" i="1"/>
  <c r="AU11" i="1"/>
  <c r="AU10" i="1"/>
  <c r="AU9" i="1"/>
  <c r="AU8" i="1"/>
  <c r="BC7" i="1"/>
  <c r="BE7" i="1" s="1"/>
  <c r="AU7" i="1"/>
  <c r="BC6" i="1"/>
  <c r="BE6" i="1" s="1"/>
  <c r="AU6" i="1"/>
  <c r="BC5" i="1"/>
  <c r="BE5" i="1" s="1"/>
  <c r="BC4" i="1"/>
  <c r="BE4" i="1" s="1"/>
  <c r="AU4" i="1"/>
  <c r="BC3" i="1"/>
  <c r="BE3" i="1" s="1"/>
  <c r="AU3" i="1"/>
  <c r="BC2" i="1"/>
  <c r="BE2" i="1" s="1"/>
  <c r="AU2" i="1"/>
  <c r="BC1" i="1"/>
  <c r="BE1" i="1" s="1"/>
</calcChain>
</file>

<file path=xl/sharedStrings.xml><?xml version="1.0" encoding="utf-8"?>
<sst xmlns="http://schemas.openxmlformats.org/spreadsheetml/2006/main" count="899" uniqueCount="314">
  <si>
    <t>Catégorie</t>
  </si>
  <si>
    <t>Conditionnement</t>
  </si>
  <si>
    <t>Unité de vente</t>
  </si>
  <si>
    <t>Suivi</t>
  </si>
  <si>
    <t>Stock min</t>
  </si>
  <si>
    <t>Stock Max</t>
  </si>
  <si>
    <t>Prix d'achat</t>
  </si>
  <si>
    <t>Coût d'achat</t>
  </si>
  <si>
    <t>Autres Coût</t>
  </si>
  <si>
    <t>Prix Revient</t>
  </si>
  <si>
    <t>Prix de vente</t>
  </si>
  <si>
    <t>Date péremption</t>
  </si>
  <si>
    <t>Fil à coudre couleur blanche 5kg</t>
  </si>
  <si>
    <t>CONSOMMABLES</t>
  </si>
  <si>
    <t>5kg</t>
  </si>
  <si>
    <t>Pièce</t>
  </si>
  <si>
    <t>CMUP</t>
  </si>
  <si>
    <t>Fil à coudre couleur bleue</t>
  </si>
  <si>
    <t>Fil à coudre couleur rouge</t>
  </si>
  <si>
    <t>Fil à coudre couleur blanche 200g</t>
  </si>
  <si>
    <t>200g</t>
  </si>
  <si>
    <t>Rouleau dateur noir</t>
  </si>
  <si>
    <t>35mmx100m</t>
  </si>
  <si>
    <t>Tôles inox lisse 316l-2b/0,08mm</t>
  </si>
  <si>
    <t>MATERIAUX DE CONSTRUCTION</t>
  </si>
  <si>
    <t>1000mmx2000mmx0,8mm</t>
  </si>
  <si>
    <t>Feuille</t>
  </si>
  <si>
    <t>Tôles inox lisse 316l-2b/1mm</t>
  </si>
  <si>
    <t>1000mmx2000mmx1mm</t>
  </si>
  <si>
    <t>Tôles inox lisse 316l-2b/2mm</t>
  </si>
  <si>
    <t>1000mmx2000mmx2mm</t>
  </si>
  <si>
    <t>Tôles inox lisse 316l-2b/3mm</t>
  </si>
  <si>
    <t>1000mmx2000mmx3mm</t>
  </si>
  <si>
    <t>Tôles inox lisse 316l-2b/3000x3mm</t>
  </si>
  <si>
    <t>1500mmx3000mmx3mm</t>
  </si>
  <si>
    <t>Tôles inox lisse 316l-2b/5mm</t>
  </si>
  <si>
    <t>1000mmx2000mmx5mm</t>
  </si>
  <si>
    <t>Tôles inox lisse 316l-2b/8mm</t>
  </si>
  <si>
    <t>1000mmx2000mmx8mm</t>
  </si>
  <si>
    <t>Tôles inox perforées 316l-2b</t>
  </si>
  <si>
    <t>1205mmx2240mmx3mm</t>
  </si>
  <si>
    <t>Cornière inox 316l/4x6mm</t>
  </si>
  <si>
    <t>30mmx30mmx4mmx6m</t>
  </si>
  <si>
    <t>Barre</t>
  </si>
  <si>
    <t>Cornière inox 316l/40x5x6mm</t>
  </si>
  <si>
    <t>40mmx40mmx5mmx6m</t>
  </si>
  <si>
    <t>Cornière inox 316l/50x5x6mm</t>
  </si>
  <si>
    <t>50mmx50mmx5mmx6m</t>
  </si>
  <si>
    <t>Tube carré inox 316l/40x3x6mm</t>
  </si>
  <si>
    <t>40mmx40mmx3mmx6m</t>
  </si>
  <si>
    <t>Tube carré inox 316l/50x3x6mm</t>
  </si>
  <si>
    <t>50mmx50mmx3mmx6m</t>
  </si>
  <si>
    <t>Filtre inox 316l mesh 200</t>
  </si>
  <si>
    <t>1,3mx30m</t>
  </si>
  <si>
    <t>Ml</t>
  </si>
  <si>
    <t>Tamis inox 316l 0,15mm/0,10mm</t>
  </si>
  <si>
    <t>1mx30m</t>
  </si>
  <si>
    <t>Rouleau</t>
  </si>
  <si>
    <t>Tamis inox 316l 0,25mm/0,19mm</t>
  </si>
  <si>
    <t>Tamis inox 316l 1mm/0,40mm</t>
  </si>
  <si>
    <t>Tamis inox 316l 35mm/3mm</t>
  </si>
  <si>
    <t>Bande pour élévateur</t>
  </si>
  <si>
    <t>PIECE DE RECHANGE</t>
  </si>
  <si>
    <t>8mmx200mm</t>
  </si>
  <si>
    <t>Joint silicone</t>
  </si>
  <si>
    <t>1mx2mm</t>
  </si>
  <si>
    <t>Ressort cylindrique</t>
  </si>
  <si>
    <t>l=120mm;DN65; P=40mm</t>
  </si>
  <si>
    <t>Compensateur</t>
  </si>
  <si>
    <t>L=160mm; DN65</t>
  </si>
  <si>
    <t>Résistance chauffante/220v x 400w</t>
  </si>
  <si>
    <t>12mmx400mm;220vx400W</t>
  </si>
  <si>
    <t>Résistance chauffante/220v x 80w</t>
  </si>
  <si>
    <t>12mmx35mm;220Vx80W</t>
  </si>
  <si>
    <t>Résistance chauffante/110v x 250w</t>
  </si>
  <si>
    <t>9,5mmx250mm;110Vx250W</t>
  </si>
  <si>
    <t>Résistance chauffante220v x 250w</t>
  </si>
  <si>
    <t>9,5mmx250mm;220Vx250W</t>
  </si>
  <si>
    <t>Thermocouple</t>
  </si>
  <si>
    <t>WRNT-10; J; M6; L=1mm</t>
  </si>
  <si>
    <t>Machine à coudre portable fishben</t>
  </si>
  <si>
    <t>EQUIPEMENT</t>
  </si>
  <si>
    <t>Unité</t>
  </si>
  <si>
    <t>Machine à coudre portable asia</t>
  </si>
  <si>
    <t>Imprinante à caractère hp241</t>
  </si>
  <si>
    <t>Needle 80800-250 3504045</t>
  </si>
  <si>
    <t>PIECES RECH. MACHINES A COUDRE GK35-2C</t>
  </si>
  <si>
    <t>Needdle clamp nut 3504046</t>
  </si>
  <si>
    <t>Needle bar 3504047</t>
  </si>
  <si>
    <t>Connection link 3504052</t>
  </si>
  <si>
    <t>Needle bar connection 3504050</t>
  </si>
  <si>
    <t>Needle lever 3504048</t>
  </si>
  <si>
    <t>Looper drive eccentric ass'y 350407</t>
  </si>
  <si>
    <t>Needle lever ass'y 350405</t>
  </si>
  <si>
    <t>Feed bar shaft 3506103</t>
  </si>
  <si>
    <t>Feed rocker shaft 3506105</t>
  </si>
  <si>
    <t>Feed bar 3506098</t>
  </si>
  <si>
    <t>Feed rocker 3506104</t>
  </si>
  <si>
    <t>Stitch regulating stud 3506107</t>
  </si>
  <si>
    <t>Flange bushing 3506111</t>
  </si>
  <si>
    <t>Feed drive eccentric ass'y 350612</t>
  </si>
  <si>
    <t>Feed lift eccentric fork 3506099</t>
  </si>
  <si>
    <t>Feed lift eccentric 3506113</t>
  </si>
  <si>
    <t>Needle bar upper bushing 3501004</t>
  </si>
  <si>
    <t>Needle bar lower bushing 3501005</t>
  </si>
  <si>
    <t>Plug screw 3501003</t>
  </si>
  <si>
    <t>Sight feed oiler 1001</t>
  </si>
  <si>
    <t>Thread tension ass'y 350302</t>
  </si>
  <si>
    <t>Looper for two thread 3505081</t>
  </si>
  <si>
    <t>Looper rocker ass'y 350508</t>
  </si>
  <si>
    <t>Rocker for looper avoid eccentric 3505074</t>
  </si>
  <si>
    <t>Ball joint assembly 350509</t>
  </si>
  <si>
    <t>Ball joint assembly right 350511</t>
  </si>
  <si>
    <t>Connecting bar 3505077</t>
  </si>
  <si>
    <t>Screw m15*12 601</t>
  </si>
  <si>
    <t>Screw m5*16 603</t>
  </si>
  <si>
    <t>Screw m4*12 104</t>
  </si>
  <si>
    <t>Looper drive lever 3505092</t>
  </si>
  <si>
    <t>Looper thread taker up 3505093</t>
  </si>
  <si>
    <t>Knife 3509175</t>
  </si>
  <si>
    <t>Cutting steel 3509176</t>
  </si>
  <si>
    <t>Connecting bar ass'y for cutting 350917</t>
  </si>
  <si>
    <t>Presser foot ass'y 350714</t>
  </si>
  <si>
    <t>Throat plate 3507142</t>
  </si>
  <si>
    <t>Feed dog 3507143</t>
  </si>
  <si>
    <t>Washer</t>
  </si>
  <si>
    <t>Screw</t>
  </si>
  <si>
    <t>Pedal stich MDFS-003</t>
  </si>
  <si>
    <t>Felt</t>
  </si>
  <si>
    <t>Palier UCF 205</t>
  </si>
  <si>
    <t>ROULEMENTS</t>
  </si>
  <si>
    <t>Palier UCFL 205</t>
  </si>
  <si>
    <t>Palier UCF 208</t>
  </si>
  <si>
    <t>Palier UCP 206</t>
  </si>
  <si>
    <t>Palier UCP 208</t>
  </si>
  <si>
    <t>Palier UCP 320</t>
  </si>
  <si>
    <t>Palier UCT 206</t>
  </si>
  <si>
    <t>Palier UCT 208</t>
  </si>
  <si>
    <t>Roulement a bille UC 205</t>
  </si>
  <si>
    <t>Roulement a bille UC 206</t>
  </si>
  <si>
    <t>Roulement a bille UC 208</t>
  </si>
  <si>
    <t>Roulement a bille UC 320</t>
  </si>
  <si>
    <t>Roulement a bille 626-2RS-EMQ</t>
  </si>
  <si>
    <t>Roulement a bille 6002-Z</t>
  </si>
  <si>
    <t>Roulement a bille 6014-Z MB</t>
  </si>
  <si>
    <t>Roulement a bille 6204-2RS</t>
  </si>
  <si>
    <t>Roulement a bille 6205-2RS</t>
  </si>
  <si>
    <t>Roulement a bille 6206-2RS</t>
  </si>
  <si>
    <t>Roulement a bille 6208-2RS</t>
  </si>
  <si>
    <t>Roulement a bille 6209-2RS</t>
  </si>
  <si>
    <t>Roulement a bille 6211-2RS</t>
  </si>
  <si>
    <t>Roulement a bille 6213-2RS</t>
  </si>
  <si>
    <t>Roulement a bille 6214 C3</t>
  </si>
  <si>
    <t>Roulement a bille 6216-2RS</t>
  </si>
  <si>
    <t>Roulement a bille 6308-2RS</t>
  </si>
  <si>
    <t>Roulement a bille 6309-2RS</t>
  </si>
  <si>
    <t>Roulement a bille 6311-2RS</t>
  </si>
  <si>
    <t>Roulement a bille 6312-2RS</t>
  </si>
  <si>
    <t>Roulement a bille 6313-Z</t>
  </si>
  <si>
    <t>Roulement a bille 6407-C3</t>
  </si>
  <si>
    <t>Roulement a bille 63004-2RS</t>
  </si>
  <si>
    <t>Roulement a bille 7310 BECBM</t>
  </si>
  <si>
    <t>Roulement a rouleau conique 30313</t>
  </si>
  <si>
    <t>Roulement a rouleau conique 30314</t>
  </si>
  <si>
    <t>Roulement a rouleau conique 30317</t>
  </si>
  <si>
    <t>Roulement a rouleau conique 32010 QTC</t>
  </si>
  <si>
    <t>Roulement a rouleau conique 32207 QC</t>
  </si>
  <si>
    <t>Roulement a rouleau conique 32309</t>
  </si>
  <si>
    <t>Roulement sur rotule 22310E</t>
  </si>
  <si>
    <t>Roulement sur rotule 22316CA/W33</t>
  </si>
  <si>
    <t>Roulement a rouleau cylindrique NU 310 ECM</t>
  </si>
  <si>
    <t>Roulement a rouleau cylindrique NU 2317 ECM</t>
  </si>
  <si>
    <t>Roulement a rouleau cylindrique NU1026-M1-XL</t>
  </si>
  <si>
    <t>Roulement a rouleau cylindrique NJ 305 ECM</t>
  </si>
  <si>
    <t>Roulement a rouleau cylindrique NJ 306 ECM</t>
  </si>
  <si>
    <t>Roulement a rouleau cylindrique NJ 307 ECM</t>
  </si>
  <si>
    <t>Roulement a rouleau cylindrique NJ 220E-XL-TPVP2</t>
  </si>
  <si>
    <t>Roulement a rouleau cylindrique NJ 2316M/C4G</t>
  </si>
  <si>
    <t>Roulement a rouleau cylindrique NJ 2317M/C4G-</t>
  </si>
  <si>
    <t>Butee a bille 51211</t>
  </si>
  <si>
    <t>Butee a bille 51213</t>
  </si>
  <si>
    <t>Bague HJ220E</t>
  </si>
  <si>
    <t>Bague NJ 2317 bague intérieur</t>
  </si>
  <si>
    <t>Dépôt</t>
  </si>
  <si>
    <t>Sigle</t>
  </si>
  <si>
    <t>NIU</t>
  </si>
  <si>
    <t>N° RCCM</t>
  </si>
  <si>
    <t>Pays</t>
  </si>
  <si>
    <t>Région</t>
  </si>
  <si>
    <t>Ville</t>
  </si>
  <si>
    <t>BP</t>
  </si>
  <si>
    <t>Tél</t>
  </si>
  <si>
    <t>Email</t>
  </si>
  <si>
    <t>TVA</t>
  </si>
  <si>
    <t>Statut</t>
  </si>
  <si>
    <t>Catégorie Tarif</t>
  </si>
  <si>
    <t>Ccial lié</t>
  </si>
  <si>
    <t>RCCM</t>
  </si>
  <si>
    <t>Dépôt lié</t>
  </si>
  <si>
    <t>Méthode</t>
  </si>
  <si>
    <t>Taux</t>
  </si>
  <si>
    <t>Facture</t>
  </si>
  <si>
    <t>Code</t>
  </si>
  <si>
    <t>Qté</t>
  </si>
  <si>
    <t>Devise</t>
  </si>
  <si>
    <t>Oui</t>
  </si>
  <si>
    <t>Bon de Commande</t>
  </si>
  <si>
    <t>TAR1</t>
  </si>
  <si>
    <t>Grossiste</t>
  </si>
  <si>
    <t>Aucun</t>
  </si>
  <si>
    <t>Espèces</t>
  </si>
  <si>
    <t>FCFA</t>
  </si>
  <si>
    <t>Société Industrielle de Transformation de Blé</t>
  </si>
  <si>
    <t>SITRABCAM</t>
  </si>
  <si>
    <t>Cameroun</t>
  </si>
  <si>
    <t>DIVERS</t>
  </si>
  <si>
    <t>Non</t>
  </si>
  <si>
    <t>Entrée Stock</t>
  </si>
  <si>
    <t>TAR2</t>
  </si>
  <si>
    <t>Détaillant</t>
  </si>
  <si>
    <t>Kg</t>
  </si>
  <si>
    <t>OM</t>
  </si>
  <si>
    <t>Société de Provenderie du Cameroun</t>
  </si>
  <si>
    <t>SPC</t>
  </si>
  <si>
    <t>Ouest</t>
  </si>
  <si>
    <t>Bafoussam</t>
  </si>
  <si>
    <t>Sortie Stock</t>
  </si>
  <si>
    <t>MOMO</t>
  </si>
  <si>
    <t>Société Africaine de Sel</t>
  </si>
  <si>
    <t>SASEL</t>
  </si>
  <si>
    <t>Transfert Interne</t>
  </si>
  <si>
    <t>Mètre</t>
  </si>
  <si>
    <t>Chèque</t>
  </si>
  <si>
    <t>Société Camerounaise de Purification de Sel</t>
  </si>
  <si>
    <t>SOCAPURSEL</t>
  </si>
  <si>
    <t>Régul Inventaire</t>
  </si>
  <si>
    <t>Tonne</t>
  </si>
  <si>
    <t>Virement</t>
  </si>
  <si>
    <t>Société de Carton</t>
  </si>
  <si>
    <t>SOCARTO</t>
  </si>
  <si>
    <t>M067200005390Z</t>
  </si>
  <si>
    <t>RC/DLA/1971/B/4022</t>
  </si>
  <si>
    <t>Littoral</t>
  </si>
  <si>
    <t>Douala</t>
  </si>
  <si>
    <t>Règlement</t>
  </si>
  <si>
    <t>Effet</t>
  </si>
  <si>
    <t>OLAM</t>
  </si>
  <si>
    <t>OLAM CAM</t>
  </si>
  <si>
    <t>M05900001389L</t>
  </si>
  <si>
    <t>RC DLA/1995/B/014347</t>
  </si>
  <si>
    <t>PASTA</t>
  </si>
  <si>
    <t>Société des Céréals du Cameroun</t>
  </si>
  <si>
    <t>S.C.C</t>
  </si>
  <si>
    <t>BELGOCAM</t>
  </si>
  <si>
    <t>Afica Food Industry</t>
  </si>
  <si>
    <t>AFISA</t>
  </si>
  <si>
    <t>Société de Transformation du Sel</t>
  </si>
  <si>
    <t>SOTRASEL</t>
  </si>
  <si>
    <t>Cameroon Salt company</t>
  </si>
  <si>
    <t>CSC</t>
  </si>
  <si>
    <t>Dépôt1</t>
  </si>
  <si>
    <t>Société LG</t>
  </si>
  <si>
    <t>LG</t>
  </si>
  <si>
    <t>M120122554115A</t>
  </si>
  <si>
    <t>Mode Paiement</t>
  </si>
  <si>
    <t>Cat Tarifaire</t>
  </si>
  <si>
    <t>Représentant</t>
  </si>
  <si>
    <t>Intitulé Article</t>
  </si>
  <si>
    <t>Intitulé Catégorie article</t>
  </si>
  <si>
    <t>Intitulé Fournisseur</t>
  </si>
  <si>
    <t>Intitulé Client</t>
  </si>
  <si>
    <t>N° OP</t>
  </si>
  <si>
    <t>Date du jour</t>
  </si>
  <si>
    <t>Date d'opération</t>
  </si>
  <si>
    <t>Libellé</t>
  </si>
  <si>
    <t>N° Lot</t>
  </si>
  <si>
    <t>Stock Réel</t>
  </si>
  <si>
    <t>Qté Entrée</t>
  </si>
  <si>
    <t>Qté Sortie</t>
  </si>
  <si>
    <t>Stock</t>
  </si>
  <si>
    <t>Prix Unitaire</t>
  </si>
  <si>
    <t>Montant</t>
  </si>
  <si>
    <t>Client/Fournisseur</t>
  </si>
  <si>
    <t>Désignation</t>
  </si>
  <si>
    <t>Stock Actuel</t>
  </si>
  <si>
    <t>Durée Appro</t>
  </si>
  <si>
    <t>Vente Moyenne Journalière</t>
  </si>
  <si>
    <t>Coût total</t>
  </si>
  <si>
    <t>Stock Critique</t>
  </si>
  <si>
    <t>Nbr de jours sécuritaires de livraison</t>
  </si>
  <si>
    <t>stok de déclenchement</t>
  </si>
  <si>
    <t>Qté global à commander</t>
  </si>
  <si>
    <t>Coût Unitaire</t>
  </si>
  <si>
    <t>Qtés Vendue</t>
  </si>
  <si>
    <t>PV Unitaire</t>
  </si>
  <si>
    <t>Profit Actuel</t>
  </si>
  <si>
    <t>Taux de charge</t>
  </si>
  <si>
    <t>Coût de Livraison</t>
  </si>
  <si>
    <t>Qté optimale</t>
  </si>
  <si>
    <t>Nbre Optimal de commandes</t>
  </si>
  <si>
    <t>Coût total de livraison</t>
  </si>
  <si>
    <t>A cmmder?</t>
  </si>
  <si>
    <t>oui</t>
  </si>
  <si>
    <t>non</t>
  </si>
  <si>
    <t>Qté colisée</t>
  </si>
  <si>
    <t>Prix de revient</t>
  </si>
  <si>
    <t>Marge brute</t>
  </si>
  <si>
    <t>Remarques</t>
  </si>
  <si>
    <t>Référence /N° Pièce</t>
  </si>
  <si>
    <t>SI</t>
  </si>
  <si>
    <t>Saisie Stock inititial</t>
  </si>
  <si>
    <t>Vente</t>
  </si>
  <si>
    <t>XXXX</t>
  </si>
  <si>
    <t>Vente Clt. 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</si>
</sst>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lt;=0]&quot;&quot;;#,##0"/>
    <numFmt numFmtId="166" formatCode="000\-000\-000"/>
    <numFmt numFmtId="167" formatCode="[&lt;=0]&quot;&quot;;General"/>
    <numFmt numFmtId="168" formatCode="&quot;+237-&quot;000\-000\-000"/>
    <numFmt numFmtId="169" formatCode="_-* #,##0.00\ _€_-;\-* #,##0.00\ _€_-;_-* &quot;-&quot;??\ _€_-;_-@_-"/>
    <numFmt numFmtId="170" formatCode="_-* #,##0\ _€_-;\-* #,##0\ _€_-;_-* &quot;-&quot;??\ _€_-;_-@_-"/>
    <numFmt numFmtId="171" formatCode="#,##0\ [$Fr];[Red]\-#,##0\ [$Fr]"/>
  </numFmts>
  <fonts count="12" x14ac:knownFonts="1">
    <font>
      <sz val="11"/>
      <color theme="1"/>
      <name val="Calibri"/>
      <family val="2"/>
      <scheme val="minor"/>
    </font>
    <font>
      <sz val="11"/>
      <color theme="1"/>
      <name val="Calibri"/>
      <family val="2"/>
      <scheme val="minor"/>
    </font>
    <font>
      <b/>
      <sz val="8"/>
      <name val="Calibri"/>
      <family val="2"/>
      <scheme val="minor"/>
    </font>
    <font>
      <sz val="8"/>
      <name val="Calibri"/>
      <family val="2"/>
      <scheme val="minor"/>
    </font>
    <font>
      <sz val="14"/>
      <color rgb="FF000000"/>
      <name val="Arial Black"/>
      <family val="2"/>
    </font>
    <font>
      <sz val="10"/>
      <name val="Arial"/>
      <family val="2"/>
    </font>
    <font>
      <sz val="10"/>
      <name val="Arial Narrow"/>
      <family val="2"/>
    </font>
    <font>
      <b/>
      <sz val="10"/>
      <name val="Arial"/>
      <family val="2"/>
    </font>
    <font>
      <b/>
      <sz val="10"/>
      <name val="Arial Narrow"/>
      <family val="2"/>
    </font>
    <font>
      <b/>
      <sz val="10"/>
      <color theme="1"/>
      <name val="Arial Narrow"/>
      <family val="2"/>
    </font>
    <font>
      <b/>
      <sz val="8"/>
      <name val="Arial Narrow"/>
      <family val="2"/>
    </font>
    <font>
      <b/>
      <sz val="10"/>
      <color indexed="48"/>
      <name val="Arial"/>
      <family val="2"/>
    </font>
  </fonts>
  <fills count="5">
    <fill>
      <patternFill patternType="none"/>
    </fill>
    <fill>
      <patternFill patternType="gray125"/>
    </fill>
    <fill>
      <patternFill patternType="solid">
        <fgColor theme="9" tint="0.59999389629810485"/>
        <bgColor indexed="64"/>
      </patternFill>
    </fill>
    <fill>
      <patternFill patternType="solid">
        <fgColor indexed="41"/>
        <bgColor indexed="64"/>
      </patternFill>
    </fill>
    <fill>
      <patternFill patternType="solid">
        <fgColor rgb="FF66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0" fontId="5" fillId="0" borderId="0"/>
    <xf numFmtId="169" fontId="5" fillId="0" borderId="0" applyFont="0" applyFill="0" applyBorder="0" applyAlignment="0" applyProtection="0"/>
    <xf numFmtId="9" fontId="5" fillId="0" borderId="0" applyFont="0" applyFill="0" applyBorder="0" applyAlignment="0" applyProtection="0"/>
  </cellStyleXfs>
  <cellXfs count="41">
    <xf numFmtId="0" fontId="0" fillId="0" borderId="0" xfId="0"/>
    <xf numFmtId="0" fontId="2" fillId="0" borderId="0" xfId="0" applyFont="1" applyAlignment="1">
      <alignment horizontal="center"/>
    </xf>
    <xf numFmtId="165" fontId="2" fillId="0" borderId="0" xfId="1" applyNumberFormat="1" applyFont="1" applyAlignment="1">
      <alignment horizontal="center"/>
    </xf>
    <xf numFmtId="165" fontId="2" fillId="0" borderId="0" xfId="1" applyNumberFormat="1" applyFont="1" applyAlignment="1">
      <alignment horizontal="right"/>
    </xf>
    <xf numFmtId="0" fontId="3" fillId="0" borderId="0" xfId="0" applyFont="1"/>
    <xf numFmtId="165" fontId="3" fillId="0" borderId="0" xfId="1" applyNumberFormat="1" applyFont="1"/>
    <xf numFmtId="165" fontId="3" fillId="0" borderId="0" xfId="1" applyNumberFormat="1" applyFont="1" applyAlignment="1">
      <alignment horizontal="right"/>
    </xf>
    <xf numFmtId="166" fontId="2" fillId="0" borderId="0" xfId="0" applyNumberFormat="1" applyFont="1" applyAlignment="1">
      <alignment horizontal="center"/>
    </xf>
    <xf numFmtId="0" fontId="2" fillId="0" borderId="0" xfId="0" applyFont="1" applyAlignment="1">
      <alignment horizontal="right"/>
    </xf>
    <xf numFmtId="167" fontId="2" fillId="2" borderId="0" xfId="0" applyNumberFormat="1" applyFont="1" applyFill="1" applyAlignment="1">
      <alignment horizontal="center"/>
    </xf>
    <xf numFmtId="166" fontId="3" fillId="0" borderId="0" xfId="0" applyNumberFormat="1" applyFont="1"/>
    <xf numFmtId="168" fontId="3" fillId="0" borderId="0" xfId="0" applyNumberFormat="1" applyFont="1"/>
    <xf numFmtId="0" fontId="3" fillId="0" borderId="0" xfId="0" applyFont="1" applyAlignment="1">
      <alignment horizontal="right"/>
    </xf>
    <xf numFmtId="14" fontId="3" fillId="0" borderId="0" xfId="0" applyNumberFormat="1" applyFont="1"/>
    <xf numFmtId="0" fontId="6" fillId="0" borderId="0" xfId="2" applyFont="1"/>
    <xf numFmtId="0" fontId="9" fillId="0" borderId="1" xfId="2" applyFont="1" applyBorder="1" applyAlignment="1">
      <alignment horizontal="center"/>
    </xf>
    <xf numFmtId="0" fontId="8" fillId="0" borderId="1" xfId="2" applyFont="1" applyBorder="1" applyAlignment="1">
      <alignment horizontal="center" vertical="center"/>
    </xf>
    <xf numFmtId="0" fontId="8" fillId="0" borderId="1" xfId="2" applyFont="1" applyBorder="1" applyAlignment="1">
      <alignment horizontal="center" vertical="center" wrapText="1"/>
    </xf>
    <xf numFmtId="170" fontId="8" fillId="0" borderId="1" xfId="3" applyNumberFormat="1" applyFont="1" applyBorder="1" applyAlignment="1" applyProtection="1">
      <alignment horizontal="center" vertical="center" wrapText="1"/>
    </xf>
    <xf numFmtId="3" fontId="8" fillId="0" borderId="1" xfId="2" applyNumberFormat="1" applyFont="1" applyBorder="1" applyAlignment="1" applyProtection="1">
      <alignment horizontal="center" vertical="center" wrapText="1"/>
      <protection hidden="1"/>
    </xf>
    <xf numFmtId="171" fontId="8" fillId="0" borderId="1" xfId="2" applyNumberFormat="1" applyFont="1" applyBorder="1" applyAlignment="1">
      <alignment horizontal="center" vertical="center" wrapText="1"/>
    </xf>
    <xf numFmtId="171" fontId="8" fillId="0" borderId="1" xfId="2" applyNumberFormat="1" applyFont="1" applyBorder="1" applyAlignment="1" applyProtection="1">
      <alignment horizontal="center" vertical="center" wrapText="1"/>
      <protection hidden="1"/>
    </xf>
    <xf numFmtId="0" fontId="10" fillId="0" borderId="1" xfId="2" applyFont="1" applyBorder="1" applyAlignment="1">
      <alignment horizontal="center" vertical="center" wrapText="1"/>
    </xf>
    <xf numFmtId="0" fontId="11" fillId="0" borderId="1" xfId="2" applyFont="1" applyBorder="1" applyProtection="1">
      <protection hidden="1"/>
    </xf>
    <xf numFmtId="0" fontId="7" fillId="0" borderId="1" xfId="2" applyFont="1" applyBorder="1" applyProtection="1">
      <protection locked="0"/>
    </xf>
    <xf numFmtId="0" fontId="5" fillId="0" borderId="1" xfId="2" applyBorder="1" applyProtection="1">
      <protection locked="0"/>
    </xf>
    <xf numFmtId="170" fontId="0" fillId="3" borderId="1" xfId="3" applyNumberFormat="1" applyFont="1" applyFill="1" applyBorder="1" applyProtection="1">
      <protection hidden="1"/>
    </xf>
    <xf numFmtId="0" fontId="5" fillId="3" borderId="1" xfId="2" applyFill="1" applyBorder="1" applyProtection="1">
      <protection hidden="1"/>
    </xf>
    <xf numFmtId="3" fontId="5" fillId="3" borderId="1" xfId="2" applyNumberFormat="1" applyFill="1" applyBorder="1" applyProtection="1">
      <protection hidden="1"/>
    </xf>
    <xf numFmtId="3" fontId="5" fillId="0" borderId="1" xfId="2" applyNumberFormat="1" applyBorder="1" applyProtection="1">
      <protection locked="0"/>
    </xf>
    <xf numFmtId="3" fontId="7" fillId="4" borderId="1" xfId="2" applyNumberFormat="1" applyFont="1" applyFill="1" applyBorder="1" applyProtection="1">
      <protection hidden="1"/>
    </xf>
    <xf numFmtId="0" fontId="0" fillId="0" borderId="1" xfId="4" applyNumberFormat="1" applyFont="1" applyBorder="1" applyProtection="1">
      <protection locked="0"/>
    </xf>
    <xf numFmtId="1" fontId="5" fillId="3" borderId="1" xfId="2" applyNumberFormat="1" applyFill="1" applyBorder="1" applyProtection="1">
      <protection hidden="1"/>
    </xf>
    <xf numFmtId="0" fontId="5" fillId="0" borderId="0" xfId="2"/>
    <xf numFmtId="0" fontId="7" fillId="0" borderId="0" xfId="2" applyFont="1"/>
    <xf numFmtId="170" fontId="0" fillId="0" borderId="0" xfId="3" applyNumberFormat="1" applyFont="1"/>
    <xf numFmtId="3" fontId="5" fillId="0" borderId="0" xfId="2" applyNumberFormat="1" applyProtection="1">
      <protection hidden="1"/>
    </xf>
    <xf numFmtId="171" fontId="5" fillId="0" borderId="0" xfId="2" applyNumberFormat="1"/>
    <xf numFmtId="171" fontId="7" fillId="0" borderId="0" xfId="2" applyNumberFormat="1" applyFont="1" applyProtection="1">
      <protection hidden="1"/>
    </xf>
    <xf numFmtId="171" fontId="5" fillId="0" borderId="0" xfId="2" applyNumberFormat="1" applyProtection="1">
      <protection hidden="1"/>
    </xf>
    <xf numFmtId="14" fontId="0" fillId="0" borderId="0" xfId="0" applyNumberFormat="1"/>
  </cellXfs>
  <cellStyles count="5">
    <cellStyle name="Milliers" xfId="1" builtinId="3"/>
    <cellStyle name="Milliers 2" xfId="3" xr:uid="{2277A86D-1E4B-468A-9E16-4CC4481BF897}"/>
    <cellStyle name="Normal" xfId="0" builtinId="0"/>
    <cellStyle name="Normal 2" xfId="2" xr:uid="{B23BD05E-A454-46EC-899F-67B0237B3462}"/>
    <cellStyle name="Pourcentage 2" xfId="4" xr:uid="{7254F00A-1A36-4540-9982-88B4687EBF4C}"/>
  </cellStyles>
  <dxfs count="84">
    <dxf>
      <font>
        <b/>
        <i val="0"/>
        <color rgb="FFC00000"/>
      </font>
      <border>
        <left style="dashDot">
          <color rgb="FFC00000"/>
        </left>
        <right style="dashDot">
          <color rgb="FFC00000"/>
        </right>
        <top style="dashDot">
          <color rgb="FFC00000"/>
        </top>
        <bottom style="dashDot">
          <color rgb="FFC00000"/>
        </bottom>
        <vertical/>
        <horizontal/>
      </border>
    </dxf>
    <dxf>
      <font>
        <b/>
        <i val="0"/>
        <condense val="0"/>
        <extend val="0"/>
        <color indexed="10"/>
      </font>
    </dxf>
    <dxf>
      <numFmt numFmtId="172" formatCode="m/d/yyyy"/>
    </dxf>
    <dxf>
      <numFmt numFmtId="172" formatCode="m/d/yyyy"/>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6" formatCode="000\-000\-000"/>
    </dxf>
    <dxf>
      <font>
        <strike val="0"/>
        <outline val="0"/>
        <shadow val="0"/>
        <u val="none"/>
        <vertAlign val="baseline"/>
        <sz val="8"/>
        <name val="Calibri"/>
        <family val="2"/>
        <scheme val="minor"/>
      </font>
      <numFmt numFmtId="166" formatCode="000\-000\-00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6" formatCode="000\-000\-00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5" formatCode="[&lt;=0]&quot;&quot;;#,##0"/>
      <alignment horizontal="right" vertical="bottom" textRotation="0" wrapText="0" indent="0" justifyLastLine="0" shrinkToFit="0" readingOrder="0"/>
    </dxf>
    <dxf>
      <font>
        <strike val="0"/>
        <outline val="0"/>
        <shadow val="0"/>
        <u val="none"/>
        <vertAlign val="baseline"/>
        <sz val="8"/>
        <name val="Calibri"/>
        <family val="2"/>
        <scheme val="minor"/>
      </font>
      <numFmt numFmtId="165" formatCode="[&lt;=0]&quot;&quot;;#,##0"/>
    </dxf>
    <dxf>
      <font>
        <strike val="0"/>
        <outline val="0"/>
        <shadow val="0"/>
        <u val="none"/>
        <vertAlign val="baseline"/>
        <sz val="8"/>
        <name val="Calibri"/>
        <family val="2"/>
        <scheme val="minor"/>
      </font>
      <numFmt numFmtId="165" formatCode="[&lt;=0]&quot;&quot;;#,##0"/>
    </dxf>
    <dxf>
      <font>
        <strike val="0"/>
        <outline val="0"/>
        <shadow val="0"/>
        <u val="none"/>
        <vertAlign val="baseline"/>
        <sz val="8"/>
        <name val="Calibri"/>
        <family val="2"/>
        <scheme val="minor"/>
      </font>
      <numFmt numFmtId="165" formatCode="[&lt;=0]&quot;&quot;;#,##0"/>
    </dxf>
    <dxf>
      <font>
        <strike val="0"/>
        <outline val="0"/>
        <shadow val="0"/>
        <u val="none"/>
        <vertAlign val="baseline"/>
        <sz val="8"/>
        <name val="Calibri"/>
        <family val="2"/>
        <scheme val="minor"/>
      </font>
      <numFmt numFmtId="165" formatCode="[&lt;=0]&quot;&quot;;#,##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numFmt numFmtId="166" formatCode="000\-000\-000"/>
    </dxf>
    <dxf>
      <font>
        <b val="0"/>
        <i val="0"/>
        <strike val="0"/>
        <condense val="0"/>
        <extend val="0"/>
        <outline val="0"/>
        <shadow val="0"/>
        <u val="none"/>
        <vertAlign val="baseline"/>
        <sz val="8"/>
        <color auto="1"/>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6" formatCode="000\-000\-000"/>
    </dxf>
    <dxf>
      <font>
        <strike val="0"/>
        <outline val="0"/>
        <shadow val="0"/>
        <u val="none"/>
        <vertAlign val="baseline"/>
        <sz val="8"/>
        <name val="Calibri"/>
        <family val="2"/>
        <scheme val="minor"/>
      </font>
      <numFmt numFmtId="168" formatCode="&quot;+237-&quot;000\-000\-00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6" formatCode="000\-000\-00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9525</xdr:colOff>
      <xdr:row>9</xdr:row>
      <xdr:rowOff>76200</xdr:rowOff>
    </xdr:from>
    <xdr:to>
      <xdr:col>12</xdr:col>
      <xdr:colOff>552450</xdr:colOff>
      <xdr:row>27</xdr:row>
      <xdr:rowOff>133350</xdr:rowOff>
    </xdr:to>
    <xdr:sp macro="" textlink="">
      <xdr:nvSpPr>
        <xdr:cNvPr id="2" name="Rectangle 1">
          <a:extLst>
            <a:ext uri="{FF2B5EF4-FFF2-40B4-BE49-F238E27FC236}">
              <a16:creationId xmlns:a16="http://schemas.microsoft.com/office/drawing/2014/main" id="{00000000-0008-0000-0100-000002000000}"/>
            </a:ext>
          </a:extLst>
        </xdr:cNvPr>
        <xdr:cNvSpPr/>
      </xdr:nvSpPr>
      <xdr:spPr>
        <a:xfrm>
          <a:off x="2143125" y="1790700"/>
          <a:ext cx="7905750" cy="29718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Bonjour</a:t>
          </a:r>
          <a:r>
            <a:rPr lang="fr-FR" sz="1400" baseline="0"/>
            <a:t> THEV.</a:t>
          </a:r>
        </a:p>
        <a:p>
          <a:pPr algn="l"/>
          <a:endParaRPr lang="fr-FR" sz="1400" baseline="0"/>
        </a:p>
        <a:p>
          <a:pPr algn="l"/>
          <a:r>
            <a:rPr lang="fr-FR" sz="1400" b="1" baseline="0"/>
            <a:t>Sur ce Tableau, se récapitule </a:t>
          </a:r>
          <a:r>
            <a:rPr lang="fr-FR" sz="1200" b="1" baseline="0"/>
            <a:t>les mouvements de stocks (entrées, sorties, inventaires ...)</a:t>
          </a:r>
        </a:p>
        <a:p>
          <a:pPr algn="l"/>
          <a:endParaRPr lang="fr-FR" sz="1200" b="1" baseline="0"/>
        </a:p>
        <a:p>
          <a:pPr algn="l"/>
          <a:r>
            <a:rPr lang="fr-FR" sz="1200" b="1" baseline="0"/>
            <a:t>Le Stock réel est la stock de l'article que l'on veut mouvementer avant l'opération, qui peut être obtenu sur la feuille "products" à la colonne C, car aprèes chaque mvt, la feuille products se met aussi à jour en incrémentant le stock de la valeur à mouvementer.</a:t>
          </a:r>
        </a:p>
        <a:p>
          <a:pPr algn="l"/>
          <a:endParaRPr lang="fr-FR" sz="1200" b="1" baseline="0"/>
        </a:p>
        <a:p>
          <a:pPr algn="l"/>
          <a:r>
            <a:rPr lang="fr-FR" sz="1200" b="1" baseline="0"/>
            <a:t>Ce que je voudrais c'est que le Bouton "Interroger cet élément" Parcoure la feuille ListeMVTStocks pour filtrer uniquement les mouvements de l'article sélectionné dans la listview et affiche un Apercu avant impression.</a:t>
          </a:r>
          <a:br>
            <a:rPr lang="fr-FR" sz="1200" b="1" baseline="0"/>
          </a:br>
          <a:br>
            <a:rPr lang="fr-FR" sz="1200" b="1" baseline="0"/>
          </a:br>
          <a:r>
            <a:rPr lang="fr-FR" sz="1200" b="1" baseline="0"/>
            <a:t>Mon véritable problème c'est la manip des ListView.</a:t>
          </a:r>
          <a:endParaRPr lang="fr-FR" sz="1400" b="1" baseline="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438150</xdr:colOff>
          <xdr:row>0</xdr:row>
          <xdr:rowOff>28575</xdr:rowOff>
        </xdr:from>
        <xdr:to>
          <xdr:col>1</xdr:col>
          <xdr:colOff>1419225</xdr:colOff>
          <xdr:row>0</xdr:row>
          <xdr:rowOff>371475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0" i="0" u="none" strike="noStrike" baseline="0">
                  <a:solidFill>
                    <a:srgbClr val="000000"/>
                  </a:solidFill>
                  <a:latin typeface="Arial Black"/>
                </a:rPr>
                <a:t>Menu</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MARTIAL%20GMS\Projets%20VBA%20Excel\iGeStock.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Guide"/>
      <sheetName val="Commande"/>
      <sheetName val="Saisieslignes"/>
      <sheetName val="EditDocVte"/>
      <sheetName val="EditDocStock"/>
      <sheetName val="ValStock"/>
      <sheetName val="ExtraitTiers"/>
      <sheetName val="ExtraitCaisse"/>
      <sheetName val="ListeMVTS"/>
      <sheetName val="ListeTiers"/>
      <sheetName val="BrouilStock"/>
      <sheetName val="ListeFactures"/>
      <sheetName val="MvtCaisse"/>
      <sheetName val="Reglement"/>
      <sheetName val="ListeMVTStocks"/>
      <sheetName val="Products"/>
      <sheetName val="Bdd"/>
      <sheetName val="Resumes"/>
      <sheetName val="Parametres"/>
      <sheetName val="Utilisateurs"/>
      <sheetName val="TableauxBord"/>
      <sheetName val="iGeStock"/>
    </sheetNames>
    <definedNames>
      <definedName name="Menu"/>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3">
          <cell r="B23" t="str">
            <v>F</v>
          </cell>
        </row>
        <row r="41">
          <cell r="B41" t="str">
            <v>Martial</v>
          </cell>
        </row>
      </sheetData>
      <sheetData sheetId="20"/>
      <sheetData sheetId="21"/>
      <sheetData sheetId="2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8206CA5-0FFA-4CAB-B615-9CAC2A583971}" name="Depots" displayName="Depots" ref="A1:A2" totalsRowShown="0" headerRowDxfId="79" dataDxfId="78">
  <tableColumns count="1">
    <tableColumn id="1" xr3:uid="{556B3460-338B-4957-8487-838AC61DFBE3}" name="Dépôt" dataDxfId="77"/>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73B6CF1-82D7-4646-9C33-D9734CBE6E5E}" name="Clients" displayName="Clients" ref="C1:Q14" totalsRowShown="0" headerRowDxfId="76" dataDxfId="75">
  <tableColumns count="15">
    <tableColumn id="2" xr3:uid="{83857261-97DC-4E45-913B-AC18F7A3617D}" name="Intitulé Client" dataDxfId="74"/>
    <tableColumn id="1" xr3:uid="{F3C3C888-2707-4A84-964B-DAA0B23C580F}" name="Sigle" dataDxfId="73"/>
    <tableColumn id="3" xr3:uid="{C9C35F2D-80B3-4B95-BB77-CBC8CA156335}" name="NIU" dataDxfId="72"/>
    <tableColumn id="9" xr3:uid="{899ED17A-B33B-4048-B51C-08AF2C02271E}" name="N° RCCM" dataDxfId="71"/>
    <tableColumn id="4" xr3:uid="{8F1A8D3D-3AD8-409A-943F-14B97EE1DB72}" name="Pays" dataDxfId="70"/>
    <tableColumn id="5" xr3:uid="{95B2F4E3-AF4C-455D-859E-2945F4B51998}" name="Région" dataDxfId="69"/>
    <tableColumn id="6" xr3:uid="{2D2F1D00-F4C0-416A-90AA-49704C6FD784}" name="Ville" dataDxfId="68"/>
    <tableColumn id="7" xr3:uid="{3C0E7ED2-47B0-4756-85DA-ED48D31BE245}" name="BP" dataDxfId="67"/>
    <tableColumn id="10" xr3:uid="{020C90FA-FB5E-40D6-86A5-7B117CE73B2A}" name="Tél" dataDxfId="66"/>
    <tableColumn id="8" xr3:uid="{274F60A9-0026-482C-8DA2-2543CB9F2613}" name="Email" dataDxfId="65"/>
    <tableColumn id="11" xr3:uid="{9AE4929E-C188-47FC-9866-3F52CDFC6A7E}" name="TVA" dataDxfId="64"/>
    <tableColumn id="13" xr3:uid="{6DB9E3E2-3417-4CB4-896C-70308C4A6EE5}" name="Statut" dataDxfId="63"/>
    <tableColumn id="12" xr3:uid="{B68E915B-CDA7-4D5A-9F7E-70FB9A8409A3}" name="Dépôt" dataDxfId="62"/>
    <tableColumn id="15" xr3:uid="{FB89BDE3-6D83-4E13-A0F1-75859E7F2365}" name="Catégorie Tarif" dataDxfId="61"/>
    <tableColumn id="14" xr3:uid="{D02A2BA5-84D8-4324-BB83-347936ABDAD9}" name="Ccial lié" dataDxfId="6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792E64F-AFD3-4459-B287-939400B44AA7}" name="Categories" displayName="Categories" ref="AG1:AI8" totalsRowShown="0" headerRowDxfId="59" dataDxfId="58">
  <autoFilter ref="AG1:AI8" xr:uid="{2792E64F-AFD3-4459-B287-939400B44AA7}"/>
  <sortState xmlns:xlrd2="http://schemas.microsoft.com/office/spreadsheetml/2017/richdata2" ref="AG2:AI8">
    <sortCondition ref="AG1:AG8"/>
  </sortState>
  <tableColumns count="3">
    <tableColumn id="2" xr3:uid="{DD1001E2-83ED-4D46-B2ED-907893B10BD8}" name="Intitulé Catégorie article" dataDxfId="57"/>
    <tableColumn id="3" xr3:uid="{AB15D339-9FBA-4AF0-ACA1-CBB383569523}" name="Suivi" dataDxfId="56"/>
    <tableColumn id="4" xr3:uid="{193234BF-481D-44A2-9A5C-1A71EF3F88E4}" name="Méthode" dataDxfId="55"/>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F3ACF4B-D925-4A8D-8EC1-D20077AE2695}" name="Article" displayName="Article" ref="AK1:AW132" totalsRowShown="0" headerRowDxfId="54" dataDxfId="53">
  <tableColumns count="13">
    <tableColumn id="2" xr3:uid="{6C217D51-AD5B-47DA-B87A-D3A0C154B5F3}" name="Intitulé Article" dataDxfId="52"/>
    <tableColumn id="3" xr3:uid="{4F04D636-F9D7-4890-9971-8017E8B379AA}" name="Catégorie" dataDxfId="51"/>
    <tableColumn id="4" xr3:uid="{A7111FF2-3DD7-4EA6-8D41-2E7E3E731019}" name="Conditionnement" dataDxfId="50"/>
    <tableColumn id="5" xr3:uid="{8B635CC8-66AB-44B5-9E16-0B28F20FACB7}" name="Unité de vente" dataDxfId="49"/>
    <tableColumn id="6" xr3:uid="{CB26E0A2-5945-4EF7-9C8C-B6884C3EF2D5}" name="Suivi" dataDxfId="48"/>
    <tableColumn id="7" xr3:uid="{3F01B148-3AF1-464C-9065-D26650D72348}" name="Stock min" dataDxfId="47"/>
    <tableColumn id="8" xr3:uid="{EA13AA75-354F-4060-B61F-07D5204120AB}" name="Stock Max" dataDxfId="46"/>
    <tableColumn id="10" xr3:uid="{7F0721D4-59E0-4F9A-B209-3131A48D77C9}" name="Prix d'achat" dataDxfId="45" dataCellStyle="Milliers"/>
    <tableColumn id="11" xr3:uid="{FF81ABB9-A99D-4549-B9FE-B6D00BE2FE9A}" name="Coût d'achat" dataDxfId="44" dataCellStyle="Milliers"/>
    <tableColumn id="12" xr3:uid="{ED7B2295-23A1-42D8-9412-FCA7A62896D1}" name="Autres Coût" dataDxfId="43" dataCellStyle="Milliers"/>
    <tableColumn id="13" xr3:uid="{032F6355-1D7B-4051-AFA6-E1AC65B085A4}" name="Prix Revient" dataDxfId="42" dataCellStyle="Milliers">
      <calculatedColumnFormula>AR2+AS2+AT2</calculatedColumnFormula>
    </tableColumn>
    <tableColumn id="15" xr3:uid="{B72C7B31-B6D4-49B8-8507-72CC40512AD5}" name="Prix de vente" dataDxfId="41" dataCellStyle="Milliers"/>
    <tableColumn id="14" xr3:uid="{4B55DF98-5493-47A6-912B-D602C09AB703}" name="Date péremption" dataDxfId="40"/>
  </tableColumns>
  <tableStyleInfo name="TableStyleLight1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496B808-C8C8-4730-867F-0C654CAF48B7}" name="Commercial" displayName="Commercial" ref="AY1:AZ2" totalsRowShown="0" headerRowDxfId="39" dataDxfId="38">
  <tableColumns count="2">
    <tableColumn id="1" xr3:uid="{BDC10B18-B798-42DE-8787-77AE44043F87}" name="Représentant" dataDxfId="37"/>
    <tableColumn id="2" xr3:uid="{DE32C333-195F-45BF-BA18-649DCA53C3D3}" name="Taux" dataDxfId="36"/>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DEA189A-D428-4639-B601-AF3387A33D6E}" name="Fournisseurs" displayName="Fournisseurs" ref="S1:AE2" totalsRowShown="0" headerRowDxfId="35" dataDxfId="34">
  <tableColumns count="13">
    <tableColumn id="2" xr3:uid="{57367F76-E003-43DF-B9A3-EA764525C157}" name="Intitulé Fournisseur" dataDxfId="33"/>
    <tableColumn id="3" xr3:uid="{859A15F1-FCDA-45D5-9897-38C13056AB93}" name="NIU" dataDxfId="32"/>
    <tableColumn id="9" xr3:uid="{0BC68249-153F-44AB-A5C1-1601C1C13148}" name="RCCM" dataDxfId="31"/>
    <tableColumn id="4" xr3:uid="{E0D9644A-4FE2-4DB0-8B12-FFB6AE50696D}" name="Pays" dataDxfId="30"/>
    <tableColumn id="5" xr3:uid="{F8D2061B-E44A-44E1-A075-A63C28E00631}" name="Région" dataDxfId="29"/>
    <tableColumn id="6" xr3:uid="{3F84AA90-B7E2-4A33-B78D-1AD23C8521ED}" name="Ville" dataDxfId="28"/>
    <tableColumn id="7" xr3:uid="{19438307-D615-47A8-81C0-D080740EFAE7}" name="BP" dataDxfId="27"/>
    <tableColumn id="10" xr3:uid="{C8F2C71F-5020-443A-8B87-6555DD2D2BCA}" name="Tél" dataDxfId="26"/>
    <tableColumn id="8" xr3:uid="{5B8BE84B-22D9-495C-A3BB-4DA4609BC032}" name="Email" dataDxfId="25"/>
    <tableColumn id="11" xr3:uid="{A5C2892A-83F7-4B16-8DAC-003DF7CA1FBD}" name="TVA" dataDxfId="24"/>
    <tableColumn id="13" xr3:uid="{1DD11E7C-836A-4C92-938A-5F146BCE3ECD}" name="Statut" dataDxfId="23"/>
    <tableColumn id="12" xr3:uid="{BE1BF8C5-F444-49C8-B3EA-877E12377BC5}" name="Dépôt lié" dataDxfId="22"/>
    <tableColumn id="14" xr3:uid="{E918B114-1F98-46F9-AAAF-E55033BCB865}" name="Ccial lié" dataDxfId="21"/>
  </tableColumns>
  <tableStyleInfo name="TableStyleLight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EF6AD27B-1B2C-4B47-A93A-31A7BA624DCB}" name="CategorieTarif" displayName="CategorieTarif" ref="BG1:BH3" totalsRowShown="0" headerRowDxfId="20" dataDxfId="19">
  <tableColumns count="2">
    <tableColumn id="1" xr3:uid="{C7A91B7B-3DD0-4144-A337-99782558870D}" name="Code" dataDxfId="18"/>
    <tableColumn id="2" xr3:uid="{F152832A-AD81-4833-B4E3-8726CA73FEDF}" name="Cat Tarifaire" dataDxfId="17"/>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E208AB51-2D42-4603-ADDA-061EC73CA75C}" name="Conditionnement" displayName="Conditionnement" ref="BJ1:BK30" totalsRowShown="0" headerRowDxfId="16" dataDxfId="15">
  <tableColumns count="2">
    <tableColumn id="2" xr3:uid="{61547166-AFAA-432B-97D2-22C6CF3FAC6C}" name="Conditionnement" dataDxfId="14"/>
    <tableColumn id="1" xr3:uid="{4CF08B9F-7F2F-497D-A84B-5BB14B9AE857}" name="Qté" dataDxfId="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533820CD-D560-45BD-A4FA-F444B4909713}" name="UniteVente" displayName="UniteVente" ref="BM1:BM9" totalsRowShown="0" headerRowDxfId="12" dataDxfId="11">
  <tableColumns count="1">
    <tableColumn id="2" xr3:uid="{DCB54AB2-DF8F-4B1E-A292-6A16DEE25EA1}" name="Unité de vente" dataDxfId="10"/>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63FD3C7-6DD9-4F15-972B-44E7497A432D}" name="ModeRglt" displayName="ModeRglt" ref="BO1:BO7" totalsRowShown="0" headerRowDxfId="9" dataDxfId="8">
  <tableColumns count="1">
    <tableColumn id="2" xr3:uid="{263C4565-D42A-4555-8183-7D93C64B9AF1}" name="Mode Paiement" dataDxfId="7"/>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AC8FB46-628F-4566-884B-2401F473D836}" name="Devise" displayName="Devise" ref="BQ1:BQ2" totalsRowShown="0" headerRowDxfId="6" dataDxfId="5">
  <tableColumns count="1">
    <tableColumn id="2" xr3:uid="{43501CB3-4C1D-45DD-81C3-F84B250F967F}" name="Devise" dataDxfId="4"/>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DA01669-66DD-404A-85B1-7412D72BA07F}" name="MvtsStock" displayName="MvtsStock" ref="A1:T3" totalsRowShown="0">
  <autoFilter ref="A1:T3" xr:uid="{8DA01669-66DD-404A-85B1-7412D72BA07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autoFilter>
  <tableColumns count="20">
    <tableColumn id="1" xr3:uid="{558EA6E7-222F-4CB7-92D2-10EDF4475483}" name="N° OP"/>
    <tableColumn id="2" xr3:uid="{CC1671B3-6DEA-45F4-967D-DC013EFBA8B2}" name="Dépôt"/>
    <tableColumn id="3" xr3:uid="{6A46D651-E189-4F35-9D5E-9EF3EEC39D67}" name="Date du jour" dataDxfId="3"/>
    <tableColumn id="4" xr3:uid="{A0E492C1-7CE9-4F32-85D9-34781B252E6E}" name="Date d'opération" dataDxfId="2"/>
    <tableColumn id="5" xr3:uid="{8106DC4C-0C54-4019-9640-89835E65BA62}" name="N° Lot"/>
    <tableColumn id="6" xr3:uid="{962F6216-B7E5-45B3-B3B4-0E4A604AC669}" name="Libellé"/>
    <tableColumn id="7" xr3:uid="{7BB65034-4611-40AF-9171-3B80A9A31857}" name="Stock Réel"/>
    <tableColumn id="8" xr3:uid="{F925FC5F-981A-48B0-AD57-75F809ED8302}" name="Qté Entrée"/>
    <tableColumn id="9" xr3:uid="{901765DF-91FD-4E38-8C8C-1C993A7F3A1C}" name="Qté Sortie"/>
    <tableColumn id="10" xr3:uid="{A73DDE28-769D-440B-BC6B-F956CE04AC31}" name="Stock"/>
    <tableColumn id="11" xr3:uid="{0DD25087-6A82-4C61-AC3D-A9C16663FA38}" name="Prix Unitaire"/>
    <tableColumn id="12" xr3:uid="{7F45FE7E-5046-4D78-A968-31C201BFD5C2}" name="Montant"/>
    <tableColumn id="13" xr3:uid="{9D07CDCA-2BBC-48D3-8E3F-36368E8FA78A}" name="Référence /N° Pièce"/>
    <tableColumn id="14" xr3:uid="{E10C23C4-81AB-4E71-8CD9-6875C410810A}" name="Client/Fournisseur"/>
    <tableColumn id="15" xr3:uid="{DF4BBCD0-E8E6-43D5-83F1-67A20023F4C2}" name="Conditionnement"/>
    <tableColumn id="16" xr3:uid="{9834CCF0-7408-4987-BFC1-E473F9D0F032}" name="Qté colisée"/>
    <tableColumn id="17" xr3:uid="{F0D11739-D8CA-484E-8AFE-7F49A5DA53CA}" name="Unité de vente"/>
    <tableColumn id="18" xr3:uid="{0C735B14-9272-44A1-9BCC-AF581A24A081}" name="Prix de revient"/>
    <tableColumn id="19" xr3:uid="{4C1B0A1D-4B0B-4907-B38F-DA304798153A}" name="Marge brute"/>
    <tableColumn id="20" xr3:uid="{431AEA58-AFCA-46C6-8BAD-8BD91C294DF4}" name="Remarque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15B01-A8C1-4B86-815F-67AE9BF00515}">
  <sheetPr codeName="Feuil1"/>
  <dimension ref="A1:BQ132"/>
  <sheetViews>
    <sheetView zoomScale="85" zoomScaleNormal="85" workbookViewId="0">
      <selection activeCell="AK1" sqref="AK1"/>
    </sheetView>
  </sheetViews>
  <sheetFormatPr baseColWidth="10" defaultRowHeight="11.25" x14ac:dyDescent="0.2"/>
  <cols>
    <col min="1" max="2" width="19.5703125" style="4" customWidth="1"/>
    <col min="3" max="3" width="38.5703125" style="4" bestFit="1" customWidth="1"/>
    <col min="4" max="4" width="15.5703125" style="4" customWidth="1"/>
    <col min="5" max="5" width="15.5703125" style="4" bestFit="1" customWidth="1"/>
    <col min="6" max="6" width="16.28515625" style="4" customWidth="1"/>
    <col min="7" max="7" width="15.85546875" style="10" bestFit="1" customWidth="1"/>
    <col min="8" max="8" width="15.5703125" style="4" customWidth="1"/>
    <col min="9" max="9" width="12.85546875" style="4" bestFit="1" customWidth="1"/>
    <col min="10" max="10" width="11.42578125" style="4"/>
    <col min="11" max="11" width="15.85546875" style="4" bestFit="1" customWidth="1"/>
    <col min="12" max="14" width="11.42578125" style="4"/>
    <col min="15" max="15" width="14.42578125" style="4" bestFit="1" customWidth="1"/>
    <col min="16" max="16" width="14.5703125" style="4" bestFit="1" customWidth="1"/>
    <col min="17" max="18" width="14.42578125" style="4" customWidth="1"/>
    <col min="19" max="19" width="18.140625" style="4" bestFit="1" customWidth="1"/>
    <col min="20" max="20" width="16.42578125" style="4" bestFit="1" customWidth="1"/>
    <col min="21" max="23" width="11.42578125" style="4"/>
    <col min="24" max="24" width="16.28515625" style="4" bestFit="1" customWidth="1"/>
    <col min="25" max="32" width="16.28515625" style="4" customWidth="1"/>
    <col min="33" max="33" width="43.7109375" style="4" bestFit="1" customWidth="1"/>
    <col min="34" max="35" width="18.28515625" style="4" customWidth="1"/>
    <col min="36" max="36" width="14.140625" style="4" bestFit="1" customWidth="1"/>
    <col min="37" max="37" width="29.140625" style="4" customWidth="1"/>
    <col min="38" max="38" width="43.7109375" style="4" bestFit="1" customWidth="1"/>
    <col min="39" max="39" width="23.28515625" style="4" bestFit="1" customWidth="1"/>
    <col min="40" max="40" width="16.28515625" style="4" bestFit="1" customWidth="1"/>
    <col min="41" max="41" width="11.42578125" style="4"/>
    <col min="42" max="42" width="12.140625" style="4" customWidth="1"/>
    <col min="43" max="43" width="12.5703125" style="4" customWidth="1"/>
    <col min="44" max="44" width="14" style="5" customWidth="1"/>
    <col min="45" max="45" width="14.42578125" style="5" customWidth="1"/>
    <col min="46" max="46" width="13.5703125" style="5" customWidth="1"/>
    <col min="47" max="47" width="14.28515625" style="5" customWidth="1"/>
    <col min="48" max="48" width="14.28515625" style="6" customWidth="1"/>
    <col min="49" max="49" width="18.28515625" style="4" customWidth="1"/>
    <col min="50" max="50" width="11.42578125" style="4"/>
    <col min="51" max="51" width="15.85546875" style="4" customWidth="1"/>
    <col min="52" max="53" width="11.42578125" style="4"/>
    <col min="54" max="54" width="11.42578125" style="12"/>
    <col min="55" max="61" width="11.42578125" style="4"/>
    <col min="62" max="62" width="22.7109375" style="4" bestFit="1" customWidth="1"/>
    <col min="63" max="64" width="11.42578125" style="4"/>
    <col min="65" max="65" width="13.42578125" style="4" bestFit="1" customWidth="1"/>
    <col min="66" max="66" width="11.42578125" style="4"/>
    <col min="67" max="67" width="15" style="4" bestFit="1" customWidth="1"/>
    <col min="68" max="16384" width="11.42578125" style="4"/>
  </cols>
  <sheetData>
    <row r="1" spans="1:69" s="1" customFormat="1" x14ac:dyDescent="0.2">
      <c r="A1" s="1" t="s">
        <v>183</v>
      </c>
      <c r="C1" s="1" t="s">
        <v>270</v>
      </c>
      <c r="D1" s="1" t="s">
        <v>184</v>
      </c>
      <c r="E1" s="1" t="s">
        <v>185</v>
      </c>
      <c r="F1" s="1" t="s">
        <v>186</v>
      </c>
      <c r="G1" s="7" t="s">
        <v>187</v>
      </c>
      <c r="H1" s="1" t="s">
        <v>188</v>
      </c>
      <c r="I1" s="1" t="s">
        <v>189</v>
      </c>
      <c r="J1" s="1" t="s">
        <v>190</v>
      </c>
      <c r="K1" s="1" t="s">
        <v>191</v>
      </c>
      <c r="L1" s="1" t="s">
        <v>192</v>
      </c>
      <c r="M1" s="1" t="s">
        <v>193</v>
      </c>
      <c r="N1" s="1" t="s">
        <v>194</v>
      </c>
      <c r="O1" s="1" t="s">
        <v>183</v>
      </c>
      <c r="P1" s="1" t="s">
        <v>195</v>
      </c>
      <c r="Q1" s="1" t="s">
        <v>196</v>
      </c>
      <c r="S1" s="1" t="s">
        <v>269</v>
      </c>
      <c r="T1" s="1" t="s">
        <v>185</v>
      </c>
      <c r="U1" s="1" t="s">
        <v>197</v>
      </c>
      <c r="V1" s="7" t="s">
        <v>187</v>
      </c>
      <c r="W1" s="1" t="s">
        <v>188</v>
      </c>
      <c r="X1" s="1" t="s">
        <v>189</v>
      </c>
      <c r="Y1" s="1" t="s">
        <v>190</v>
      </c>
      <c r="Z1" s="1" t="s">
        <v>191</v>
      </c>
      <c r="AA1" s="1" t="s">
        <v>192</v>
      </c>
      <c r="AB1" s="1" t="s">
        <v>193</v>
      </c>
      <c r="AC1" s="1" t="s">
        <v>194</v>
      </c>
      <c r="AD1" s="1" t="s">
        <v>198</v>
      </c>
      <c r="AE1" s="1" t="s">
        <v>196</v>
      </c>
      <c r="AG1" s="1" t="s">
        <v>268</v>
      </c>
      <c r="AH1" s="1" t="s">
        <v>3</v>
      </c>
      <c r="AI1" s="1" t="s">
        <v>199</v>
      </c>
      <c r="AK1" s="1" t="s">
        <v>267</v>
      </c>
      <c r="AL1" s="1" t="s">
        <v>0</v>
      </c>
      <c r="AM1" s="1" t="s">
        <v>1</v>
      </c>
      <c r="AN1" s="1" t="s">
        <v>2</v>
      </c>
      <c r="AO1" s="1" t="s">
        <v>3</v>
      </c>
      <c r="AP1" s="1" t="s">
        <v>4</v>
      </c>
      <c r="AQ1" s="1" t="s">
        <v>5</v>
      </c>
      <c r="AR1" s="2" t="s">
        <v>6</v>
      </c>
      <c r="AS1" s="2" t="s">
        <v>7</v>
      </c>
      <c r="AT1" s="2" t="s">
        <v>8</v>
      </c>
      <c r="AU1" s="2" t="s">
        <v>9</v>
      </c>
      <c r="AV1" s="3" t="s">
        <v>10</v>
      </c>
      <c r="AW1" s="1" t="s">
        <v>11</v>
      </c>
      <c r="AY1" s="1" t="s">
        <v>266</v>
      </c>
      <c r="AZ1" s="1" t="s">
        <v>200</v>
      </c>
      <c r="BB1" s="8" t="s">
        <v>201</v>
      </c>
      <c r="BC1" s="9" t="e">
        <f ca="1">CELL("contenu",[1]Parametres!B23)</f>
        <v>#N/A</v>
      </c>
      <c r="BD1" s="9">
        <v>1</v>
      </c>
      <c r="BE1" s="9" t="e">
        <f ca="1">+BC1&amp;BD1</f>
        <v>#N/A</v>
      </c>
      <c r="BG1" s="1" t="s">
        <v>202</v>
      </c>
      <c r="BH1" s="1" t="s">
        <v>265</v>
      </c>
      <c r="BJ1" s="1" t="s">
        <v>1</v>
      </c>
      <c r="BK1" s="1" t="s">
        <v>203</v>
      </c>
      <c r="BM1" s="1" t="s">
        <v>2</v>
      </c>
      <c r="BO1" s="1" t="s">
        <v>264</v>
      </c>
      <c r="BQ1" s="1" t="s">
        <v>204</v>
      </c>
    </row>
    <row r="2" spans="1:69" x14ac:dyDescent="0.2">
      <c r="A2" s="4" t="s">
        <v>260</v>
      </c>
      <c r="C2" s="4" t="s">
        <v>261</v>
      </c>
      <c r="D2" s="4" t="s">
        <v>262</v>
      </c>
      <c r="E2" s="4" t="s">
        <v>263</v>
      </c>
      <c r="G2" s="10" t="s">
        <v>214</v>
      </c>
      <c r="H2" s="4" t="s">
        <v>242</v>
      </c>
      <c r="I2" s="4" t="s">
        <v>243</v>
      </c>
      <c r="J2" s="4">
        <v>200</v>
      </c>
      <c r="K2" s="11"/>
      <c r="L2" s="10"/>
      <c r="M2" s="4" t="s">
        <v>205</v>
      </c>
      <c r="P2" s="4" t="s">
        <v>208</v>
      </c>
      <c r="V2" s="10"/>
      <c r="Z2" s="10"/>
      <c r="AA2" s="10"/>
      <c r="AG2" s="10" t="s">
        <v>13</v>
      </c>
      <c r="AH2" s="4" t="s">
        <v>205</v>
      </c>
      <c r="AI2" s="4" t="s">
        <v>16</v>
      </c>
      <c r="AK2" s="4" t="s">
        <v>12</v>
      </c>
      <c r="AL2" s="4" t="s">
        <v>13</v>
      </c>
      <c r="AM2" s="4" t="s">
        <v>14</v>
      </c>
      <c r="AN2" s="4" t="s">
        <v>15</v>
      </c>
      <c r="AO2" s="4" t="s">
        <v>16</v>
      </c>
      <c r="AU2" s="5">
        <f t="shared" ref="AU2:AU65" si="0">AR2+AS2+AT2</f>
        <v>0</v>
      </c>
      <c r="AV2" s="6">
        <v>4000</v>
      </c>
      <c r="BB2" s="8" t="s">
        <v>206</v>
      </c>
      <c r="BC2" s="9" t="e">
        <f ca="1">CELL("contenu",[1]Parametres!B24)</f>
        <v>#N/A</v>
      </c>
      <c r="BD2" s="9">
        <v>1</v>
      </c>
      <c r="BE2" s="9" t="e">
        <f t="shared" ref="BE2:BE7" ca="1" si="1">+BC2&amp;BD2</f>
        <v>#N/A</v>
      </c>
      <c r="BG2" s="4" t="s">
        <v>207</v>
      </c>
      <c r="BH2" s="4" t="s">
        <v>208</v>
      </c>
      <c r="BJ2" s="4" t="s">
        <v>209</v>
      </c>
      <c r="BK2" s="4">
        <v>1</v>
      </c>
      <c r="BM2" s="4" t="s">
        <v>15</v>
      </c>
      <c r="BO2" s="4" t="s">
        <v>210</v>
      </c>
      <c r="BQ2" s="4" t="s">
        <v>211</v>
      </c>
    </row>
    <row r="3" spans="1:69" x14ac:dyDescent="0.2">
      <c r="C3" s="4" t="s">
        <v>212</v>
      </c>
      <c r="D3" s="4" t="s">
        <v>213</v>
      </c>
      <c r="G3" s="10" t="s">
        <v>214</v>
      </c>
      <c r="K3" s="11"/>
      <c r="L3" s="10"/>
      <c r="AG3" s="10" t="s">
        <v>215</v>
      </c>
      <c r="AH3" s="4" t="s">
        <v>216</v>
      </c>
      <c r="AI3" s="4" t="s">
        <v>209</v>
      </c>
      <c r="AK3" s="4" t="s">
        <v>17</v>
      </c>
      <c r="AL3" s="4" t="s">
        <v>13</v>
      </c>
      <c r="AM3" s="4" t="s">
        <v>14</v>
      </c>
      <c r="AN3" s="4" t="s">
        <v>15</v>
      </c>
      <c r="AO3" s="4" t="s">
        <v>16</v>
      </c>
      <c r="AU3" s="5">
        <f t="shared" si="0"/>
        <v>0</v>
      </c>
      <c r="AV3" s="6">
        <v>5000</v>
      </c>
      <c r="BB3" s="8" t="s">
        <v>217</v>
      </c>
      <c r="BC3" s="9" t="e">
        <f ca="1">CELL("contenu",[1]Parametres!B25)</f>
        <v>#N/A</v>
      </c>
      <c r="BD3" s="9">
        <v>1</v>
      </c>
      <c r="BE3" s="9" t="e">
        <f t="shared" ca="1" si="1"/>
        <v>#N/A</v>
      </c>
      <c r="BG3" s="4" t="s">
        <v>218</v>
      </c>
      <c r="BH3" s="4" t="s">
        <v>219</v>
      </c>
      <c r="BJ3" s="4" t="s">
        <v>82</v>
      </c>
      <c r="BK3" s="4">
        <v>1</v>
      </c>
      <c r="BM3" s="4" t="s">
        <v>220</v>
      </c>
      <c r="BO3" s="4" t="s">
        <v>221</v>
      </c>
    </row>
    <row r="4" spans="1:69" x14ac:dyDescent="0.2">
      <c r="C4" s="4" t="s">
        <v>222</v>
      </c>
      <c r="D4" s="4" t="s">
        <v>223</v>
      </c>
      <c r="G4" s="10" t="s">
        <v>214</v>
      </c>
      <c r="H4" s="4" t="s">
        <v>224</v>
      </c>
      <c r="I4" s="4" t="s">
        <v>225</v>
      </c>
      <c r="J4" s="4">
        <v>105</v>
      </c>
      <c r="K4" s="11"/>
      <c r="L4" s="10"/>
      <c r="AG4" s="10" t="s">
        <v>81</v>
      </c>
      <c r="AH4" s="4" t="s">
        <v>205</v>
      </c>
      <c r="AI4" s="4" t="s">
        <v>16</v>
      </c>
      <c r="AK4" s="4" t="s">
        <v>18</v>
      </c>
      <c r="AL4" s="4" t="s">
        <v>13</v>
      </c>
      <c r="AM4" s="4" t="s">
        <v>14</v>
      </c>
      <c r="AN4" s="4" t="s">
        <v>15</v>
      </c>
      <c r="AO4" s="4" t="s">
        <v>16</v>
      </c>
      <c r="AU4" s="5">
        <f t="shared" si="0"/>
        <v>0</v>
      </c>
      <c r="AV4" s="6">
        <v>5000</v>
      </c>
      <c r="BB4" s="8" t="s">
        <v>226</v>
      </c>
      <c r="BC4" s="9" t="e">
        <f ca="1">CELL("contenu",[1]Parametres!B26)</f>
        <v>#N/A</v>
      </c>
      <c r="BD4" s="9">
        <v>1</v>
      </c>
      <c r="BE4" s="9" t="e">
        <f t="shared" ca="1" si="1"/>
        <v>#N/A</v>
      </c>
      <c r="BJ4" s="4" t="s">
        <v>14</v>
      </c>
      <c r="BK4" s="4">
        <v>1</v>
      </c>
      <c r="BM4" s="4" t="s">
        <v>57</v>
      </c>
      <c r="BO4" s="4" t="s">
        <v>227</v>
      </c>
    </row>
    <row r="5" spans="1:69" x14ac:dyDescent="0.2">
      <c r="C5" s="4" t="s">
        <v>228</v>
      </c>
      <c r="D5" s="4" t="s">
        <v>229</v>
      </c>
      <c r="G5" s="10" t="s">
        <v>214</v>
      </c>
      <c r="K5" s="11"/>
      <c r="L5" s="10"/>
      <c r="AG5" s="10" t="s">
        <v>24</v>
      </c>
      <c r="AH5" s="4" t="s">
        <v>205</v>
      </c>
      <c r="AI5" s="4" t="s">
        <v>16</v>
      </c>
      <c r="AK5" s="4" t="s">
        <v>19</v>
      </c>
      <c r="AL5" s="4" t="s">
        <v>13</v>
      </c>
      <c r="AM5" s="4" t="s">
        <v>20</v>
      </c>
      <c r="AN5" s="4" t="s">
        <v>15</v>
      </c>
      <c r="AO5" s="4" t="s">
        <v>16</v>
      </c>
      <c r="AU5" s="5">
        <f t="shared" si="0"/>
        <v>0</v>
      </c>
      <c r="AV5" s="6">
        <v>800</v>
      </c>
      <c r="AW5" s="13"/>
      <c r="BB5" s="8" t="s">
        <v>230</v>
      </c>
      <c r="BC5" s="9" t="e">
        <f ca="1">CELL("contenu",[1]Parametres!B27)</f>
        <v>#N/A</v>
      </c>
      <c r="BD5" s="9">
        <v>1</v>
      </c>
      <c r="BE5" s="9" t="e">
        <f t="shared" ca="1" si="1"/>
        <v>#N/A</v>
      </c>
      <c r="BJ5" s="4" t="s">
        <v>20</v>
      </c>
      <c r="BK5" s="4">
        <v>1</v>
      </c>
      <c r="BM5" s="4" t="s">
        <v>231</v>
      </c>
      <c r="BO5" s="4" t="s">
        <v>232</v>
      </c>
    </row>
    <row r="6" spans="1:69" x14ac:dyDescent="0.2">
      <c r="C6" s="4" t="s">
        <v>233</v>
      </c>
      <c r="D6" s="4" t="s">
        <v>234</v>
      </c>
      <c r="G6" s="10" t="s">
        <v>214</v>
      </c>
      <c r="K6" s="11"/>
      <c r="L6" s="10"/>
      <c r="AG6" s="10" t="s">
        <v>62</v>
      </c>
      <c r="AH6" s="4" t="s">
        <v>205</v>
      </c>
      <c r="AI6" s="4" t="s">
        <v>16</v>
      </c>
      <c r="AK6" s="4" t="s">
        <v>21</v>
      </c>
      <c r="AL6" s="4" t="s">
        <v>13</v>
      </c>
      <c r="AM6" s="4" t="s">
        <v>22</v>
      </c>
      <c r="AN6" s="4" t="s">
        <v>15</v>
      </c>
      <c r="AO6" s="4" t="s">
        <v>16</v>
      </c>
      <c r="AU6" s="5">
        <f t="shared" si="0"/>
        <v>0</v>
      </c>
      <c r="AV6" s="6">
        <v>3500</v>
      </c>
      <c r="BB6" s="8" t="s">
        <v>235</v>
      </c>
      <c r="BC6" s="9" t="e">
        <f ca="1">CELL("contenu",[1]Parametres!B28)</f>
        <v>#N/A</v>
      </c>
      <c r="BD6" s="9">
        <v>1</v>
      </c>
      <c r="BE6" s="9" t="e">
        <f t="shared" ca="1" si="1"/>
        <v>#N/A</v>
      </c>
      <c r="BJ6" s="4" t="s">
        <v>22</v>
      </c>
      <c r="BK6" s="4">
        <v>1</v>
      </c>
      <c r="BM6" s="4" t="s">
        <v>236</v>
      </c>
      <c r="BO6" s="4" t="s">
        <v>237</v>
      </c>
    </row>
    <row r="7" spans="1:69" x14ac:dyDescent="0.2">
      <c r="C7" s="4" t="s">
        <v>238</v>
      </c>
      <c r="D7" s="4" t="s">
        <v>239</v>
      </c>
      <c r="E7" s="4" t="s">
        <v>240</v>
      </c>
      <c r="F7" s="4" t="s">
        <v>241</v>
      </c>
      <c r="G7" s="10" t="s">
        <v>214</v>
      </c>
      <c r="H7" s="4" t="s">
        <v>242</v>
      </c>
      <c r="I7" s="4" t="s">
        <v>243</v>
      </c>
      <c r="J7" s="4">
        <v>5028</v>
      </c>
      <c r="K7" s="11"/>
      <c r="L7" s="10"/>
      <c r="AG7" s="10" t="s">
        <v>86</v>
      </c>
      <c r="AH7" s="4" t="s">
        <v>205</v>
      </c>
      <c r="AI7" s="4" t="s">
        <v>16</v>
      </c>
      <c r="AK7" s="4" t="s">
        <v>23</v>
      </c>
      <c r="AL7" s="4" t="s">
        <v>24</v>
      </c>
      <c r="AM7" s="4" t="s">
        <v>25</v>
      </c>
      <c r="AN7" s="4" t="s">
        <v>26</v>
      </c>
      <c r="AO7" s="4" t="s">
        <v>16</v>
      </c>
      <c r="AU7" s="5">
        <f t="shared" si="0"/>
        <v>0</v>
      </c>
      <c r="AV7" s="6">
        <v>67000</v>
      </c>
      <c r="BB7" s="8" t="s">
        <v>244</v>
      </c>
      <c r="BC7" s="9" t="e">
        <f ca="1">CELL("contenu",[1]Parametres!B29)</f>
        <v>#N/A</v>
      </c>
      <c r="BD7" s="9">
        <v>1</v>
      </c>
      <c r="BE7" s="9" t="e">
        <f t="shared" ca="1" si="1"/>
        <v>#N/A</v>
      </c>
      <c r="BJ7" s="4" t="s">
        <v>25</v>
      </c>
      <c r="BK7" s="4">
        <v>1</v>
      </c>
      <c r="BM7" s="4" t="s">
        <v>26</v>
      </c>
      <c r="BO7" s="4" t="s">
        <v>245</v>
      </c>
    </row>
    <row r="8" spans="1:69" x14ac:dyDescent="0.2">
      <c r="C8" s="4" t="s">
        <v>246</v>
      </c>
      <c r="D8" s="4" t="s">
        <v>247</v>
      </c>
      <c r="E8" s="4" t="s">
        <v>248</v>
      </c>
      <c r="F8" s="4" t="s">
        <v>249</v>
      </c>
      <c r="G8" s="10" t="s">
        <v>214</v>
      </c>
      <c r="H8" s="4" t="s">
        <v>242</v>
      </c>
      <c r="I8" s="4" t="s">
        <v>243</v>
      </c>
      <c r="J8" s="4">
        <v>5207</v>
      </c>
      <c r="K8" s="11"/>
      <c r="L8" s="10"/>
      <c r="AG8" s="10" t="s">
        <v>130</v>
      </c>
      <c r="AH8" s="4" t="s">
        <v>205</v>
      </c>
      <c r="AI8" s="4" t="s">
        <v>16</v>
      </c>
      <c r="AK8" s="4" t="s">
        <v>27</v>
      </c>
      <c r="AL8" s="4" t="s">
        <v>24</v>
      </c>
      <c r="AM8" s="4" t="s">
        <v>28</v>
      </c>
      <c r="AN8" s="4" t="s">
        <v>26</v>
      </c>
      <c r="AO8" s="4" t="s">
        <v>16</v>
      </c>
      <c r="AU8" s="5">
        <f t="shared" si="0"/>
        <v>0</v>
      </c>
      <c r="AV8" s="6">
        <v>85000</v>
      </c>
      <c r="BJ8" s="4" t="s">
        <v>28</v>
      </c>
      <c r="BK8" s="4">
        <v>1</v>
      </c>
      <c r="BM8" s="4" t="s">
        <v>43</v>
      </c>
    </row>
    <row r="9" spans="1:69" x14ac:dyDescent="0.2">
      <c r="C9" s="4" t="s">
        <v>250</v>
      </c>
      <c r="D9" s="4" t="s">
        <v>250</v>
      </c>
      <c r="G9" s="10" t="s">
        <v>214</v>
      </c>
      <c r="H9" s="4" t="s">
        <v>242</v>
      </c>
      <c r="I9" s="4" t="s">
        <v>243</v>
      </c>
      <c r="J9" s="4">
        <v>887</v>
      </c>
      <c r="K9" s="11"/>
      <c r="L9" s="10"/>
      <c r="AK9" s="4" t="s">
        <v>29</v>
      </c>
      <c r="AL9" s="4" t="s">
        <v>24</v>
      </c>
      <c r="AM9" s="4" t="s">
        <v>30</v>
      </c>
      <c r="AN9" s="4" t="s">
        <v>26</v>
      </c>
      <c r="AO9" s="4" t="s">
        <v>16</v>
      </c>
      <c r="AU9" s="5">
        <f t="shared" si="0"/>
        <v>0</v>
      </c>
      <c r="AV9" s="6">
        <v>170000</v>
      </c>
      <c r="BJ9" s="4" t="s">
        <v>30</v>
      </c>
      <c r="BK9" s="4">
        <v>1</v>
      </c>
      <c r="BM9" s="4" t="s">
        <v>54</v>
      </c>
    </row>
    <row r="10" spans="1:69" x14ac:dyDescent="0.2">
      <c r="C10" s="4" t="s">
        <v>251</v>
      </c>
      <c r="D10" s="4" t="s">
        <v>252</v>
      </c>
      <c r="G10" s="10" t="s">
        <v>214</v>
      </c>
      <c r="H10" s="4" t="s">
        <v>242</v>
      </c>
      <c r="I10" s="4" t="s">
        <v>243</v>
      </c>
      <c r="J10" s="4">
        <v>2896</v>
      </c>
      <c r="K10" s="11"/>
      <c r="L10" s="10"/>
      <c r="AK10" s="4" t="s">
        <v>31</v>
      </c>
      <c r="AL10" s="4" t="s">
        <v>24</v>
      </c>
      <c r="AM10" s="4" t="s">
        <v>32</v>
      </c>
      <c r="AN10" s="4" t="s">
        <v>26</v>
      </c>
      <c r="AO10" s="4" t="s">
        <v>16</v>
      </c>
      <c r="AU10" s="5">
        <f t="shared" si="0"/>
        <v>0</v>
      </c>
      <c r="AV10" s="6">
        <v>250000</v>
      </c>
      <c r="BJ10" s="4" t="s">
        <v>32</v>
      </c>
      <c r="BK10" s="4">
        <v>1</v>
      </c>
    </row>
    <row r="11" spans="1:69" x14ac:dyDescent="0.2">
      <c r="C11" s="4" t="s">
        <v>253</v>
      </c>
      <c r="D11" s="4" t="s">
        <v>253</v>
      </c>
      <c r="G11" s="10" t="s">
        <v>214</v>
      </c>
      <c r="K11" s="11"/>
      <c r="L11" s="10"/>
      <c r="AK11" s="4" t="s">
        <v>33</v>
      </c>
      <c r="AL11" s="4" t="s">
        <v>24</v>
      </c>
      <c r="AM11" s="4" t="s">
        <v>34</v>
      </c>
      <c r="AN11" s="4" t="s">
        <v>26</v>
      </c>
      <c r="AO11" s="4" t="s">
        <v>16</v>
      </c>
      <c r="AU11" s="5">
        <f t="shared" si="0"/>
        <v>0</v>
      </c>
      <c r="AV11" s="6">
        <v>562500</v>
      </c>
      <c r="BJ11" s="4" t="s">
        <v>34</v>
      </c>
      <c r="BK11" s="4">
        <v>1</v>
      </c>
    </row>
    <row r="12" spans="1:69" x14ac:dyDescent="0.2">
      <c r="C12" s="4" t="s">
        <v>254</v>
      </c>
      <c r="D12" s="4" t="s">
        <v>255</v>
      </c>
      <c r="G12" s="10" t="s">
        <v>214</v>
      </c>
      <c r="K12" s="11"/>
      <c r="L12" s="10"/>
      <c r="AK12" s="4" t="s">
        <v>35</v>
      </c>
      <c r="AL12" s="4" t="s">
        <v>24</v>
      </c>
      <c r="AM12" s="4" t="s">
        <v>36</v>
      </c>
      <c r="AN12" s="4" t="s">
        <v>26</v>
      </c>
      <c r="AO12" s="4" t="s">
        <v>16</v>
      </c>
      <c r="AU12" s="5">
        <f t="shared" si="0"/>
        <v>0</v>
      </c>
      <c r="AV12" s="6">
        <v>475000</v>
      </c>
      <c r="BJ12" s="4" t="s">
        <v>36</v>
      </c>
      <c r="BK12" s="4">
        <v>1</v>
      </c>
    </row>
    <row r="13" spans="1:69" x14ac:dyDescent="0.2">
      <c r="C13" s="4" t="s">
        <v>256</v>
      </c>
      <c r="D13" s="4" t="s">
        <v>257</v>
      </c>
      <c r="G13" s="10" t="s">
        <v>214</v>
      </c>
      <c r="K13" s="11"/>
      <c r="L13" s="10"/>
      <c r="AK13" s="4" t="s">
        <v>37</v>
      </c>
      <c r="AL13" s="4" t="s">
        <v>24</v>
      </c>
      <c r="AM13" s="4" t="s">
        <v>38</v>
      </c>
      <c r="AN13" s="4" t="s">
        <v>26</v>
      </c>
      <c r="AO13" s="4" t="s">
        <v>16</v>
      </c>
      <c r="AU13" s="5">
        <f t="shared" si="0"/>
        <v>0</v>
      </c>
      <c r="AV13" s="6">
        <v>850000</v>
      </c>
      <c r="BJ13" s="4" t="s">
        <v>38</v>
      </c>
      <c r="BK13" s="4">
        <v>1</v>
      </c>
    </row>
    <row r="14" spans="1:69" x14ac:dyDescent="0.2">
      <c r="C14" s="4" t="s">
        <v>258</v>
      </c>
      <c r="D14" s="4" t="s">
        <v>259</v>
      </c>
      <c r="G14" s="10" t="s">
        <v>214</v>
      </c>
      <c r="K14" s="11"/>
      <c r="L14" s="10"/>
      <c r="AK14" s="4" t="s">
        <v>39</v>
      </c>
      <c r="AL14" s="4" t="s">
        <v>24</v>
      </c>
      <c r="AM14" s="4" t="s">
        <v>40</v>
      </c>
      <c r="AN14" s="4" t="s">
        <v>26</v>
      </c>
      <c r="AO14" s="4" t="s">
        <v>16</v>
      </c>
      <c r="AU14" s="5">
        <f t="shared" si="0"/>
        <v>0</v>
      </c>
      <c r="AV14" s="6">
        <v>550000</v>
      </c>
      <c r="AW14" s="13">
        <v>44479</v>
      </c>
      <c r="BJ14" s="4" t="s">
        <v>40</v>
      </c>
      <c r="BK14" s="4">
        <v>1</v>
      </c>
    </row>
    <row r="15" spans="1:69" x14ac:dyDescent="0.2">
      <c r="AK15" s="4" t="s">
        <v>41</v>
      </c>
      <c r="AL15" s="4" t="s">
        <v>24</v>
      </c>
      <c r="AM15" s="4" t="s">
        <v>42</v>
      </c>
      <c r="AN15" s="4" t="s">
        <v>43</v>
      </c>
      <c r="AO15" s="4" t="s">
        <v>16</v>
      </c>
      <c r="AU15" s="5">
        <f t="shared" si="0"/>
        <v>0</v>
      </c>
      <c r="AV15" s="6">
        <v>59000</v>
      </c>
      <c r="BJ15" s="4" t="s">
        <v>42</v>
      </c>
      <c r="BK15" s="4">
        <v>1</v>
      </c>
    </row>
    <row r="16" spans="1:69" x14ac:dyDescent="0.2">
      <c r="AK16" s="4" t="s">
        <v>44</v>
      </c>
      <c r="AL16" s="4" t="s">
        <v>24</v>
      </c>
      <c r="AM16" s="4" t="s">
        <v>45</v>
      </c>
      <c r="AN16" s="4" t="s">
        <v>43</v>
      </c>
      <c r="AO16" s="4" t="s">
        <v>16</v>
      </c>
      <c r="AU16" s="5">
        <f t="shared" si="0"/>
        <v>0</v>
      </c>
      <c r="AV16" s="6">
        <v>100000</v>
      </c>
      <c r="BJ16" s="4" t="s">
        <v>45</v>
      </c>
      <c r="BK16" s="4">
        <v>1</v>
      </c>
    </row>
    <row r="17" spans="10:63" x14ac:dyDescent="0.2">
      <c r="AK17" s="4" t="s">
        <v>46</v>
      </c>
      <c r="AL17" s="4" t="s">
        <v>24</v>
      </c>
      <c r="AM17" s="4" t="s">
        <v>47</v>
      </c>
      <c r="AN17" s="4" t="s">
        <v>43</v>
      </c>
      <c r="AO17" s="4" t="s">
        <v>16</v>
      </c>
      <c r="AU17" s="5">
        <f t="shared" si="0"/>
        <v>0</v>
      </c>
      <c r="AV17" s="6">
        <v>125000</v>
      </c>
      <c r="BJ17" s="4" t="s">
        <v>47</v>
      </c>
      <c r="BK17" s="4">
        <v>1</v>
      </c>
    </row>
    <row r="18" spans="10:63" x14ac:dyDescent="0.2">
      <c r="AK18" s="4" t="s">
        <v>48</v>
      </c>
      <c r="AL18" s="4" t="s">
        <v>24</v>
      </c>
      <c r="AM18" s="4" t="s">
        <v>49</v>
      </c>
      <c r="AN18" s="4" t="s">
        <v>43</v>
      </c>
      <c r="AO18" s="4" t="s">
        <v>16</v>
      </c>
      <c r="AU18" s="5">
        <f t="shared" si="0"/>
        <v>0</v>
      </c>
      <c r="AV18" s="6">
        <v>100000</v>
      </c>
      <c r="BJ18" s="4" t="s">
        <v>49</v>
      </c>
      <c r="BK18" s="4">
        <v>1</v>
      </c>
    </row>
    <row r="19" spans="10:63" x14ac:dyDescent="0.2">
      <c r="AK19" s="4" t="s">
        <v>50</v>
      </c>
      <c r="AL19" s="4" t="s">
        <v>24</v>
      </c>
      <c r="AM19" s="4" t="s">
        <v>51</v>
      </c>
      <c r="AN19" s="4" t="s">
        <v>43</v>
      </c>
      <c r="AO19" s="4" t="s">
        <v>16</v>
      </c>
      <c r="AU19" s="5">
        <f t="shared" si="0"/>
        <v>0</v>
      </c>
      <c r="AV19" s="6">
        <v>125000</v>
      </c>
      <c r="BJ19" s="4" t="s">
        <v>51</v>
      </c>
      <c r="BK19" s="4">
        <v>1</v>
      </c>
    </row>
    <row r="20" spans="10:63" x14ac:dyDescent="0.2">
      <c r="AK20" s="4" t="s">
        <v>52</v>
      </c>
      <c r="AL20" s="4" t="s">
        <v>24</v>
      </c>
      <c r="AM20" s="4" t="s">
        <v>53</v>
      </c>
      <c r="AN20" s="4" t="s">
        <v>54</v>
      </c>
      <c r="AO20" s="4" t="s">
        <v>16</v>
      </c>
      <c r="AU20" s="5">
        <f t="shared" si="0"/>
        <v>0</v>
      </c>
      <c r="AV20" s="6">
        <v>30000</v>
      </c>
      <c r="BJ20" s="4" t="s">
        <v>53</v>
      </c>
      <c r="BK20" s="4">
        <v>1</v>
      </c>
    </row>
    <row r="21" spans="10:63" x14ac:dyDescent="0.2">
      <c r="AK21" s="4" t="s">
        <v>55</v>
      </c>
      <c r="AL21" s="4" t="s">
        <v>24</v>
      </c>
      <c r="AM21" s="4" t="s">
        <v>56</v>
      </c>
      <c r="AN21" s="4" t="s">
        <v>57</v>
      </c>
      <c r="AO21" s="4" t="s">
        <v>16</v>
      </c>
      <c r="AU21" s="5">
        <f t="shared" si="0"/>
        <v>0</v>
      </c>
      <c r="AV21" s="6">
        <v>20000</v>
      </c>
      <c r="BJ21" s="4" t="s">
        <v>56</v>
      </c>
      <c r="BK21" s="4">
        <v>1</v>
      </c>
    </row>
    <row r="22" spans="10:63" x14ac:dyDescent="0.2">
      <c r="AK22" s="4" t="s">
        <v>58</v>
      </c>
      <c r="AL22" s="4" t="s">
        <v>24</v>
      </c>
      <c r="AM22" s="4" t="s">
        <v>56</v>
      </c>
      <c r="AN22" s="4" t="s">
        <v>57</v>
      </c>
      <c r="AO22" s="4" t="s">
        <v>16</v>
      </c>
      <c r="AU22" s="5">
        <f t="shared" si="0"/>
        <v>0</v>
      </c>
      <c r="AV22" s="6">
        <v>25000</v>
      </c>
      <c r="BJ22" s="4" t="s">
        <v>63</v>
      </c>
      <c r="BK22" s="4">
        <v>1</v>
      </c>
    </row>
    <row r="23" spans="10:63" x14ac:dyDescent="0.2">
      <c r="AK23" s="4" t="s">
        <v>59</v>
      </c>
      <c r="AL23" s="4" t="s">
        <v>24</v>
      </c>
      <c r="AM23" s="4" t="s">
        <v>56</v>
      </c>
      <c r="AN23" s="4" t="s">
        <v>57</v>
      </c>
      <c r="AO23" s="4" t="s">
        <v>16</v>
      </c>
      <c r="AU23" s="5">
        <f t="shared" si="0"/>
        <v>0</v>
      </c>
      <c r="AV23" s="6">
        <v>25000</v>
      </c>
      <c r="BJ23" s="4" t="s">
        <v>65</v>
      </c>
      <c r="BK23" s="4">
        <v>1</v>
      </c>
    </row>
    <row r="24" spans="10:63" x14ac:dyDescent="0.2">
      <c r="AK24" s="4" t="s">
        <v>60</v>
      </c>
      <c r="AL24" s="4" t="s">
        <v>24</v>
      </c>
      <c r="AM24" s="4" t="s">
        <v>56</v>
      </c>
      <c r="AN24" s="4" t="s">
        <v>57</v>
      </c>
      <c r="AO24" s="4" t="s">
        <v>16</v>
      </c>
      <c r="AU24" s="5">
        <f t="shared" si="0"/>
        <v>0</v>
      </c>
      <c r="AV24" s="6">
        <v>50000</v>
      </c>
      <c r="BJ24" s="4" t="s">
        <v>67</v>
      </c>
      <c r="BK24" s="4">
        <v>1</v>
      </c>
    </row>
    <row r="25" spans="10:63" x14ac:dyDescent="0.2">
      <c r="J25" s="13"/>
      <c r="AK25" s="4" t="s">
        <v>61</v>
      </c>
      <c r="AL25" s="4" t="s">
        <v>62</v>
      </c>
      <c r="AM25" s="4" t="s">
        <v>63</v>
      </c>
      <c r="AN25" s="4" t="s">
        <v>54</v>
      </c>
      <c r="AO25" s="4" t="s">
        <v>16</v>
      </c>
      <c r="AU25" s="5">
        <f t="shared" si="0"/>
        <v>0</v>
      </c>
      <c r="AV25" s="6">
        <v>35000</v>
      </c>
      <c r="BJ25" s="4" t="s">
        <v>69</v>
      </c>
      <c r="BK25" s="4">
        <v>1</v>
      </c>
    </row>
    <row r="26" spans="10:63" x14ac:dyDescent="0.2">
      <c r="AK26" s="4" t="s">
        <v>64</v>
      </c>
      <c r="AL26" s="4" t="s">
        <v>62</v>
      </c>
      <c r="AM26" s="4" t="s">
        <v>65</v>
      </c>
      <c r="AN26" s="4" t="s">
        <v>54</v>
      </c>
      <c r="AO26" s="4" t="s">
        <v>16</v>
      </c>
      <c r="AU26" s="5">
        <f t="shared" si="0"/>
        <v>0</v>
      </c>
      <c r="AV26" s="6">
        <v>50000</v>
      </c>
      <c r="BJ26" s="4" t="s">
        <v>71</v>
      </c>
      <c r="BK26" s="4">
        <v>1</v>
      </c>
    </row>
    <row r="27" spans="10:63" x14ac:dyDescent="0.2">
      <c r="J27" s="13"/>
      <c r="AK27" s="4" t="s">
        <v>66</v>
      </c>
      <c r="AL27" s="4" t="s">
        <v>62</v>
      </c>
      <c r="AM27" s="4" t="s">
        <v>67</v>
      </c>
      <c r="AN27" s="4" t="s">
        <v>15</v>
      </c>
      <c r="AO27" s="4" t="s">
        <v>16</v>
      </c>
      <c r="AU27" s="5">
        <f t="shared" si="0"/>
        <v>0</v>
      </c>
      <c r="AV27" s="6">
        <v>25000</v>
      </c>
      <c r="BJ27" s="4" t="s">
        <v>73</v>
      </c>
      <c r="BK27" s="4">
        <v>1</v>
      </c>
    </row>
    <row r="28" spans="10:63" x14ac:dyDescent="0.2">
      <c r="AK28" s="4" t="s">
        <v>68</v>
      </c>
      <c r="AL28" s="4" t="s">
        <v>62</v>
      </c>
      <c r="AM28" s="4" t="s">
        <v>69</v>
      </c>
      <c r="AN28" s="4" t="s">
        <v>15</v>
      </c>
      <c r="AO28" s="4" t="s">
        <v>16</v>
      </c>
      <c r="AU28" s="5">
        <f t="shared" si="0"/>
        <v>0</v>
      </c>
      <c r="AV28" s="6">
        <v>600000</v>
      </c>
      <c r="BJ28" s="4" t="s">
        <v>75</v>
      </c>
      <c r="BK28" s="4">
        <v>1</v>
      </c>
    </row>
    <row r="29" spans="10:63" x14ac:dyDescent="0.2">
      <c r="AK29" s="4" t="s">
        <v>70</v>
      </c>
      <c r="AL29" s="4" t="s">
        <v>62</v>
      </c>
      <c r="AM29" s="4" t="s">
        <v>71</v>
      </c>
      <c r="AN29" s="4" t="s">
        <v>15</v>
      </c>
      <c r="AO29" s="4" t="s">
        <v>16</v>
      </c>
      <c r="AU29" s="5">
        <f t="shared" si="0"/>
        <v>0</v>
      </c>
      <c r="AV29" s="6">
        <v>25000</v>
      </c>
      <c r="BJ29" s="4" t="s">
        <v>77</v>
      </c>
      <c r="BK29" s="4">
        <v>1</v>
      </c>
    </row>
    <row r="30" spans="10:63" x14ac:dyDescent="0.2">
      <c r="AK30" s="4" t="s">
        <v>72</v>
      </c>
      <c r="AL30" s="4" t="s">
        <v>62</v>
      </c>
      <c r="AM30" s="4" t="s">
        <v>73</v>
      </c>
      <c r="AN30" s="4" t="s">
        <v>15</v>
      </c>
      <c r="AO30" s="4" t="s">
        <v>16</v>
      </c>
      <c r="AU30" s="5">
        <f t="shared" si="0"/>
        <v>0</v>
      </c>
      <c r="AV30" s="6">
        <v>20000</v>
      </c>
      <c r="BJ30" s="4" t="s">
        <v>79</v>
      </c>
      <c r="BK30" s="4">
        <v>1</v>
      </c>
    </row>
    <row r="31" spans="10:63" x14ac:dyDescent="0.2">
      <c r="AK31" s="4" t="s">
        <v>74</v>
      </c>
      <c r="AL31" s="4" t="s">
        <v>62</v>
      </c>
      <c r="AM31" s="4" t="s">
        <v>75</v>
      </c>
      <c r="AN31" s="4" t="s">
        <v>15</v>
      </c>
      <c r="AO31" s="4" t="s">
        <v>16</v>
      </c>
      <c r="AU31" s="5">
        <f t="shared" si="0"/>
        <v>0</v>
      </c>
      <c r="AV31" s="6">
        <v>20000</v>
      </c>
    </row>
    <row r="32" spans="10:63" x14ac:dyDescent="0.2">
      <c r="AK32" s="4" t="s">
        <v>76</v>
      </c>
      <c r="AL32" s="4" t="s">
        <v>62</v>
      </c>
      <c r="AM32" s="4" t="s">
        <v>77</v>
      </c>
      <c r="AN32" s="4" t="s">
        <v>15</v>
      </c>
      <c r="AO32" s="4" t="s">
        <v>16</v>
      </c>
      <c r="AU32" s="5">
        <f t="shared" si="0"/>
        <v>0</v>
      </c>
      <c r="AV32" s="6">
        <v>15000</v>
      </c>
    </row>
    <row r="33" spans="37:48" x14ac:dyDescent="0.2">
      <c r="AK33" s="4" t="s">
        <v>78</v>
      </c>
      <c r="AL33" s="4" t="s">
        <v>62</v>
      </c>
      <c r="AM33" s="4" t="s">
        <v>79</v>
      </c>
      <c r="AN33" s="4" t="s">
        <v>15</v>
      </c>
      <c r="AO33" s="4" t="s">
        <v>16</v>
      </c>
      <c r="AU33" s="5">
        <f t="shared" si="0"/>
        <v>0</v>
      </c>
      <c r="AV33" s="6">
        <v>5000</v>
      </c>
    </row>
    <row r="34" spans="37:48" x14ac:dyDescent="0.2">
      <c r="AK34" s="4" t="s">
        <v>80</v>
      </c>
      <c r="AL34" s="4" t="s">
        <v>81</v>
      </c>
      <c r="AM34" s="4" t="s">
        <v>82</v>
      </c>
      <c r="AN34" s="4" t="s">
        <v>15</v>
      </c>
      <c r="AO34" s="4" t="s">
        <v>16</v>
      </c>
      <c r="AU34" s="5">
        <f t="shared" si="0"/>
        <v>0</v>
      </c>
      <c r="AV34" s="6">
        <v>450000</v>
      </c>
    </row>
    <row r="35" spans="37:48" x14ac:dyDescent="0.2">
      <c r="AK35" s="4" t="s">
        <v>83</v>
      </c>
      <c r="AL35" s="4" t="s">
        <v>81</v>
      </c>
      <c r="AM35" s="4" t="s">
        <v>82</v>
      </c>
      <c r="AN35" s="4" t="s">
        <v>15</v>
      </c>
      <c r="AO35" s="4" t="s">
        <v>16</v>
      </c>
      <c r="AU35" s="5">
        <f t="shared" si="0"/>
        <v>0</v>
      </c>
      <c r="AV35" s="6">
        <v>175000</v>
      </c>
    </row>
    <row r="36" spans="37:48" x14ac:dyDescent="0.2">
      <c r="AK36" s="4" t="s">
        <v>84</v>
      </c>
      <c r="AL36" s="4" t="s">
        <v>81</v>
      </c>
      <c r="AM36" s="4" t="s">
        <v>82</v>
      </c>
      <c r="AN36" s="4" t="s">
        <v>15</v>
      </c>
      <c r="AO36" s="4" t="s">
        <v>16</v>
      </c>
      <c r="AU36" s="5">
        <f t="shared" si="0"/>
        <v>0</v>
      </c>
      <c r="AV36" s="6">
        <v>750000</v>
      </c>
    </row>
    <row r="37" spans="37:48" x14ac:dyDescent="0.2">
      <c r="AK37" s="4" t="s">
        <v>85</v>
      </c>
      <c r="AL37" s="4" t="s">
        <v>86</v>
      </c>
      <c r="AM37" s="4" t="s">
        <v>82</v>
      </c>
      <c r="AN37" s="4" t="s">
        <v>15</v>
      </c>
      <c r="AO37" s="4" t="s">
        <v>16</v>
      </c>
      <c r="AU37" s="5">
        <f t="shared" si="0"/>
        <v>0</v>
      </c>
      <c r="AV37" s="6">
        <v>3500</v>
      </c>
    </row>
    <row r="38" spans="37:48" x14ac:dyDescent="0.2">
      <c r="AK38" s="4" t="s">
        <v>87</v>
      </c>
      <c r="AL38" s="4" t="s">
        <v>86</v>
      </c>
      <c r="AM38" s="4" t="s">
        <v>82</v>
      </c>
      <c r="AN38" s="4" t="s">
        <v>15</v>
      </c>
      <c r="AO38" s="4" t="s">
        <v>16</v>
      </c>
      <c r="AU38" s="5">
        <f t="shared" si="0"/>
        <v>0</v>
      </c>
      <c r="AV38" s="6">
        <v>500</v>
      </c>
    </row>
    <row r="39" spans="37:48" x14ac:dyDescent="0.2">
      <c r="AK39" s="4" t="s">
        <v>88</v>
      </c>
      <c r="AL39" s="4" t="s">
        <v>86</v>
      </c>
      <c r="AM39" s="4" t="s">
        <v>82</v>
      </c>
      <c r="AN39" s="4" t="s">
        <v>15</v>
      </c>
      <c r="AO39" s="4" t="s">
        <v>16</v>
      </c>
      <c r="AU39" s="5">
        <f t="shared" si="0"/>
        <v>0</v>
      </c>
      <c r="AV39" s="6">
        <v>10752</v>
      </c>
    </row>
    <row r="40" spans="37:48" x14ac:dyDescent="0.2">
      <c r="AK40" s="4" t="s">
        <v>89</v>
      </c>
      <c r="AL40" s="4" t="s">
        <v>86</v>
      </c>
      <c r="AM40" s="4" t="s">
        <v>82</v>
      </c>
      <c r="AN40" s="4" t="s">
        <v>15</v>
      </c>
      <c r="AO40" s="4" t="s">
        <v>16</v>
      </c>
      <c r="AU40" s="5">
        <f t="shared" si="0"/>
        <v>0</v>
      </c>
      <c r="AV40" s="6">
        <v>13008</v>
      </c>
    </row>
    <row r="41" spans="37:48" x14ac:dyDescent="0.2">
      <c r="AK41" s="4" t="s">
        <v>90</v>
      </c>
      <c r="AL41" s="4" t="s">
        <v>86</v>
      </c>
      <c r="AM41" s="4" t="s">
        <v>82</v>
      </c>
      <c r="AN41" s="4" t="s">
        <v>15</v>
      </c>
      <c r="AO41" s="4" t="s">
        <v>16</v>
      </c>
      <c r="AU41" s="5">
        <f t="shared" si="0"/>
        <v>0</v>
      </c>
      <c r="AV41" s="6">
        <v>13008</v>
      </c>
    </row>
    <row r="42" spans="37:48" x14ac:dyDescent="0.2">
      <c r="AK42" s="4" t="s">
        <v>91</v>
      </c>
      <c r="AL42" s="4" t="s">
        <v>86</v>
      </c>
      <c r="AM42" s="4" t="s">
        <v>82</v>
      </c>
      <c r="AN42" s="4" t="s">
        <v>15</v>
      </c>
      <c r="AO42" s="4" t="s">
        <v>16</v>
      </c>
      <c r="AU42" s="5">
        <f t="shared" si="0"/>
        <v>0</v>
      </c>
      <c r="AV42" s="6">
        <v>15414</v>
      </c>
    </row>
    <row r="43" spans="37:48" x14ac:dyDescent="0.2">
      <c r="AK43" s="4" t="s">
        <v>92</v>
      </c>
      <c r="AL43" s="4" t="s">
        <v>86</v>
      </c>
      <c r="AM43" s="4" t="s">
        <v>82</v>
      </c>
      <c r="AN43" s="4" t="s">
        <v>15</v>
      </c>
      <c r="AO43" s="4" t="s">
        <v>16</v>
      </c>
      <c r="AU43" s="5">
        <f t="shared" si="0"/>
        <v>0</v>
      </c>
      <c r="AV43" s="6">
        <v>25341</v>
      </c>
    </row>
    <row r="44" spans="37:48" x14ac:dyDescent="0.2">
      <c r="AK44" s="4" t="s">
        <v>93</v>
      </c>
      <c r="AL44" s="4" t="s">
        <v>86</v>
      </c>
      <c r="AM44" s="4" t="s">
        <v>82</v>
      </c>
      <c r="AN44" s="4" t="s">
        <v>15</v>
      </c>
      <c r="AO44" s="4" t="s">
        <v>16</v>
      </c>
      <c r="AU44" s="5">
        <f t="shared" si="0"/>
        <v>0</v>
      </c>
      <c r="AV44" s="6">
        <v>27296</v>
      </c>
    </row>
    <row r="45" spans="37:48" x14ac:dyDescent="0.2">
      <c r="AK45" s="4" t="s">
        <v>94</v>
      </c>
      <c r="AL45" s="4" t="s">
        <v>86</v>
      </c>
      <c r="AM45" s="4" t="s">
        <v>82</v>
      </c>
      <c r="AN45" s="4" t="s">
        <v>15</v>
      </c>
      <c r="AO45" s="4" t="s">
        <v>16</v>
      </c>
      <c r="AU45" s="5">
        <f t="shared" si="0"/>
        <v>0</v>
      </c>
      <c r="AV45" s="6">
        <v>11049</v>
      </c>
    </row>
    <row r="46" spans="37:48" x14ac:dyDescent="0.2">
      <c r="AK46" s="4" t="s">
        <v>95</v>
      </c>
      <c r="AL46" s="4" t="s">
        <v>86</v>
      </c>
      <c r="AM46" s="4" t="s">
        <v>82</v>
      </c>
      <c r="AN46" s="4" t="s">
        <v>15</v>
      </c>
      <c r="AO46" s="4" t="s">
        <v>16</v>
      </c>
      <c r="AU46" s="5">
        <f t="shared" si="0"/>
        <v>0</v>
      </c>
      <c r="AV46" s="6">
        <v>16298</v>
      </c>
    </row>
    <row r="47" spans="37:48" x14ac:dyDescent="0.2">
      <c r="AK47" s="4" t="s">
        <v>96</v>
      </c>
      <c r="AL47" s="4" t="s">
        <v>86</v>
      </c>
      <c r="AM47" s="4" t="s">
        <v>82</v>
      </c>
      <c r="AN47" s="4" t="s">
        <v>15</v>
      </c>
      <c r="AO47" s="4" t="s">
        <v>16</v>
      </c>
      <c r="AU47" s="5">
        <f t="shared" si="0"/>
        <v>0</v>
      </c>
      <c r="AV47" s="6">
        <v>18272</v>
      </c>
    </row>
    <row r="48" spans="37:48" x14ac:dyDescent="0.2">
      <c r="AK48" s="4" t="s">
        <v>97</v>
      </c>
      <c r="AL48" s="4" t="s">
        <v>86</v>
      </c>
      <c r="AM48" s="4" t="s">
        <v>82</v>
      </c>
      <c r="AN48" s="4" t="s">
        <v>15</v>
      </c>
      <c r="AO48" s="4" t="s">
        <v>16</v>
      </c>
      <c r="AU48" s="5">
        <f t="shared" si="0"/>
        <v>0</v>
      </c>
      <c r="AV48" s="6">
        <v>16298</v>
      </c>
    </row>
    <row r="49" spans="37:48" x14ac:dyDescent="0.2">
      <c r="AK49" s="4" t="s">
        <v>98</v>
      </c>
      <c r="AL49" s="4" t="s">
        <v>86</v>
      </c>
      <c r="AM49" s="4" t="s">
        <v>82</v>
      </c>
      <c r="AN49" s="4" t="s">
        <v>15</v>
      </c>
      <c r="AO49" s="4" t="s">
        <v>16</v>
      </c>
      <c r="AU49" s="5">
        <f t="shared" si="0"/>
        <v>0</v>
      </c>
      <c r="AV49" s="6">
        <v>5000</v>
      </c>
    </row>
    <row r="50" spans="37:48" x14ac:dyDescent="0.2">
      <c r="AK50" s="4" t="s">
        <v>99</v>
      </c>
      <c r="AL50" s="4" t="s">
        <v>86</v>
      </c>
      <c r="AM50" s="4" t="s">
        <v>82</v>
      </c>
      <c r="AN50" s="4" t="s">
        <v>15</v>
      </c>
      <c r="AO50" s="4" t="s">
        <v>16</v>
      </c>
      <c r="AU50" s="5">
        <f t="shared" si="0"/>
        <v>0</v>
      </c>
      <c r="AV50" s="6">
        <v>5000</v>
      </c>
    </row>
    <row r="51" spans="37:48" x14ac:dyDescent="0.2">
      <c r="AK51" s="4" t="s">
        <v>100</v>
      </c>
      <c r="AL51" s="4" t="s">
        <v>86</v>
      </c>
      <c r="AM51" s="4" t="s">
        <v>82</v>
      </c>
      <c r="AN51" s="4" t="s">
        <v>15</v>
      </c>
      <c r="AO51" s="4" t="s">
        <v>16</v>
      </c>
      <c r="AU51" s="5">
        <f t="shared" si="0"/>
        <v>0</v>
      </c>
      <c r="AV51" s="6">
        <v>19325</v>
      </c>
    </row>
    <row r="52" spans="37:48" x14ac:dyDescent="0.2">
      <c r="AK52" s="4" t="s">
        <v>101</v>
      </c>
      <c r="AL52" s="4" t="s">
        <v>86</v>
      </c>
      <c r="AM52" s="4" t="s">
        <v>82</v>
      </c>
      <c r="AN52" s="4" t="s">
        <v>15</v>
      </c>
      <c r="AO52" s="4" t="s">
        <v>16</v>
      </c>
      <c r="AU52" s="5">
        <f t="shared" si="0"/>
        <v>0</v>
      </c>
      <c r="AV52" s="6">
        <v>12397</v>
      </c>
    </row>
    <row r="53" spans="37:48" x14ac:dyDescent="0.2">
      <c r="AK53" s="4" t="s">
        <v>102</v>
      </c>
      <c r="AL53" s="4" t="s">
        <v>86</v>
      </c>
      <c r="AM53" s="4" t="s">
        <v>82</v>
      </c>
      <c r="AN53" s="4" t="s">
        <v>15</v>
      </c>
      <c r="AO53" s="4" t="s">
        <v>16</v>
      </c>
      <c r="AU53" s="5">
        <f t="shared" si="0"/>
        <v>0</v>
      </c>
      <c r="AV53" s="6">
        <v>11128</v>
      </c>
    </row>
    <row r="54" spans="37:48" x14ac:dyDescent="0.2">
      <c r="AK54" s="4" t="s">
        <v>103</v>
      </c>
      <c r="AL54" s="4" t="s">
        <v>86</v>
      </c>
      <c r="AM54" s="4" t="s">
        <v>82</v>
      </c>
      <c r="AN54" s="4" t="s">
        <v>15</v>
      </c>
      <c r="AO54" s="4" t="s">
        <v>16</v>
      </c>
      <c r="AU54" s="5">
        <f t="shared" si="0"/>
        <v>0</v>
      </c>
      <c r="AV54" s="6">
        <v>5000</v>
      </c>
    </row>
    <row r="55" spans="37:48" x14ac:dyDescent="0.2">
      <c r="AK55" s="4" t="s">
        <v>104</v>
      </c>
      <c r="AL55" s="4" t="s">
        <v>86</v>
      </c>
      <c r="AM55" s="4" t="s">
        <v>82</v>
      </c>
      <c r="AN55" s="4" t="s">
        <v>15</v>
      </c>
      <c r="AO55" s="4" t="s">
        <v>16</v>
      </c>
      <c r="AU55" s="5">
        <f t="shared" si="0"/>
        <v>0</v>
      </c>
      <c r="AV55" s="6">
        <v>5000</v>
      </c>
    </row>
    <row r="56" spans="37:48" x14ac:dyDescent="0.2">
      <c r="AK56" s="4" t="s">
        <v>105</v>
      </c>
      <c r="AL56" s="4" t="s">
        <v>86</v>
      </c>
      <c r="AM56" s="4" t="s">
        <v>82</v>
      </c>
      <c r="AN56" s="4" t="s">
        <v>15</v>
      </c>
      <c r="AO56" s="4" t="s">
        <v>16</v>
      </c>
      <c r="AU56" s="5">
        <f t="shared" si="0"/>
        <v>0</v>
      </c>
      <c r="AV56" s="6">
        <v>1000</v>
      </c>
    </row>
    <row r="57" spans="37:48" x14ac:dyDescent="0.2">
      <c r="AK57" s="4" t="s">
        <v>106</v>
      </c>
      <c r="AL57" s="4" t="s">
        <v>86</v>
      </c>
      <c r="AM57" s="4" t="s">
        <v>82</v>
      </c>
      <c r="AN57" s="4" t="s">
        <v>15</v>
      </c>
      <c r="AO57" s="4" t="s">
        <v>16</v>
      </c>
      <c r="AU57" s="5">
        <f t="shared" si="0"/>
        <v>0</v>
      </c>
      <c r="AV57" s="6">
        <v>13008</v>
      </c>
    </row>
    <row r="58" spans="37:48" x14ac:dyDescent="0.2">
      <c r="AK58" s="4" t="s">
        <v>107</v>
      </c>
      <c r="AL58" s="4" t="s">
        <v>86</v>
      </c>
      <c r="AM58" s="4" t="s">
        <v>82</v>
      </c>
      <c r="AN58" s="4" t="s">
        <v>15</v>
      </c>
      <c r="AO58" s="4" t="s">
        <v>16</v>
      </c>
      <c r="AU58" s="5">
        <f t="shared" si="0"/>
        <v>0</v>
      </c>
      <c r="AV58" s="6">
        <v>11429</v>
      </c>
    </row>
    <row r="59" spans="37:48" x14ac:dyDescent="0.2">
      <c r="AK59" s="4" t="s">
        <v>108</v>
      </c>
      <c r="AL59" s="4" t="s">
        <v>86</v>
      </c>
      <c r="AM59" s="4" t="s">
        <v>82</v>
      </c>
      <c r="AN59" s="4" t="s">
        <v>15</v>
      </c>
      <c r="AO59" s="4" t="s">
        <v>16</v>
      </c>
      <c r="AU59" s="5">
        <f t="shared" si="0"/>
        <v>0</v>
      </c>
      <c r="AV59" s="6">
        <v>11354</v>
      </c>
    </row>
    <row r="60" spans="37:48" x14ac:dyDescent="0.2">
      <c r="AK60" s="4" t="s">
        <v>109</v>
      </c>
      <c r="AL60" s="4" t="s">
        <v>86</v>
      </c>
      <c r="AM60" s="4" t="s">
        <v>82</v>
      </c>
      <c r="AN60" s="4" t="s">
        <v>15</v>
      </c>
      <c r="AO60" s="4" t="s">
        <v>16</v>
      </c>
      <c r="AU60" s="5">
        <f t="shared" si="0"/>
        <v>0</v>
      </c>
      <c r="AV60" s="6">
        <v>16294</v>
      </c>
    </row>
    <row r="61" spans="37:48" x14ac:dyDescent="0.2">
      <c r="AK61" s="4" t="s">
        <v>110</v>
      </c>
      <c r="AL61" s="4" t="s">
        <v>86</v>
      </c>
      <c r="AM61" s="4" t="s">
        <v>82</v>
      </c>
      <c r="AN61" s="4" t="s">
        <v>15</v>
      </c>
      <c r="AO61" s="4" t="s">
        <v>16</v>
      </c>
      <c r="AU61" s="5">
        <f t="shared" si="0"/>
        <v>0</v>
      </c>
      <c r="AV61" s="6">
        <v>12256</v>
      </c>
    </row>
    <row r="62" spans="37:48" x14ac:dyDescent="0.2">
      <c r="AK62" s="4" t="s">
        <v>111</v>
      </c>
      <c r="AL62" s="4" t="s">
        <v>86</v>
      </c>
      <c r="AM62" s="4" t="s">
        <v>82</v>
      </c>
      <c r="AN62" s="4" t="s">
        <v>15</v>
      </c>
      <c r="AO62" s="4" t="s">
        <v>16</v>
      </c>
      <c r="AU62" s="5">
        <f t="shared" si="0"/>
        <v>0</v>
      </c>
      <c r="AV62" s="6">
        <v>17343</v>
      </c>
    </row>
    <row r="63" spans="37:48" x14ac:dyDescent="0.2">
      <c r="AK63" s="4" t="s">
        <v>112</v>
      </c>
      <c r="AL63" s="4" t="s">
        <v>86</v>
      </c>
      <c r="AM63" s="4" t="s">
        <v>82</v>
      </c>
      <c r="AN63" s="4" t="s">
        <v>15</v>
      </c>
      <c r="AO63" s="4" t="s">
        <v>16</v>
      </c>
      <c r="AU63" s="5">
        <f t="shared" si="0"/>
        <v>0</v>
      </c>
      <c r="AV63" s="6">
        <v>0</v>
      </c>
    </row>
    <row r="64" spans="37:48" x14ac:dyDescent="0.2">
      <c r="AK64" s="4" t="s">
        <v>113</v>
      </c>
      <c r="AL64" s="4" t="s">
        <v>86</v>
      </c>
      <c r="AM64" s="4" t="s">
        <v>82</v>
      </c>
      <c r="AN64" s="4" t="s">
        <v>15</v>
      </c>
      <c r="AO64" s="4" t="s">
        <v>16</v>
      </c>
      <c r="AU64" s="5">
        <f t="shared" si="0"/>
        <v>0</v>
      </c>
      <c r="AV64" s="6">
        <v>12256</v>
      </c>
    </row>
    <row r="65" spans="37:48" x14ac:dyDescent="0.2">
      <c r="AK65" s="4" t="s">
        <v>114</v>
      </c>
      <c r="AL65" s="4" t="s">
        <v>86</v>
      </c>
      <c r="AM65" s="4" t="s">
        <v>82</v>
      </c>
      <c r="AN65" s="4" t="s">
        <v>15</v>
      </c>
      <c r="AO65" s="4" t="s">
        <v>16</v>
      </c>
      <c r="AU65" s="5">
        <f t="shared" si="0"/>
        <v>0</v>
      </c>
      <c r="AV65" s="6">
        <v>150</v>
      </c>
    </row>
    <row r="66" spans="37:48" x14ac:dyDescent="0.2">
      <c r="AK66" s="4" t="s">
        <v>115</v>
      </c>
      <c r="AL66" s="4" t="s">
        <v>86</v>
      </c>
      <c r="AM66" s="4" t="s">
        <v>82</v>
      </c>
      <c r="AN66" s="4" t="s">
        <v>15</v>
      </c>
      <c r="AO66" s="4" t="s">
        <v>16</v>
      </c>
      <c r="AU66" s="5">
        <f t="shared" ref="AU66:AU129" si="2">AR66+AS66+AT66</f>
        <v>0</v>
      </c>
      <c r="AV66" s="6">
        <v>150</v>
      </c>
    </row>
    <row r="67" spans="37:48" x14ac:dyDescent="0.2">
      <c r="AK67" s="4" t="s">
        <v>116</v>
      </c>
      <c r="AL67" s="4" t="s">
        <v>86</v>
      </c>
      <c r="AM67" s="4" t="s">
        <v>82</v>
      </c>
      <c r="AN67" s="4" t="s">
        <v>15</v>
      </c>
      <c r="AO67" s="4" t="s">
        <v>16</v>
      </c>
      <c r="AU67" s="5">
        <f t="shared" si="2"/>
        <v>0</v>
      </c>
      <c r="AV67" s="6">
        <v>150</v>
      </c>
    </row>
    <row r="68" spans="37:48" x14ac:dyDescent="0.2">
      <c r="AK68" s="4" t="s">
        <v>117</v>
      </c>
      <c r="AL68" s="4" t="s">
        <v>86</v>
      </c>
      <c r="AM68" s="4" t="s">
        <v>82</v>
      </c>
      <c r="AN68" s="4" t="s">
        <v>15</v>
      </c>
      <c r="AO68" s="4" t="s">
        <v>16</v>
      </c>
      <c r="AU68" s="5">
        <f t="shared" si="2"/>
        <v>0</v>
      </c>
      <c r="AV68" s="6">
        <v>13046</v>
      </c>
    </row>
    <row r="69" spans="37:48" x14ac:dyDescent="0.2">
      <c r="AK69" s="4" t="s">
        <v>118</v>
      </c>
      <c r="AL69" s="4" t="s">
        <v>86</v>
      </c>
      <c r="AM69" s="4" t="s">
        <v>82</v>
      </c>
      <c r="AN69" s="4" t="s">
        <v>15</v>
      </c>
      <c r="AO69" s="4" t="s">
        <v>16</v>
      </c>
      <c r="AU69" s="5">
        <f t="shared" si="2"/>
        <v>0</v>
      </c>
      <c r="AV69" s="6">
        <v>1500</v>
      </c>
    </row>
    <row r="70" spans="37:48" x14ac:dyDescent="0.2">
      <c r="AK70" s="4" t="s">
        <v>119</v>
      </c>
      <c r="AL70" s="4" t="s">
        <v>86</v>
      </c>
      <c r="AM70" s="4" t="s">
        <v>82</v>
      </c>
      <c r="AN70" s="4" t="s">
        <v>15</v>
      </c>
      <c r="AO70" s="4" t="s">
        <v>16</v>
      </c>
      <c r="AU70" s="5">
        <f t="shared" si="2"/>
        <v>0</v>
      </c>
      <c r="AV70" s="6">
        <v>3500</v>
      </c>
    </row>
    <row r="71" spans="37:48" x14ac:dyDescent="0.2">
      <c r="AK71" s="4" t="s">
        <v>120</v>
      </c>
      <c r="AL71" s="4" t="s">
        <v>86</v>
      </c>
      <c r="AM71" s="4" t="s">
        <v>82</v>
      </c>
      <c r="AN71" s="4" t="s">
        <v>15</v>
      </c>
      <c r="AO71" s="4" t="s">
        <v>16</v>
      </c>
      <c r="AU71" s="5">
        <f t="shared" si="2"/>
        <v>0</v>
      </c>
      <c r="AV71" s="6">
        <v>11836</v>
      </c>
    </row>
    <row r="72" spans="37:48" x14ac:dyDescent="0.2">
      <c r="AK72" s="4" t="s">
        <v>121</v>
      </c>
      <c r="AL72" s="4" t="s">
        <v>86</v>
      </c>
      <c r="AM72" s="4" t="s">
        <v>82</v>
      </c>
      <c r="AN72" s="4" t="s">
        <v>15</v>
      </c>
      <c r="AO72" s="4" t="s">
        <v>16</v>
      </c>
      <c r="AU72" s="5">
        <f t="shared" si="2"/>
        <v>0</v>
      </c>
      <c r="AV72" s="6">
        <v>19212</v>
      </c>
    </row>
    <row r="73" spans="37:48" x14ac:dyDescent="0.2">
      <c r="AK73" s="4" t="s">
        <v>122</v>
      </c>
      <c r="AL73" s="4" t="s">
        <v>86</v>
      </c>
      <c r="AM73" s="4" t="s">
        <v>82</v>
      </c>
      <c r="AN73" s="4" t="s">
        <v>15</v>
      </c>
      <c r="AO73" s="4" t="s">
        <v>16</v>
      </c>
      <c r="AU73" s="5">
        <f t="shared" si="2"/>
        <v>0</v>
      </c>
      <c r="AV73" s="6">
        <v>20227</v>
      </c>
    </row>
    <row r="74" spans="37:48" x14ac:dyDescent="0.2">
      <c r="AK74" s="4" t="s">
        <v>123</v>
      </c>
      <c r="AL74" s="4" t="s">
        <v>86</v>
      </c>
      <c r="AM74" s="4" t="s">
        <v>82</v>
      </c>
      <c r="AN74" s="4" t="s">
        <v>15</v>
      </c>
      <c r="AO74" s="4" t="s">
        <v>16</v>
      </c>
      <c r="AU74" s="5">
        <f t="shared" si="2"/>
        <v>0</v>
      </c>
      <c r="AV74" s="6">
        <v>13672</v>
      </c>
    </row>
    <row r="75" spans="37:48" x14ac:dyDescent="0.2">
      <c r="AK75" s="4" t="s">
        <v>124</v>
      </c>
      <c r="AL75" s="4" t="s">
        <v>86</v>
      </c>
      <c r="AM75" s="4" t="s">
        <v>82</v>
      </c>
      <c r="AN75" s="4" t="s">
        <v>15</v>
      </c>
      <c r="AO75" s="4" t="s">
        <v>16</v>
      </c>
      <c r="AU75" s="5">
        <f t="shared" si="2"/>
        <v>0</v>
      </c>
      <c r="AV75" s="6">
        <v>13147</v>
      </c>
    </row>
    <row r="76" spans="37:48" x14ac:dyDescent="0.2">
      <c r="AK76" s="4" t="s">
        <v>125</v>
      </c>
      <c r="AL76" s="4" t="s">
        <v>86</v>
      </c>
      <c r="AM76" s="4" t="s">
        <v>82</v>
      </c>
      <c r="AN76" s="4" t="s">
        <v>15</v>
      </c>
      <c r="AO76" s="4" t="s">
        <v>16</v>
      </c>
      <c r="AU76" s="5">
        <f t="shared" si="2"/>
        <v>0</v>
      </c>
      <c r="AV76" s="6">
        <v>500</v>
      </c>
    </row>
    <row r="77" spans="37:48" x14ac:dyDescent="0.2">
      <c r="AK77" s="4" t="s">
        <v>126</v>
      </c>
      <c r="AL77" s="4" t="s">
        <v>86</v>
      </c>
      <c r="AM77" s="4" t="s">
        <v>82</v>
      </c>
      <c r="AN77" s="4" t="s">
        <v>15</v>
      </c>
      <c r="AO77" s="4" t="s">
        <v>16</v>
      </c>
      <c r="AU77" s="5">
        <f t="shared" si="2"/>
        <v>0</v>
      </c>
      <c r="AV77" s="6">
        <v>500</v>
      </c>
    </row>
    <row r="78" spans="37:48" x14ac:dyDescent="0.2">
      <c r="AK78" s="4" t="s">
        <v>127</v>
      </c>
      <c r="AL78" s="4" t="s">
        <v>86</v>
      </c>
      <c r="AM78" s="4" t="s">
        <v>82</v>
      </c>
      <c r="AN78" s="4" t="s">
        <v>15</v>
      </c>
      <c r="AO78" s="4" t="s">
        <v>16</v>
      </c>
      <c r="AU78" s="5">
        <f t="shared" si="2"/>
        <v>0</v>
      </c>
      <c r="AV78" s="6">
        <v>15000</v>
      </c>
    </row>
    <row r="79" spans="37:48" x14ac:dyDescent="0.2">
      <c r="AK79" s="4" t="s">
        <v>128</v>
      </c>
      <c r="AL79" s="4" t="s">
        <v>86</v>
      </c>
      <c r="AM79" s="4" t="s">
        <v>82</v>
      </c>
      <c r="AN79" s="4" t="s">
        <v>15</v>
      </c>
      <c r="AO79" s="4" t="s">
        <v>16</v>
      </c>
      <c r="AU79" s="5">
        <f t="shared" si="2"/>
        <v>0</v>
      </c>
      <c r="AV79" s="6">
        <v>150</v>
      </c>
    </row>
    <row r="80" spans="37:48" x14ac:dyDescent="0.2">
      <c r="AK80" s="4" t="s">
        <v>129</v>
      </c>
      <c r="AL80" s="4" t="s">
        <v>130</v>
      </c>
      <c r="AM80" s="4" t="s">
        <v>82</v>
      </c>
      <c r="AN80" s="4" t="s">
        <v>15</v>
      </c>
      <c r="AO80" s="4" t="s">
        <v>16</v>
      </c>
      <c r="AU80" s="5">
        <f t="shared" si="2"/>
        <v>0</v>
      </c>
      <c r="AV80" s="6">
        <v>4538</v>
      </c>
    </row>
    <row r="81" spans="37:48" x14ac:dyDescent="0.2">
      <c r="AK81" s="4" t="s">
        <v>131</v>
      </c>
      <c r="AL81" s="4" t="s">
        <v>130</v>
      </c>
      <c r="AM81" s="4" t="s">
        <v>82</v>
      </c>
      <c r="AN81" s="4" t="s">
        <v>15</v>
      </c>
      <c r="AO81" s="4" t="s">
        <v>16</v>
      </c>
      <c r="AU81" s="5">
        <f t="shared" si="2"/>
        <v>0</v>
      </c>
      <c r="AV81" s="6">
        <v>4538</v>
      </c>
    </row>
    <row r="82" spans="37:48" x14ac:dyDescent="0.2">
      <c r="AK82" s="4" t="s">
        <v>132</v>
      </c>
      <c r="AL82" s="4" t="s">
        <v>130</v>
      </c>
      <c r="AM82" s="4" t="s">
        <v>82</v>
      </c>
      <c r="AN82" s="4" t="s">
        <v>15</v>
      </c>
      <c r="AO82" s="4" t="s">
        <v>16</v>
      </c>
      <c r="AU82" s="5">
        <f t="shared" si="2"/>
        <v>0</v>
      </c>
      <c r="AV82" s="6">
        <v>10908</v>
      </c>
    </row>
    <row r="83" spans="37:48" x14ac:dyDescent="0.2">
      <c r="AK83" s="4" t="s">
        <v>133</v>
      </c>
      <c r="AL83" s="4" t="s">
        <v>130</v>
      </c>
      <c r="AM83" s="4" t="s">
        <v>82</v>
      </c>
      <c r="AN83" s="4" t="s">
        <v>15</v>
      </c>
      <c r="AO83" s="4" t="s">
        <v>16</v>
      </c>
      <c r="AU83" s="5">
        <f t="shared" si="2"/>
        <v>0</v>
      </c>
      <c r="AV83" s="6">
        <v>7048</v>
      </c>
    </row>
    <row r="84" spans="37:48" x14ac:dyDescent="0.2">
      <c r="AK84" s="4" t="s">
        <v>134</v>
      </c>
      <c r="AL84" s="4" t="s">
        <v>130</v>
      </c>
      <c r="AM84" s="4" t="s">
        <v>82</v>
      </c>
      <c r="AN84" s="4" t="s">
        <v>15</v>
      </c>
      <c r="AO84" s="4" t="s">
        <v>16</v>
      </c>
      <c r="AU84" s="5">
        <f t="shared" si="2"/>
        <v>0</v>
      </c>
      <c r="AV84" s="6">
        <v>10368</v>
      </c>
    </row>
    <row r="85" spans="37:48" x14ac:dyDescent="0.2">
      <c r="AK85" s="4" t="s">
        <v>135</v>
      </c>
      <c r="AL85" s="4" t="s">
        <v>130</v>
      </c>
      <c r="AM85" s="4" t="s">
        <v>82</v>
      </c>
      <c r="AN85" s="4" t="s">
        <v>15</v>
      </c>
      <c r="AO85" s="4" t="s">
        <v>16</v>
      </c>
      <c r="AU85" s="5">
        <f t="shared" si="2"/>
        <v>0</v>
      </c>
      <c r="AV85" s="6">
        <v>149480</v>
      </c>
    </row>
    <row r="86" spans="37:48" x14ac:dyDescent="0.2">
      <c r="AK86" s="4" t="s">
        <v>136</v>
      </c>
      <c r="AL86" s="4" t="s">
        <v>130</v>
      </c>
      <c r="AM86" s="4" t="s">
        <v>82</v>
      </c>
      <c r="AN86" s="4" t="s">
        <v>15</v>
      </c>
      <c r="AO86" s="4" t="s">
        <v>16</v>
      </c>
      <c r="AU86" s="5">
        <f t="shared" si="2"/>
        <v>0</v>
      </c>
      <c r="AV86" s="6">
        <v>7604</v>
      </c>
    </row>
    <row r="87" spans="37:48" x14ac:dyDescent="0.2">
      <c r="AK87" s="4" t="s">
        <v>137</v>
      </c>
      <c r="AL87" s="4" t="s">
        <v>130</v>
      </c>
      <c r="AM87" s="4" t="s">
        <v>82</v>
      </c>
      <c r="AN87" s="4" t="s">
        <v>15</v>
      </c>
      <c r="AO87" s="4" t="s">
        <v>16</v>
      </c>
      <c r="AU87" s="5">
        <f t="shared" si="2"/>
        <v>0</v>
      </c>
      <c r="AV87" s="6">
        <v>12592</v>
      </c>
    </row>
    <row r="88" spans="37:48" x14ac:dyDescent="0.2">
      <c r="AK88" s="4" t="s">
        <v>138</v>
      </c>
      <c r="AL88" s="4" t="s">
        <v>130</v>
      </c>
      <c r="AM88" s="4" t="s">
        <v>82</v>
      </c>
      <c r="AN88" s="4" t="s">
        <v>15</v>
      </c>
      <c r="AO88" s="4" t="s">
        <v>16</v>
      </c>
      <c r="AU88" s="5">
        <f t="shared" si="2"/>
        <v>0</v>
      </c>
      <c r="AV88" s="6">
        <v>4872</v>
      </c>
    </row>
    <row r="89" spans="37:48" x14ac:dyDescent="0.2">
      <c r="AK89" s="4" t="s">
        <v>139</v>
      </c>
      <c r="AL89" s="4" t="s">
        <v>130</v>
      </c>
      <c r="AM89" s="4" t="s">
        <v>82</v>
      </c>
      <c r="AN89" s="4" t="s">
        <v>15</v>
      </c>
      <c r="AO89" s="4" t="s">
        <v>16</v>
      </c>
      <c r="AU89" s="5">
        <f t="shared" si="2"/>
        <v>0</v>
      </c>
      <c r="AV89" s="6">
        <v>9500</v>
      </c>
    </row>
    <row r="90" spans="37:48" x14ac:dyDescent="0.2">
      <c r="AK90" s="4" t="s">
        <v>140</v>
      </c>
      <c r="AL90" s="4" t="s">
        <v>130</v>
      </c>
      <c r="AM90" s="4" t="s">
        <v>82</v>
      </c>
      <c r="AN90" s="4" t="s">
        <v>15</v>
      </c>
      <c r="AO90" s="4" t="s">
        <v>16</v>
      </c>
      <c r="AU90" s="5">
        <f t="shared" si="2"/>
        <v>0</v>
      </c>
      <c r="AV90" s="6">
        <v>15500</v>
      </c>
    </row>
    <row r="91" spans="37:48" x14ac:dyDescent="0.2">
      <c r="AK91" s="4" t="s">
        <v>141</v>
      </c>
      <c r="AL91" s="4" t="s">
        <v>130</v>
      </c>
      <c r="AM91" s="4" t="s">
        <v>82</v>
      </c>
      <c r="AN91" s="4" t="s">
        <v>15</v>
      </c>
      <c r="AO91" s="4" t="s">
        <v>16</v>
      </c>
      <c r="AU91" s="5">
        <f t="shared" si="2"/>
        <v>0</v>
      </c>
      <c r="AV91" s="6">
        <v>185000</v>
      </c>
    </row>
    <row r="92" spans="37:48" x14ac:dyDescent="0.2">
      <c r="AK92" s="4" t="s">
        <v>142</v>
      </c>
      <c r="AL92" s="4" t="s">
        <v>130</v>
      </c>
      <c r="AM92" s="4" t="s">
        <v>82</v>
      </c>
      <c r="AN92" s="4" t="s">
        <v>15</v>
      </c>
      <c r="AO92" s="4" t="s">
        <v>16</v>
      </c>
      <c r="AU92" s="5">
        <f t="shared" si="2"/>
        <v>0</v>
      </c>
      <c r="AV92" s="6">
        <v>2000</v>
      </c>
    </row>
    <row r="93" spans="37:48" x14ac:dyDescent="0.2">
      <c r="AK93" s="4" t="s">
        <v>143</v>
      </c>
      <c r="AL93" s="4" t="s">
        <v>130</v>
      </c>
      <c r="AM93" s="4" t="s">
        <v>82</v>
      </c>
      <c r="AN93" s="4" t="s">
        <v>15</v>
      </c>
      <c r="AO93" s="4" t="s">
        <v>16</v>
      </c>
      <c r="AU93" s="5">
        <f t="shared" si="2"/>
        <v>0</v>
      </c>
      <c r="AV93" s="6">
        <v>2300</v>
      </c>
    </row>
    <row r="94" spans="37:48" x14ac:dyDescent="0.2">
      <c r="AK94" s="4" t="s">
        <v>144</v>
      </c>
      <c r="AL94" s="4" t="s">
        <v>130</v>
      </c>
      <c r="AM94" s="4" t="s">
        <v>82</v>
      </c>
      <c r="AN94" s="4" t="s">
        <v>15</v>
      </c>
      <c r="AO94" s="4" t="s">
        <v>16</v>
      </c>
      <c r="AU94" s="5">
        <f t="shared" si="2"/>
        <v>0</v>
      </c>
      <c r="AV94" s="6">
        <v>0</v>
      </c>
    </row>
    <row r="95" spans="37:48" x14ac:dyDescent="0.2">
      <c r="AK95" s="4" t="s">
        <v>145</v>
      </c>
      <c r="AL95" s="4" t="s">
        <v>130</v>
      </c>
      <c r="AM95" s="4" t="s">
        <v>82</v>
      </c>
      <c r="AN95" s="4" t="s">
        <v>15</v>
      </c>
      <c r="AO95" s="4" t="s">
        <v>16</v>
      </c>
      <c r="AU95" s="5">
        <f t="shared" si="2"/>
        <v>0</v>
      </c>
      <c r="AV95" s="6">
        <v>3206</v>
      </c>
    </row>
    <row r="96" spans="37:48" x14ac:dyDescent="0.2">
      <c r="AK96" s="4" t="s">
        <v>146</v>
      </c>
      <c r="AL96" s="4" t="s">
        <v>130</v>
      </c>
      <c r="AM96" s="4" t="s">
        <v>82</v>
      </c>
      <c r="AN96" s="4" t="s">
        <v>15</v>
      </c>
      <c r="AO96" s="4" t="s">
        <v>16</v>
      </c>
      <c r="AU96" s="5">
        <f t="shared" si="2"/>
        <v>0</v>
      </c>
      <c r="AV96" s="6">
        <v>3242</v>
      </c>
    </row>
    <row r="97" spans="37:48" x14ac:dyDescent="0.2">
      <c r="AK97" s="4" t="s">
        <v>147</v>
      </c>
      <c r="AL97" s="4" t="s">
        <v>130</v>
      </c>
      <c r="AM97" s="4" t="s">
        <v>82</v>
      </c>
      <c r="AN97" s="4" t="s">
        <v>15</v>
      </c>
      <c r="AO97" s="4" t="s">
        <v>16</v>
      </c>
      <c r="AU97" s="5">
        <f t="shared" si="2"/>
        <v>0</v>
      </c>
      <c r="AV97" s="6">
        <v>4872</v>
      </c>
    </row>
    <row r="98" spans="37:48" x14ac:dyDescent="0.2">
      <c r="AK98" s="4" t="s">
        <v>148</v>
      </c>
      <c r="AL98" s="4" t="s">
        <v>130</v>
      </c>
      <c r="AM98" s="4" t="s">
        <v>82</v>
      </c>
      <c r="AN98" s="4" t="s">
        <v>15</v>
      </c>
      <c r="AO98" s="4" t="s">
        <v>16</v>
      </c>
      <c r="AU98" s="5">
        <f t="shared" si="2"/>
        <v>0</v>
      </c>
      <c r="AV98" s="6">
        <v>8960</v>
      </c>
    </row>
    <row r="99" spans="37:48" x14ac:dyDescent="0.2">
      <c r="AK99" s="4" t="s">
        <v>149</v>
      </c>
      <c r="AL99" s="4" t="s">
        <v>130</v>
      </c>
      <c r="AM99" s="4" t="s">
        <v>82</v>
      </c>
      <c r="AN99" s="4" t="s">
        <v>15</v>
      </c>
      <c r="AO99" s="4" t="s">
        <v>16</v>
      </c>
      <c r="AU99" s="5">
        <f t="shared" si="2"/>
        <v>0</v>
      </c>
      <c r="AV99" s="6">
        <v>9591</v>
      </c>
    </row>
    <row r="100" spans="37:48" x14ac:dyDescent="0.2">
      <c r="AK100" s="4" t="s">
        <v>150</v>
      </c>
      <c r="AL100" s="4" t="s">
        <v>130</v>
      </c>
      <c r="AM100" s="4" t="s">
        <v>82</v>
      </c>
      <c r="AN100" s="4" t="s">
        <v>15</v>
      </c>
      <c r="AO100" s="4" t="s">
        <v>16</v>
      </c>
      <c r="AU100" s="5">
        <f t="shared" si="2"/>
        <v>0</v>
      </c>
      <c r="AV100" s="6">
        <v>14924</v>
      </c>
    </row>
    <row r="101" spans="37:48" x14ac:dyDescent="0.2">
      <c r="AK101" s="4" t="s">
        <v>151</v>
      </c>
      <c r="AL101" s="4" t="s">
        <v>130</v>
      </c>
      <c r="AM101" s="4" t="s">
        <v>82</v>
      </c>
      <c r="AN101" s="4" t="s">
        <v>15</v>
      </c>
      <c r="AO101" s="4" t="s">
        <v>16</v>
      </c>
      <c r="AU101" s="5">
        <f t="shared" si="2"/>
        <v>0</v>
      </c>
      <c r="AV101" s="6">
        <v>24565</v>
      </c>
    </row>
    <row r="102" spans="37:48" x14ac:dyDescent="0.2">
      <c r="AK102" s="4" t="s">
        <v>152</v>
      </c>
      <c r="AL102" s="4" t="s">
        <v>130</v>
      </c>
      <c r="AM102" s="4" t="s">
        <v>82</v>
      </c>
      <c r="AN102" s="4" t="s">
        <v>15</v>
      </c>
      <c r="AO102" s="4" t="s">
        <v>16</v>
      </c>
      <c r="AU102" s="5">
        <f t="shared" si="2"/>
        <v>0</v>
      </c>
      <c r="AV102" s="6">
        <v>23968</v>
      </c>
    </row>
    <row r="103" spans="37:48" x14ac:dyDescent="0.2">
      <c r="AK103" s="4" t="s">
        <v>153</v>
      </c>
      <c r="AL103" s="4" t="s">
        <v>130</v>
      </c>
      <c r="AM103" s="4" t="s">
        <v>82</v>
      </c>
      <c r="AN103" s="4" t="s">
        <v>15</v>
      </c>
      <c r="AO103" s="4" t="s">
        <v>16</v>
      </c>
      <c r="AU103" s="5">
        <f t="shared" si="2"/>
        <v>0</v>
      </c>
      <c r="AV103" s="6">
        <v>32600</v>
      </c>
    </row>
    <row r="104" spans="37:48" x14ac:dyDescent="0.2">
      <c r="AK104" s="4" t="s">
        <v>154</v>
      </c>
      <c r="AL104" s="4" t="s">
        <v>130</v>
      </c>
      <c r="AM104" s="4" t="s">
        <v>82</v>
      </c>
      <c r="AN104" s="4" t="s">
        <v>15</v>
      </c>
      <c r="AO104" s="4" t="s">
        <v>16</v>
      </c>
      <c r="AU104" s="5">
        <f t="shared" si="2"/>
        <v>0</v>
      </c>
      <c r="AV104" s="6">
        <v>12413</v>
      </c>
    </row>
    <row r="105" spans="37:48" x14ac:dyDescent="0.2">
      <c r="AK105" s="4" t="s">
        <v>155</v>
      </c>
      <c r="AL105" s="4" t="s">
        <v>130</v>
      </c>
      <c r="AM105" s="4" t="s">
        <v>82</v>
      </c>
      <c r="AN105" s="4" t="s">
        <v>15</v>
      </c>
      <c r="AO105" s="4" t="s">
        <v>16</v>
      </c>
      <c r="AU105" s="5">
        <f t="shared" si="2"/>
        <v>0</v>
      </c>
      <c r="AV105" s="6">
        <v>14106</v>
      </c>
    </row>
    <row r="106" spans="37:48" x14ac:dyDescent="0.2">
      <c r="AK106" s="4" t="s">
        <v>156</v>
      </c>
      <c r="AL106" s="4" t="s">
        <v>130</v>
      </c>
      <c r="AM106" s="4" t="s">
        <v>82</v>
      </c>
      <c r="AN106" s="4" t="s">
        <v>15</v>
      </c>
      <c r="AO106" s="4" t="s">
        <v>16</v>
      </c>
      <c r="AU106" s="5">
        <f t="shared" si="2"/>
        <v>0</v>
      </c>
      <c r="AV106" s="6">
        <v>25456</v>
      </c>
    </row>
    <row r="107" spans="37:48" x14ac:dyDescent="0.2">
      <c r="AK107" s="4" t="s">
        <v>157</v>
      </c>
      <c r="AL107" s="4" t="s">
        <v>130</v>
      </c>
      <c r="AM107" s="4" t="s">
        <v>82</v>
      </c>
      <c r="AN107" s="4" t="s">
        <v>15</v>
      </c>
      <c r="AO107" s="4" t="s">
        <v>16</v>
      </c>
      <c r="AU107" s="5">
        <f t="shared" si="2"/>
        <v>0</v>
      </c>
      <c r="AV107" s="6">
        <v>46248</v>
      </c>
    </row>
    <row r="108" spans="37:48" x14ac:dyDescent="0.2">
      <c r="AK108" s="4" t="s">
        <v>158</v>
      </c>
      <c r="AL108" s="4" t="s">
        <v>130</v>
      </c>
      <c r="AM108" s="4" t="s">
        <v>82</v>
      </c>
      <c r="AN108" s="4" t="s">
        <v>15</v>
      </c>
      <c r="AO108" s="4" t="s">
        <v>16</v>
      </c>
      <c r="AU108" s="5">
        <f t="shared" si="2"/>
        <v>0</v>
      </c>
      <c r="AV108" s="6">
        <v>47790</v>
      </c>
    </row>
    <row r="109" spans="37:48" x14ac:dyDescent="0.2">
      <c r="AK109" s="4" t="s">
        <v>159</v>
      </c>
      <c r="AL109" s="4" t="s">
        <v>130</v>
      </c>
      <c r="AM109" s="4" t="s">
        <v>82</v>
      </c>
      <c r="AN109" s="4" t="s">
        <v>15</v>
      </c>
      <c r="AO109" s="4" t="s">
        <v>16</v>
      </c>
      <c r="AU109" s="5">
        <f t="shared" si="2"/>
        <v>0</v>
      </c>
      <c r="AV109" s="6">
        <v>20546</v>
      </c>
    </row>
    <row r="110" spans="37:48" x14ac:dyDescent="0.2">
      <c r="AK110" s="4" t="s">
        <v>160</v>
      </c>
      <c r="AL110" s="4" t="s">
        <v>130</v>
      </c>
      <c r="AM110" s="4" t="s">
        <v>82</v>
      </c>
      <c r="AN110" s="4" t="s">
        <v>15</v>
      </c>
      <c r="AO110" s="4" t="s">
        <v>16</v>
      </c>
      <c r="AU110" s="5">
        <f t="shared" si="2"/>
        <v>0</v>
      </c>
      <c r="AV110" s="6">
        <v>17827</v>
      </c>
    </row>
    <row r="111" spans="37:48" x14ac:dyDescent="0.2">
      <c r="AK111" s="4" t="s">
        <v>161</v>
      </c>
      <c r="AL111" s="4" t="s">
        <v>130</v>
      </c>
      <c r="AM111" s="4" t="s">
        <v>82</v>
      </c>
      <c r="AN111" s="4" t="s">
        <v>15</v>
      </c>
      <c r="AO111" s="4" t="s">
        <v>16</v>
      </c>
      <c r="AU111" s="5">
        <f t="shared" si="2"/>
        <v>0</v>
      </c>
      <c r="AV111" s="6">
        <v>40000</v>
      </c>
    </row>
    <row r="112" spans="37:48" x14ac:dyDescent="0.2">
      <c r="AK112" s="4" t="s">
        <v>162</v>
      </c>
      <c r="AL112" s="4" t="s">
        <v>130</v>
      </c>
      <c r="AM112" s="4" t="s">
        <v>82</v>
      </c>
      <c r="AN112" s="4" t="s">
        <v>15</v>
      </c>
      <c r="AO112" s="4" t="s">
        <v>16</v>
      </c>
      <c r="AU112" s="5">
        <f t="shared" si="2"/>
        <v>0</v>
      </c>
      <c r="AV112" s="6">
        <v>38000</v>
      </c>
    </row>
    <row r="113" spans="37:48" x14ac:dyDescent="0.2">
      <c r="AK113" s="4" t="s">
        <v>163</v>
      </c>
      <c r="AL113" s="4" t="s">
        <v>130</v>
      </c>
      <c r="AM113" s="4" t="s">
        <v>82</v>
      </c>
      <c r="AN113" s="4" t="s">
        <v>15</v>
      </c>
      <c r="AO113" s="4" t="s">
        <v>16</v>
      </c>
      <c r="AU113" s="5">
        <f t="shared" si="2"/>
        <v>0</v>
      </c>
      <c r="AV113" s="6">
        <v>45000</v>
      </c>
    </row>
    <row r="114" spans="37:48" x14ac:dyDescent="0.2">
      <c r="AK114" s="4" t="s">
        <v>164</v>
      </c>
      <c r="AL114" s="4" t="s">
        <v>130</v>
      </c>
      <c r="AM114" s="4" t="s">
        <v>82</v>
      </c>
      <c r="AN114" s="4" t="s">
        <v>15</v>
      </c>
      <c r="AO114" s="4" t="s">
        <v>16</v>
      </c>
      <c r="AU114" s="5">
        <f t="shared" si="2"/>
        <v>0</v>
      </c>
      <c r="AV114" s="6">
        <v>125000</v>
      </c>
    </row>
    <row r="115" spans="37:48" x14ac:dyDescent="0.2">
      <c r="AK115" s="4" t="s">
        <v>165</v>
      </c>
      <c r="AL115" s="4" t="s">
        <v>130</v>
      </c>
      <c r="AM115" s="4" t="s">
        <v>82</v>
      </c>
      <c r="AN115" s="4" t="s">
        <v>15</v>
      </c>
      <c r="AO115" s="4" t="s">
        <v>16</v>
      </c>
      <c r="AU115" s="5">
        <f t="shared" si="2"/>
        <v>0</v>
      </c>
      <c r="AV115" s="6">
        <v>0</v>
      </c>
    </row>
    <row r="116" spans="37:48" x14ac:dyDescent="0.2">
      <c r="AK116" s="4" t="s">
        <v>166</v>
      </c>
      <c r="AL116" s="4" t="s">
        <v>130</v>
      </c>
      <c r="AM116" s="4" t="s">
        <v>82</v>
      </c>
      <c r="AN116" s="4" t="s">
        <v>15</v>
      </c>
      <c r="AO116" s="4" t="s">
        <v>16</v>
      </c>
      <c r="AU116" s="5">
        <f t="shared" si="2"/>
        <v>0</v>
      </c>
      <c r="AV116" s="6">
        <v>0</v>
      </c>
    </row>
    <row r="117" spans="37:48" x14ac:dyDescent="0.2">
      <c r="AK117" s="4" t="s">
        <v>167</v>
      </c>
      <c r="AL117" s="4" t="s">
        <v>130</v>
      </c>
      <c r="AM117" s="4" t="s">
        <v>82</v>
      </c>
      <c r="AN117" s="4" t="s">
        <v>15</v>
      </c>
      <c r="AO117" s="4" t="s">
        <v>16</v>
      </c>
      <c r="AU117" s="5">
        <f t="shared" si="2"/>
        <v>0</v>
      </c>
      <c r="AV117" s="6">
        <v>35000</v>
      </c>
    </row>
    <row r="118" spans="37:48" x14ac:dyDescent="0.2">
      <c r="AK118" s="4" t="s">
        <v>168</v>
      </c>
      <c r="AL118" s="4" t="s">
        <v>130</v>
      </c>
      <c r="AM118" s="4" t="s">
        <v>82</v>
      </c>
      <c r="AN118" s="4" t="s">
        <v>15</v>
      </c>
      <c r="AO118" s="4" t="s">
        <v>16</v>
      </c>
      <c r="AU118" s="5">
        <f t="shared" si="2"/>
        <v>0</v>
      </c>
      <c r="AV118" s="6">
        <v>85000</v>
      </c>
    </row>
    <row r="119" spans="37:48" x14ac:dyDescent="0.2">
      <c r="AK119" s="4" t="s">
        <v>169</v>
      </c>
      <c r="AL119" s="4" t="s">
        <v>130</v>
      </c>
      <c r="AM119" s="4" t="s">
        <v>82</v>
      </c>
      <c r="AN119" s="4" t="s">
        <v>15</v>
      </c>
      <c r="AO119" s="4" t="s">
        <v>16</v>
      </c>
      <c r="AU119" s="5">
        <f t="shared" si="2"/>
        <v>0</v>
      </c>
      <c r="AV119" s="6">
        <v>140000</v>
      </c>
    </row>
    <row r="120" spans="37:48" x14ac:dyDescent="0.2">
      <c r="AK120" s="4" t="s">
        <v>170</v>
      </c>
      <c r="AL120" s="4" t="s">
        <v>130</v>
      </c>
      <c r="AM120" s="4" t="s">
        <v>82</v>
      </c>
      <c r="AN120" s="4" t="s">
        <v>15</v>
      </c>
      <c r="AO120" s="4" t="s">
        <v>16</v>
      </c>
      <c r="AU120" s="5">
        <f t="shared" si="2"/>
        <v>0</v>
      </c>
      <c r="AV120" s="6">
        <v>31500</v>
      </c>
    </row>
    <row r="121" spans="37:48" x14ac:dyDescent="0.2">
      <c r="AK121" s="4" t="s">
        <v>171</v>
      </c>
      <c r="AL121" s="4" t="s">
        <v>130</v>
      </c>
      <c r="AM121" s="4" t="s">
        <v>82</v>
      </c>
      <c r="AN121" s="4" t="s">
        <v>15</v>
      </c>
      <c r="AO121" s="4" t="s">
        <v>16</v>
      </c>
      <c r="AU121" s="5">
        <f t="shared" si="2"/>
        <v>0</v>
      </c>
      <c r="AV121" s="6">
        <v>240000</v>
      </c>
    </row>
    <row r="122" spans="37:48" x14ac:dyDescent="0.2">
      <c r="AK122" s="4" t="s">
        <v>172</v>
      </c>
      <c r="AL122" s="4" t="s">
        <v>130</v>
      </c>
      <c r="AM122" s="4" t="s">
        <v>82</v>
      </c>
      <c r="AN122" s="4" t="s">
        <v>15</v>
      </c>
      <c r="AO122" s="4" t="s">
        <v>16</v>
      </c>
      <c r="AU122" s="5">
        <f t="shared" si="2"/>
        <v>0</v>
      </c>
      <c r="AV122" s="6">
        <v>213640</v>
      </c>
    </row>
    <row r="123" spans="37:48" x14ac:dyDescent="0.2">
      <c r="AK123" s="4" t="s">
        <v>173</v>
      </c>
      <c r="AL123" s="4" t="s">
        <v>130</v>
      </c>
      <c r="AM123" s="4" t="s">
        <v>82</v>
      </c>
      <c r="AN123" s="4" t="s">
        <v>15</v>
      </c>
      <c r="AO123" s="4" t="s">
        <v>16</v>
      </c>
      <c r="AU123" s="5">
        <f t="shared" si="2"/>
        <v>0</v>
      </c>
      <c r="AV123" s="6">
        <v>21500</v>
      </c>
    </row>
    <row r="124" spans="37:48" x14ac:dyDescent="0.2">
      <c r="AK124" s="4" t="s">
        <v>174</v>
      </c>
      <c r="AL124" s="4" t="s">
        <v>130</v>
      </c>
      <c r="AM124" s="4" t="s">
        <v>82</v>
      </c>
      <c r="AN124" s="4" t="s">
        <v>15</v>
      </c>
      <c r="AO124" s="4" t="s">
        <v>16</v>
      </c>
      <c r="AU124" s="5">
        <f t="shared" si="2"/>
        <v>0</v>
      </c>
      <c r="AV124" s="6">
        <v>21500</v>
      </c>
    </row>
    <row r="125" spans="37:48" x14ac:dyDescent="0.2">
      <c r="AK125" s="4" t="s">
        <v>175</v>
      </c>
      <c r="AL125" s="4" t="s">
        <v>130</v>
      </c>
      <c r="AM125" s="4" t="s">
        <v>82</v>
      </c>
      <c r="AN125" s="4" t="s">
        <v>15</v>
      </c>
      <c r="AO125" s="4" t="s">
        <v>16</v>
      </c>
      <c r="AU125" s="5">
        <f t="shared" si="2"/>
        <v>0</v>
      </c>
      <c r="AV125" s="6">
        <v>21500</v>
      </c>
    </row>
    <row r="126" spans="37:48" x14ac:dyDescent="0.2">
      <c r="AK126" s="4" t="s">
        <v>176</v>
      </c>
      <c r="AL126" s="4" t="s">
        <v>130</v>
      </c>
      <c r="AM126" s="4" t="s">
        <v>82</v>
      </c>
      <c r="AN126" s="4" t="s">
        <v>15</v>
      </c>
      <c r="AO126" s="4" t="s">
        <v>16</v>
      </c>
      <c r="AU126" s="5">
        <f t="shared" si="2"/>
        <v>0</v>
      </c>
      <c r="AV126" s="6">
        <v>90000</v>
      </c>
    </row>
    <row r="127" spans="37:48" x14ac:dyDescent="0.2">
      <c r="AK127" s="4" t="s">
        <v>177</v>
      </c>
      <c r="AL127" s="4" t="s">
        <v>130</v>
      </c>
      <c r="AM127" s="4" t="s">
        <v>82</v>
      </c>
      <c r="AN127" s="4" t="s">
        <v>15</v>
      </c>
      <c r="AO127" s="4" t="s">
        <v>16</v>
      </c>
      <c r="AU127" s="5">
        <f t="shared" si="2"/>
        <v>0</v>
      </c>
      <c r="AV127" s="6">
        <v>240000</v>
      </c>
    </row>
    <row r="128" spans="37:48" x14ac:dyDescent="0.2">
      <c r="AK128" s="4" t="s">
        <v>178</v>
      </c>
      <c r="AL128" s="4" t="s">
        <v>130</v>
      </c>
      <c r="AM128" s="4" t="s">
        <v>82</v>
      </c>
      <c r="AN128" s="4" t="s">
        <v>15</v>
      </c>
      <c r="AO128" s="4" t="s">
        <v>16</v>
      </c>
      <c r="AU128" s="5">
        <f t="shared" si="2"/>
        <v>0</v>
      </c>
      <c r="AV128" s="6">
        <v>245000</v>
      </c>
    </row>
    <row r="129" spans="37:48" x14ac:dyDescent="0.2">
      <c r="AK129" s="4" t="s">
        <v>179</v>
      </c>
      <c r="AL129" s="4" t="s">
        <v>130</v>
      </c>
      <c r="AM129" s="4" t="s">
        <v>82</v>
      </c>
      <c r="AN129" s="4" t="s">
        <v>15</v>
      </c>
      <c r="AO129" s="4" t="s">
        <v>16</v>
      </c>
      <c r="AU129" s="5">
        <f t="shared" si="2"/>
        <v>0</v>
      </c>
      <c r="AV129" s="6">
        <v>14631</v>
      </c>
    </row>
    <row r="130" spans="37:48" x14ac:dyDescent="0.2">
      <c r="AK130" s="4" t="s">
        <v>180</v>
      </c>
      <c r="AL130" s="4" t="s">
        <v>130</v>
      </c>
      <c r="AM130" s="4" t="s">
        <v>82</v>
      </c>
      <c r="AN130" s="4" t="s">
        <v>15</v>
      </c>
      <c r="AO130" s="4" t="s">
        <v>16</v>
      </c>
      <c r="AU130" s="5">
        <f t="shared" ref="AU130:AU132" si="3">AR130+AS130+AT130</f>
        <v>0</v>
      </c>
      <c r="AV130" s="6">
        <v>35558</v>
      </c>
    </row>
    <row r="131" spans="37:48" x14ac:dyDescent="0.2">
      <c r="AK131" s="4" t="s">
        <v>181</v>
      </c>
      <c r="AL131" s="4" t="s">
        <v>130</v>
      </c>
      <c r="AM131" s="4" t="s">
        <v>82</v>
      </c>
      <c r="AN131" s="4" t="s">
        <v>15</v>
      </c>
      <c r="AO131" s="4" t="s">
        <v>16</v>
      </c>
      <c r="AU131" s="5">
        <f t="shared" si="3"/>
        <v>0</v>
      </c>
      <c r="AV131" s="6">
        <v>207021</v>
      </c>
    </row>
    <row r="132" spans="37:48" x14ac:dyDescent="0.2">
      <c r="AK132" s="4" t="s">
        <v>182</v>
      </c>
      <c r="AL132" s="4" t="s">
        <v>130</v>
      </c>
      <c r="AM132" s="4" t="s">
        <v>82</v>
      </c>
      <c r="AN132" s="4" t="s">
        <v>15</v>
      </c>
      <c r="AO132" s="4" t="s">
        <v>16</v>
      </c>
      <c r="AU132" s="5">
        <f t="shared" si="3"/>
        <v>0</v>
      </c>
      <c r="AV132" s="6">
        <v>49620</v>
      </c>
    </row>
  </sheetData>
  <conditionalFormatting sqref="BJ31:BJ1048576 BJ1:BJ21">
    <cfRule type="duplicateValues" dxfId="83" priority="3"/>
  </conditionalFormatting>
  <conditionalFormatting sqref="BM1:BM1048576">
    <cfRule type="duplicateValues" dxfId="82" priority="2"/>
  </conditionalFormatting>
  <conditionalFormatting sqref="BJ1:BJ1048576">
    <cfRule type="duplicateValues" dxfId="81" priority="1"/>
  </conditionalFormatting>
  <conditionalFormatting sqref="BJ22:BJ30">
    <cfRule type="duplicateValues" dxfId="80" priority="4"/>
  </conditionalFormatting>
  <dataValidations count="11">
    <dataValidation type="list" allowBlank="1" showErrorMessage="1" errorTitle="Info" error="le Nombre total des méthodes de suivi que peut supporter ce logiciel est atteint §" promptTitle="Aide" prompt="Oui ou Non si l'article est suivi en stock" sqref="AO2:AO132" xr:uid="{FE8582B6-E9FD-4888-BEFA-F82D066FC298}">
      <formula1>"Aucun,CMUP,FIFO"</formula1>
    </dataValidation>
    <dataValidation type="list" errorStyle="warning" allowBlank="1" showErrorMessage="1" errorTitle="infos !" error="Cette unité de vente n'est pas répertoriée, veuillez la créer SVP" sqref="AN2:AN132" xr:uid="{C390C7C4-953A-44A6-BBE9-222EFC98AAB1}">
      <formula1>$BM$2:$BM$9</formula1>
    </dataValidation>
    <dataValidation type="list" errorStyle="warning" allowBlank="1" showInputMessage="1" showErrorMessage="1" errorTitle="infos" error="Ce conditionnement d'est pas dans notre Base de Données, veuillez la créer." sqref="AM2:AM132" xr:uid="{5D5E4D2B-B532-4D04-9834-0AB47B9E60E0}">
      <formula1>$BJ$2:$BJ$30</formula1>
    </dataValidation>
    <dataValidation type="list" errorStyle="warning" allowBlank="1" showErrorMessage="1" errorTitle="Attention" error="Cette famille d'articles n'est pas répertoriée !" sqref="AL2:AL132" xr:uid="{4C856135-D463-48F6-98F9-0E2C450927CB}">
      <formula1>$AG$2:$AG$8</formula1>
    </dataValidation>
    <dataValidation type="list" allowBlank="1" showInputMessage="1" promptTitle="Choix du Commercial" prompt="Lier ou non le client à son commercial ou son apporteur d'affaires." sqref="Q2:Q14" xr:uid="{C5FDD8D9-034B-47B4-8960-78311A8BD026}">
      <formula1>$AY$2</formula1>
    </dataValidation>
    <dataValidation type="list" allowBlank="1" showInputMessage="1" promptTitle="Catégorie du client" prompt="Choix entre grossiste et détaillant" sqref="P2:P14" xr:uid="{4E46A655-8A87-442F-90CB-C8C7CC875993}">
      <formula1>$BH$2:$BH$3</formula1>
    </dataValidation>
    <dataValidation type="list" allowBlank="1" showInputMessage="1" promptTitle="Choix du dépôt lié" prompt="Laisser vide si le client/Fournisseur peut être livré à plusieurs points à la fois." sqref="AD2:AE2 O2:O14" xr:uid="{03186051-A552-4019-8D87-28EFAC77A551}">
      <formula1>$A$2:$A$2</formula1>
    </dataValidation>
    <dataValidation type="list" allowBlank="1" showInputMessage="1" promptTitle="Choix du dépôt lié" prompt="Laisser vide si le client/Fournisseur peut être livré à plusieurs points à la fois." sqref="AF2" xr:uid="{5736B2FB-309E-4454-AF43-320EEE892229}">
      <formula1>$A$1:$A$2</formula1>
    </dataValidation>
    <dataValidation type="list" allowBlank="1" showInputMessage="1" showErrorMessage="1" errorTitle="Erreur" error="Cette méthode n'est pas prise en compte ou n'a pas été créée, veuillez choisir une parmis celles disponibles." promptTitle="Aide" prompt="FIFO = Premier entré premier sorti (idéal pour les articles périssables)_x000a__x000a_CMUP = Coût Moyen unitaire pondéré (idéale pour le suivi en stock des autres types de produits" sqref="AI2:AI8" xr:uid="{53F7DB6D-90D9-4561-AD03-2B30B8C0321F}">
      <formula1>"Aucun,FIFO,CMUP"</formula1>
    </dataValidation>
    <dataValidation type="list" allowBlank="1" showInputMessage="1" promptTitle="Aide" prompt="Oui ou Non si l'article est suivi en stock" sqref="AH2:AH8" xr:uid="{DB1A0FBC-BA3C-4E2A-B118-6F3FBD188AAC}">
      <formula1>"Oui,Non"</formula1>
    </dataValidation>
    <dataValidation type="list" allowBlank="1" showInputMessage="1" promptTitle="Aide" prompt="Indiquez Oui/Non si le client doit supporter la TVA" sqref="AB2:AC2 M2:M14" xr:uid="{8580F16B-FA2A-44FF-94EA-438AF366CF5D}">
      <formula1>"Oui,Non"</formula1>
    </dataValidation>
  </dataValidations>
  <pageMargins left="0.7" right="0.7" top="0.75" bottom="0.75" header="0.3" footer="0.3"/>
  <pageSetup paperSize="9" orientation="portrait" horizontalDpi="4294967293" verticalDpi="0" r:id="rId1"/>
  <tableParts count="11">
    <tablePart r:id="rId2"/>
    <tablePart r:id="rId3"/>
    <tablePart r:id="rId4"/>
    <tablePart r:id="rId5"/>
    <tablePart r:id="rId6"/>
    <tablePart r:id="rId7"/>
    <tablePart r:id="rId8"/>
    <tablePart r:id="rId9"/>
    <tablePart r:id="rId10"/>
    <tablePart r:id="rId11"/>
    <tablePart r:id="rId1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1B5C5-3201-422A-BC55-EECD4FDFCA7F}">
  <sheetPr codeName="Feuil13"/>
  <dimension ref="A1:T3"/>
  <sheetViews>
    <sheetView showGridLines="0" tabSelected="1" workbookViewId="0"/>
  </sheetViews>
  <sheetFormatPr baseColWidth="10" defaultRowHeight="15" x14ac:dyDescent="0.25"/>
  <cols>
    <col min="1" max="1" width="8.28515625" customWidth="1"/>
    <col min="2" max="2" width="13.140625" customWidth="1"/>
    <col min="3" max="3" width="12.28515625" style="40" customWidth="1"/>
    <col min="4" max="4" width="14.7109375" style="40" customWidth="1"/>
    <col min="5" max="5" width="8.28515625" customWidth="1"/>
    <col min="6" max="6" width="30.85546875" bestFit="1" customWidth="1"/>
    <col min="7" max="7" width="12.28515625" customWidth="1"/>
    <col min="8" max="8" width="12.7109375" customWidth="1"/>
    <col min="9" max="9" width="12.140625" customWidth="1"/>
    <col min="10" max="10" width="12.28515625" customWidth="1"/>
    <col min="11" max="11" width="14.28515625" customWidth="1"/>
    <col min="12" max="12" width="10.85546875" customWidth="1"/>
    <col min="13" max="13" width="21" customWidth="1"/>
    <col min="14" max="14" width="19.7109375" customWidth="1"/>
    <col min="15" max="15" width="18.85546875" customWidth="1"/>
    <col min="16" max="16" width="13.140625" customWidth="1"/>
    <col min="17" max="17" width="16.42578125" customWidth="1"/>
    <col min="18" max="18" width="16.140625" customWidth="1"/>
    <col min="19" max="19" width="14.140625" customWidth="1"/>
    <col min="20" max="20" width="22.85546875" customWidth="1"/>
  </cols>
  <sheetData>
    <row r="1" spans="1:20" x14ac:dyDescent="0.25">
      <c r="A1" t="s">
        <v>271</v>
      </c>
      <c r="B1" t="s">
        <v>183</v>
      </c>
      <c r="C1" s="40" t="s">
        <v>272</v>
      </c>
      <c r="D1" s="40" t="s">
        <v>273</v>
      </c>
      <c r="E1" t="s">
        <v>275</v>
      </c>
      <c r="F1" t="s">
        <v>274</v>
      </c>
      <c r="G1" t="s">
        <v>276</v>
      </c>
      <c r="H1" t="s">
        <v>277</v>
      </c>
      <c r="I1" t="s">
        <v>278</v>
      </c>
      <c r="J1" t="s">
        <v>279</v>
      </c>
      <c r="K1" t="s">
        <v>280</v>
      </c>
      <c r="L1" t="s">
        <v>281</v>
      </c>
      <c r="M1" t="s">
        <v>308</v>
      </c>
      <c r="N1" t="s">
        <v>282</v>
      </c>
      <c r="O1" t="s">
        <v>1</v>
      </c>
      <c r="P1" t="s">
        <v>304</v>
      </c>
      <c r="Q1" t="s">
        <v>2</v>
      </c>
      <c r="R1" t="s">
        <v>305</v>
      </c>
      <c r="S1" t="s">
        <v>306</v>
      </c>
      <c r="T1" t="s">
        <v>307</v>
      </c>
    </row>
    <row r="2" spans="1:20" x14ac:dyDescent="0.25">
      <c r="A2">
        <v>1</v>
      </c>
      <c r="B2" t="s">
        <v>260</v>
      </c>
      <c r="C2" s="40">
        <v>44479</v>
      </c>
      <c r="D2" s="40">
        <v>44479</v>
      </c>
      <c r="F2" t="s">
        <v>12</v>
      </c>
      <c r="G2">
        <v>0</v>
      </c>
      <c r="H2">
        <v>20</v>
      </c>
      <c r="I2">
        <v>0</v>
      </c>
      <c r="J2">
        <v>20</v>
      </c>
      <c r="K2">
        <v>4000</v>
      </c>
      <c r="L2">
        <v>80000</v>
      </c>
      <c r="M2" t="s">
        <v>309</v>
      </c>
      <c r="O2" t="s">
        <v>14</v>
      </c>
      <c r="P2">
        <v>20</v>
      </c>
      <c r="Q2" t="s">
        <v>15</v>
      </c>
      <c r="T2" t="s">
        <v>310</v>
      </c>
    </row>
    <row r="3" spans="1:20" x14ac:dyDescent="0.25">
      <c r="A3">
        <v>2</v>
      </c>
      <c r="B3" t="s">
        <v>260</v>
      </c>
      <c r="C3" s="40">
        <v>44480</v>
      </c>
      <c r="D3" s="40">
        <v>44480</v>
      </c>
      <c r="F3" t="s">
        <v>12</v>
      </c>
      <c r="G3">
        <v>20</v>
      </c>
      <c r="H3">
        <v>0</v>
      </c>
      <c r="I3">
        <v>5</v>
      </c>
      <c r="J3">
        <v>15</v>
      </c>
      <c r="K3">
        <v>4000</v>
      </c>
      <c r="L3">
        <v>20000</v>
      </c>
      <c r="M3" t="s">
        <v>311</v>
      </c>
      <c r="N3" t="s">
        <v>312</v>
      </c>
      <c r="O3" t="s">
        <v>14</v>
      </c>
      <c r="P3">
        <v>5</v>
      </c>
      <c r="Q3" t="s">
        <v>15</v>
      </c>
      <c r="T3" t="s">
        <v>313</v>
      </c>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DD062-3F02-4C68-85A6-EB1D9CA985C3}">
  <sheetPr codeName="Feuil17"/>
  <dimension ref="A1:AC201"/>
  <sheetViews>
    <sheetView showGridLines="0" zoomScale="80" zoomScaleNormal="80" workbookViewId="0">
      <pane xSplit="2" ySplit="1" topLeftCell="C2" activePane="bottomRight" state="frozen"/>
      <selection activeCell="B23" sqref="B23"/>
      <selection pane="topRight" activeCell="B23" sqref="B23"/>
      <selection pane="bottomLeft" activeCell="B23" sqref="B23"/>
      <selection pane="bottomRight" activeCell="C2" sqref="C2"/>
    </sheetView>
  </sheetViews>
  <sheetFormatPr baseColWidth="10" defaultRowHeight="15" x14ac:dyDescent="0.25"/>
  <cols>
    <col min="1" max="1" width="5.5703125" style="34" bestFit="1" customWidth="1"/>
    <col min="2" max="2" width="52.140625" style="34" bestFit="1" customWidth="1"/>
    <col min="3" max="3" width="11.42578125" style="34" bestFit="1" customWidth="1"/>
    <col min="4" max="4" width="6.42578125" style="33" bestFit="1" customWidth="1"/>
    <col min="5" max="5" width="13.5703125" style="33" bestFit="1" customWidth="1"/>
    <col min="6" max="6" width="11.28515625" style="35" bestFit="1" customWidth="1"/>
    <col min="7" max="7" width="7.42578125" style="33" bestFit="1" customWidth="1"/>
    <col min="8" max="8" width="13.140625" style="33" customWidth="1"/>
    <col min="9" max="9" width="13.5703125" style="33" customWidth="1"/>
    <col min="10" max="10" width="11" style="33" customWidth="1"/>
    <col min="11" max="11" width="11.5703125" style="36" bestFit="1" customWidth="1"/>
    <col min="12" max="12" width="9.42578125" style="33" customWidth="1"/>
    <col min="13" max="13" width="11.5703125" style="37" bestFit="1" customWidth="1"/>
    <col min="14" max="14" width="11.42578125" style="38" customWidth="1"/>
    <col min="15" max="15" width="11.7109375" style="33" customWidth="1"/>
    <col min="16" max="16" width="11.5703125" style="39" bestFit="1" customWidth="1"/>
    <col min="17" max="17" width="9.85546875" style="33" customWidth="1"/>
    <col min="18" max="18" width="11.42578125" style="33" customWidth="1"/>
    <col min="19" max="19" width="10.85546875" style="33" customWidth="1"/>
    <col min="20" max="20" width="9.85546875" style="33" customWidth="1"/>
    <col min="21" max="28" width="11.42578125" style="33"/>
    <col min="29" max="29" width="0" style="33" hidden="1" customWidth="1"/>
    <col min="30" max="16384" width="11.42578125" style="33"/>
  </cols>
  <sheetData>
    <row r="1" spans="1:29" s="14" customFormat="1" ht="38.25" x14ac:dyDescent="0.2">
      <c r="A1" s="15" t="s">
        <v>202</v>
      </c>
      <c r="B1" s="15" t="s">
        <v>283</v>
      </c>
      <c r="C1" s="16" t="s">
        <v>284</v>
      </c>
      <c r="D1" s="17" t="s">
        <v>285</v>
      </c>
      <c r="E1" s="17" t="s">
        <v>286</v>
      </c>
      <c r="F1" s="18" t="s">
        <v>287</v>
      </c>
      <c r="G1" s="17" t="s">
        <v>288</v>
      </c>
      <c r="H1" s="17" t="s">
        <v>289</v>
      </c>
      <c r="I1" s="17" t="s">
        <v>290</v>
      </c>
      <c r="J1" s="17" t="s">
        <v>291</v>
      </c>
      <c r="K1" s="19" t="s">
        <v>292</v>
      </c>
      <c r="L1" s="17" t="s">
        <v>293</v>
      </c>
      <c r="M1" s="20" t="s">
        <v>294</v>
      </c>
      <c r="N1" s="21" t="s">
        <v>295</v>
      </c>
      <c r="O1" s="17" t="s">
        <v>296</v>
      </c>
      <c r="P1" s="21" t="s">
        <v>297</v>
      </c>
      <c r="Q1" s="17" t="s">
        <v>298</v>
      </c>
      <c r="R1" s="17" t="s">
        <v>299</v>
      </c>
      <c r="S1" s="17" t="s">
        <v>300</v>
      </c>
      <c r="T1" s="22" t="s">
        <v>301</v>
      </c>
    </row>
    <row r="2" spans="1:29" x14ac:dyDescent="0.25">
      <c r="A2" s="23">
        <f>IF(B2="","",1)</f>
        <v>1</v>
      </c>
      <c r="B2" s="23" t="str">
        <f>IFERROR(IF([1]!Article[[#This Row],[Intitulé]]="","",[1]!Article[[#This Row],[Intitulé]]),"")</f>
        <v>Fil à coudre couleur blanche 5kg</v>
      </c>
      <c r="C2" s="24">
        <v>15</v>
      </c>
      <c r="D2" s="25">
        <v>2</v>
      </c>
      <c r="E2" s="25">
        <v>0.5</v>
      </c>
      <c r="F2" s="26">
        <f>C2*K2</f>
        <v>48000</v>
      </c>
      <c r="G2" s="27">
        <f>E2*D2</f>
        <v>1</v>
      </c>
      <c r="H2" s="25">
        <v>2</v>
      </c>
      <c r="I2" s="27">
        <f>H2*E2+G2</f>
        <v>2</v>
      </c>
      <c r="J2" s="27">
        <f t="shared" ref="J2:J51" si="0">E2*365</f>
        <v>182.5</v>
      </c>
      <c r="K2" s="28">
        <f>(M2-(M2*O2))</f>
        <v>3200</v>
      </c>
      <c r="L2" s="25">
        <v>5</v>
      </c>
      <c r="M2" s="29">
        <v>4000</v>
      </c>
      <c r="N2" s="30">
        <f>IFERROR((L2*M2)-(K2*L2),)</f>
        <v>4000</v>
      </c>
      <c r="O2" s="31">
        <v>0.2</v>
      </c>
      <c r="P2" s="28">
        <f>IF(K2="","",K2*O2)</f>
        <v>640</v>
      </c>
      <c r="Q2" s="27">
        <f>IF(OR(M2=0,O2=0),,ROUNDUP(2*(SQRT((J2*P2)/(M2*O2))),0))</f>
        <v>25</v>
      </c>
      <c r="R2" s="32">
        <f t="shared" ref="R2:R65" si="1">IF(Q2=0,,J2/Q2)</f>
        <v>7.3</v>
      </c>
      <c r="S2" s="28">
        <f>IF(Q2=0,,J2*M2+(P2*(J2/Q2))+(O2*M2*(Q2/2)))</f>
        <v>744672</v>
      </c>
      <c r="T2" s="27" t="str">
        <f>IF(C2&lt;I2,"Oui","Non")</f>
        <v>Non</v>
      </c>
      <c r="AC2" s="33" t="s">
        <v>302</v>
      </c>
    </row>
    <row r="3" spans="1:29" x14ac:dyDescent="0.25">
      <c r="A3" s="23">
        <f>IF(A2&lt;&gt;"",A2+1,"")</f>
        <v>2</v>
      </c>
      <c r="B3" s="23" t="str">
        <f>IFERROR(IF([1]!Article[[#This Row],[Intitulé]]="","",[1]!Article[[#This Row],[Intitulé]]),"")</f>
        <v>Fil à coudre couleur bleue</v>
      </c>
      <c r="C3" s="24">
        <v>0</v>
      </c>
      <c r="D3" s="25">
        <v>2</v>
      </c>
      <c r="E3" s="25">
        <v>0.1</v>
      </c>
      <c r="F3" s="26">
        <f>M3*C3</f>
        <v>0</v>
      </c>
      <c r="G3" s="27">
        <f>E3*D3</f>
        <v>0.2</v>
      </c>
      <c r="H3" s="25">
        <v>2</v>
      </c>
      <c r="I3" s="27">
        <f t="shared" ref="I3:I66" si="2">H3*E3+G3</f>
        <v>0.4</v>
      </c>
      <c r="J3" s="27">
        <f t="shared" si="0"/>
        <v>36.5</v>
      </c>
      <c r="K3" s="28">
        <f t="shared" ref="K3:K66" si="3">M3*O3</f>
        <v>0</v>
      </c>
      <c r="L3" s="25">
        <v>0</v>
      </c>
      <c r="M3" s="29">
        <v>0</v>
      </c>
      <c r="N3" s="30">
        <f t="shared" ref="N3:N66" si="4">IFERROR((L3*M3)-(K3*L3),)</f>
        <v>0</v>
      </c>
      <c r="O3" s="31">
        <v>0.2</v>
      </c>
      <c r="P3" s="28">
        <f t="shared" ref="P3:P66" si="5">IF(K3="","",K3*O3)</f>
        <v>0</v>
      </c>
      <c r="Q3" s="27">
        <f t="shared" ref="Q3:Q66" si="6">IF(OR(M3=0,O3=0),,ROUNDUP(2*(SQRT((J3*P3)/(M3*O3))),0))</f>
        <v>0</v>
      </c>
      <c r="R3" s="32">
        <f t="shared" si="1"/>
        <v>0</v>
      </c>
      <c r="S3" s="28">
        <f t="shared" ref="S3:S66" si="7">IF(Q3=0,,J3*M3+(P3*(J3/Q3))+(O3*M3*(Q3/2)))</f>
        <v>0</v>
      </c>
      <c r="T3" s="27" t="str">
        <f t="shared" ref="T3:T66" si="8">IF(C3&lt;I3,"Oui","Non")</f>
        <v>Oui</v>
      </c>
      <c r="AC3" s="33" t="s">
        <v>303</v>
      </c>
    </row>
    <row r="4" spans="1:29" x14ac:dyDescent="0.25">
      <c r="A4" s="23">
        <f t="shared" ref="A4:A67" si="9">IF(A3&lt;&gt;"",A3+1,"")</f>
        <v>3</v>
      </c>
      <c r="B4" s="23" t="str">
        <f>IFERROR(IF([1]!Article[[#This Row],[Intitulé]]="","",[1]!Article[[#This Row],[Intitulé]]),"")</f>
        <v>Fil à coudre couleur rouge</v>
      </c>
      <c r="C4" s="24">
        <v>0</v>
      </c>
      <c r="D4" s="25">
        <v>2</v>
      </c>
      <c r="E4" s="25">
        <v>1</v>
      </c>
      <c r="F4" s="26">
        <f t="shared" ref="F4:F67" si="10">M4*C4</f>
        <v>0</v>
      </c>
      <c r="G4" s="27">
        <f>E4*D4</f>
        <v>2</v>
      </c>
      <c r="H4" s="25">
        <v>2</v>
      </c>
      <c r="I4" s="27">
        <f t="shared" si="2"/>
        <v>4</v>
      </c>
      <c r="J4" s="27">
        <f t="shared" si="0"/>
        <v>365</v>
      </c>
      <c r="K4" s="28">
        <f t="shared" si="3"/>
        <v>0</v>
      </c>
      <c r="L4" s="25">
        <v>0</v>
      </c>
      <c r="M4" s="29">
        <v>0</v>
      </c>
      <c r="N4" s="30">
        <f t="shared" si="4"/>
        <v>0</v>
      </c>
      <c r="O4" s="31">
        <v>0.2</v>
      </c>
      <c r="P4" s="28">
        <f t="shared" si="5"/>
        <v>0</v>
      </c>
      <c r="Q4" s="27">
        <f t="shared" si="6"/>
        <v>0</v>
      </c>
      <c r="R4" s="32">
        <f t="shared" si="1"/>
        <v>0</v>
      </c>
      <c r="S4" s="28">
        <f t="shared" si="7"/>
        <v>0</v>
      </c>
      <c r="T4" s="27" t="str">
        <f t="shared" si="8"/>
        <v>Oui</v>
      </c>
    </row>
    <row r="5" spans="1:29" x14ac:dyDescent="0.25">
      <c r="A5" s="23">
        <f t="shared" si="9"/>
        <v>4</v>
      </c>
      <c r="B5" s="23" t="str">
        <f>IFERROR(IF([1]!Article[[#This Row],[Intitulé]]="","",[1]!Article[[#This Row],[Intitulé]]),"")</f>
        <v>Fil à coudre couleur blanche 200g</v>
      </c>
      <c r="C5" s="24">
        <v>0</v>
      </c>
      <c r="D5" s="25">
        <v>2</v>
      </c>
      <c r="E5" s="25">
        <v>1</v>
      </c>
      <c r="F5" s="26">
        <f t="shared" si="10"/>
        <v>0</v>
      </c>
      <c r="G5" s="27">
        <v>10</v>
      </c>
      <c r="H5" s="25">
        <v>2</v>
      </c>
      <c r="I5" s="27">
        <f>H5*E5+G5</f>
        <v>12</v>
      </c>
      <c r="J5" s="27">
        <f t="shared" si="0"/>
        <v>365</v>
      </c>
      <c r="K5" s="28">
        <f t="shared" si="3"/>
        <v>0</v>
      </c>
      <c r="L5" s="25">
        <v>0</v>
      </c>
      <c r="M5" s="29">
        <v>0</v>
      </c>
      <c r="N5" s="30">
        <f t="shared" si="4"/>
        <v>0</v>
      </c>
      <c r="O5" s="31">
        <v>0.2</v>
      </c>
      <c r="P5" s="28">
        <f t="shared" si="5"/>
        <v>0</v>
      </c>
      <c r="Q5" s="27">
        <f t="shared" si="6"/>
        <v>0</v>
      </c>
      <c r="R5" s="32">
        <f t="shared" si="1"/>
        <v>0</v>
      </c>
      <c r="S5" s="28">
        <f t="shared" si="7"/>
        <v>0</v>
      </c>
      <c r="T5" s="27" t="str">
        <f t="shared" si="8"/>
        <v>Oui</v>
      </c>
    </row>
    <row r="6" spans="1:29" x14ac:dyDescent="0.25">
      <c r="A6" s="23">
        <f t="shared" si="9"/>
        <v>5</v>
      </c>
      <c r="B6" s="23" t="str">
        <f>IFERROR(IF([1]!Article[[#This Row],[Intitulé]]="","",[1]!Article[[#This Row],[Intitulé]]),"")</f>
        <v>Rouleau dateur noir</v>
      </c>
      <c r="C6" s="24">
        <v>0</v>
      </c>
      <c r="D6" s="25">
        <v>2</v>
      </c>
      <c r="E6" s="25">
        <v>1</v>
      </c>
      <c r="F6" s="26">
        <f t="shared" si="10"/>
        <v>0</v>
      </c>
      <c r="G6" s="27">
        <f>E6*D6</f>
        <v>2</v>
      </c>
      <c r="H6" s="25">
        <v>2</v>
      </c>
      <c r="I6" s="27">
        <f t="shared" si="2"/>
        <v>4</v>
      </c>
      <c r="J6" s="27">
        <f t="shared" si="0"/>
        <v>365</v>
      </c>
      <c r="K6" s="28">
        <f t="shared" si="3"/>
        <v>0</v>
      </c>
      <c r="L6" s="25">
        <v>0</v>
      </c>
      <c r="M6" s="29">
        <v>0</v>
      </c>
      <c r="N6" s="30">
        <f t="shared" si="4"/>
        <v>0</v>
      </c>
      <c r="O6" s="31">
        <v>0.2</v>
      </c>
      <c r="P6" s="28">
        <f t="shared" si="5"/>
        <v>0</v>
      </c>
      <c r="Q6" s="27">
        <f t="shared" si="6"/>
        <v>0</v>
      </c>
      <c r="R6" s="32">
        <f t="shared" si="1"/>
        <v>0</v>
      </c>
      <c r="S6" s="28">
        <f t="shared" si="7"/>
        <v>0</v>
      </c>
      <c r="T6" s="27" t="str">
        <f t="shared" si="8"/>
        <v>Oui</v>
      </c>
    </row>
    <row r="7" spans="1:29" x14ac:dyDescent="0.25">
      <c r="A7" s="23">
        <f t="shared" si="9"/>
        <v>6</v>
      </c>
      <c r="B7" s="23" t="str">
        <f>IFERROR(IF([1]!Article[[#This Row],[Intitulé]]="","",[1]!Article[[#This Row],[Intitulé]]),"")</f>
        <v>Tôles inox lisse 316l-2b/0,08mm</v>
      </c>
      <c r="C7" s="24">
        <v>0</v>
      </c>
      <c r="D7" s="25">
        <v>2</v>
      </c>
      <c r="E7" s="25">
        <v>1</v>
      </c>
      <c r="F7" s="26">
        <f t="shared" si="10"/>
        <v>0</v>
      </c>
      <c r="G7" s="27">
        <f>E7*D7</f>
        <v>2</v>
      </c>
      <c r="H7" s="25">
        <v>2</v>
      </c>
      <c r="I7" s="27">
        <f t="shared" si="2"/>
        <v>4</v>
      </c>
      <c r="J7" s="27">
        <f t="shared" si="0"/>
        <v>365</v>
      </c>
      <c r="K7" s="28">
        <f t="shared" si="3"/>
        <v>0</v>
      </c>
      <c r="L7" s="25">
        <v>0</v>
      </c>
      <c r="M7" s="29">
        <v>0</v>
      </c>
      <c r="N7" s="30">
        <f t="shared" si="4"/>
        <v>0</v>
      </c>
      <c r="O7" s="31">
        <v>0.2</v>
      </c>
      <c r="P7" s="28">
        <f t="shared" si="5"/>
        <v>0</v>
      </c>
      <c r="Q7" s="27">
        <f t="shared" si="6"/>
        <v>0</v>
      </c>
      <c r="R7" s="32">
        <f t="shared" si="1"/>
        <v>0</v>
      </c>
      <c r="S7" s="28">
        <f t="shared" si="7"/>
        <v>0</v>
      </c>
      <c r="T7" s="27" t="str">
        <f t="shared" si="8"/>
        <v>Oui</v>
      </c>
    </row>
    <row r="8" spans="1:29" x14ac:dyDescent="0.25">
      <c r="A8" s="23">
        <f t="shared" si="9"/>
        <v>7</v>
      </c>
      <c r="B8" s="23" t="str">
        <f>IFERROR(IF([1]!Article[[#This Row],[Intitulé]]="","",[1]!Article[[#This Row],[Intitulé]]),"")</f>
        <v>Tôles inox lisse 316l-2b/1mm</v>
      </c>
      <c r="C8" s="24">
        <v>0</v>
      </c>
      <c r="D8" s="25">
        <v>2</v>
      </c>
      <c r="E8" s="25">
        <v>1</v>
      </c>
      <c r="F8" s="26">
        <f t="shared" si="10"/>
        <v>0</v>
      </c>
      <c r="G8" s="27">
        <f>E8*D8</f>
        <v>2</v>
      </c>
      <c r="H8" s="25">
        <v>2</v>
      </c>
      <c r="I8" s="27">
        <f>H8*E8+G8</f>
        <v>4</v>
      </c>
      <c r="J8" s="27">
        <f t="shared" si="0"/>
        <v>365</v>
      </c>
      <c r="K8" s="28">
        <f t="shared" si="3"/>
        <v>0</v>
      </c>
      <c r="L8" s="25">
        <v>0</v>
      </c>
      <c r="M8" s="29">
        <v>0</v>
      </c>
      <c r="N8" s="30">
        <f t="shared" si="4"/>
        <v>0</v>
      </c>
      <c r="O8" s="31">
        <v>0.2</v>
      </c>
      <c r="P8" s="28">
        <f t="shared" si="5"/>
        <v>0</v>
      </c>
      <c r="Q8" s="27">
        <f t="shared" si="6"/>
        <v>0</v>
      </c>
      <c r="R8" s="32">
        <f t="shared" si="1"/>
        <v>0</v>
      </c>
      <c r="S8" s="28">
        <f>IF(Q8=0,,J8*M8+(P8*(J8/Q8))+(O8*M8*(Q8/2)))</f>
        <v>0</v>
      </c>
      <c r="T8" s="27" t="str">
        <f t="shared" si="8"/>
        <v>Oui</v>
      </c>
    </row>
    <row r="9" spans="1:29" x14ac:dyDescent="0.25">
      <c r="A9" s="23">
        <f t="shared" si="9"/>
        <v>8</v>
      </c>
      <c r="B9" s="23" t="str">
        <f>IFERROR(IF([1]!Article[[#This Row],[Intitulé]]="","",[1]!Article[[#This Row],[Intitulé]]),"")</f>
        <v>Tôles inox lisse 316l-2b/2mm</v>
      </c>
      <c r="C9" s="24">
        <v>0</v>
      </c>
      <c r="D9" s="25">
        <v>2</v>
      </c>
      <c r="E9" s="25">
        <v>1</v>
      </c>
      <c r="F9" s="26">
        <f t="shared" si="10"/>
        <v>0</v>
      </c>
      <c r="G9" s="27">
        <f t="shared" ref="G9:G72" si="11">E9*D9</f>
        <v>2</v>
      </c>
      <c r="H9" s="25">
        <v>2</v>
      </c>
      <c r="I9" s="27">
        <f t="shared" si="2"/>
        <v>4</v>
      </c>
      <c r="J9" s="27">
        <f t="shared" si="0"/>
        <v>365</v>
      </c>
      <c r="K9" s="28">
        <f t="shared" si="3"/>
        <v>0</v>
      </c>
      <c r="L9" s="25">
        <v>0</v>
      </c>
      <c r="M9" s="29">
        <v>0</v>
      </c>
      <c r="N9" s="30">
        <f t="shared" si="4"/>
        <v>0</v>
      </c>
      <c r="O9" s="31">
        <v>0.2</v>
      </c>
      <c r="P9" s="28">
        <f t="shared" si="5"/>
        <v>0</v>
      </c>
      <c r="Q9" s="27">
        <f t="shared" si="6"/>
        <v>0</v>
      </c>
      <c r="R9" s="32">
        <f t="shared" si="1"/>
        <v>0</v>
      </c>
      <c r="S9" s="28">
        <f t="shared" si="7"/>
        <v>0</v>
      </c>
      <c r="T9" s="27" t="str">
        <f t="shared" si="8"/>
        <v>Oui</v>
      </c>
    </row>
    <row r="10" spans="1:29" x14ac:dyDescent="0.25">
      <c r="A10" s="23">
        <f t="shared" si="9"/>
        <v>9</v>
      </c>
      <c r="B10" s="23" t="str">
        <f>IFERROR(IF([1]!Article[[#This Row],[Intitulé]]="","",[1]!Article[[#This Row],[Intitulé]]),"")</f>
        <v>Tôles inox lisse 316l-2b/3mm</v>
      </c>
      <c r="C10" s="24">
        <v>0</v>
      </c>
      <c r="D10" s="25">
        <v>2</v>
      </c>
      <c r="E10" s="25">
        <v>1</v>
      </c>
      <c r="F10" s="26">
        <f t="shared" si="10"/>
        <v>0</v>
      </c>
      <c r="G10" s="27">
        <f t="shared" si="11"/>
        <v>2</v>
      </c>
      <c r="H10" s="25">
        <v>2</v>
      </c>
      <c r="I10" s="27">
        <f t="shared" si="2"/>
        <v>4</v>
      </c>
      <c r="J10" s="27">
        <f t="shared" si="0"/>
        <v>365</v>
      </c>
      <c r="K10" s="28">
        <f t="shared" si="3"/>
        <v>0</v>
      </c>
      <c r="L10" s="25">
        <v>0</v>
      </c>
      <c r="M10" s="29">
        <v>0</v>
      </c>
      <c r="N10" s="30">
        <f t="shared" si="4"/>
        <v>0</v>
      </c>
      <c r="O10" s="31">
        <v>0.2</v>
      </c>
      <c r="P10" s="28">
        <f t="shared" si="5"/>
        <v>0</v>
      </c>
      <c r="Q10" s="27">
        <f t="shared" si="6"/>
        <v>0</v>
      </c>
      <c r="R10" s="32">
        <f t="shared" si="1"/>
        <v>0</v>
      </c>
      <c r="S10" s="28">
        <f t="shared" si="7"/>
        <v>0</v>
      </c>
      <c r="T10" s="27" t="str">
        <f t="shared" si="8"/>
        <v>Oui</v>
      </c>
    </row>
    <row r="11" spans="1:29" x14ac:dyDescent="0.25">
      <c r="A11" s="23">
        <f t="shared" si="9"/>
        <v>10</v>
      </c>
      <c r="B11" s="23" t="str">
        <f>IFERROR(IF([1]!Article[[#This Row],[Intitulé]]="","",[1]!Article[[#This Row],[Intitulé]]),"")</f>
        <v>Tôles inox lisse 316l-2b/3000x3mm</v>
      </c>
      <c r="C11" s="24">
        <v>0</v>
      </c>
      <c r="D11" s="25">
        <v>2</v>
      </c>
      <c r="E11" s="25">
        <v>1</v>
      </c>
      <c r="F11" s="26">
        <f t="shared" si="10"/>
        <v>0</v>
      </c>
      <c r="G11" s="27">
        <f t="shared" si="11"/>
        <v>2</v>
      </c>
      <c r="H11" s="25">
        <v>2</v>
      </c>
      <c r="I11" s="27">
        <f t="shared" si="2"/>
        <v>4</v>
      </c>
      <c r="J11" s="27">
        <f t="shared" si="0"/>
        <v>365</v>
      </c>
      <c r="K11" s="28">
        <f t="shared" si="3"/>
        <v>0</v>
      </c>
      <c r="L11" s="25">
        <v>0</v>
      </c>
      <c r="M11" s="29">
        <v>0</v>
      </c>
      <c r="N11" s="30">
        <f t="shared" si="4"/>
        <v>0</v>
      </c>
      <c r="O11" s="31">
        <v>0.2</v>
      </c>
      <c r="P11" s="28">
        <f t="shared" si="5"/>
        <v>0</v>
      </c>
      <c r="Q11" s="27">
        <f t="shared" si="6"/>
        <v>0</v>
      </c>
      <c r="R11" s="32">
        <f t="shared" si="1"/>
        <v>0</v>
      </c>
      <c r="S11" s="28">
        <f t="shared" si="7"/>
        <v>0</v>
      </c>
      <c r="T11" s="27" t="str">
        <f t="shared" si="8"/>
        <v>Oui</v>
      </c>
    </row>
    <row r="12" spans="1:29" x14ac:dyDescent="0.25">
      <c r="A12" s="23">
        <f t="shared" si="9"/>
        <v>11</v>
      </c>
      <c r="B12" s="23" t="str">
        <f>IFERROR(IF([1]!Article[[#This Row],[Intitulé]]="","",[1]!Article[[#This Row],[Intitulé]]),"")</f>
        <v>Tôles inox lisse 316l-2b/5mm</v>
      </c>
      <c r="C12" s="24">
        <v>0</v>
      </c>
      <c r="D12" s="25">
        <v>2</v>
      </c>
      <c r="E12" s="25">
        <v>1</v>
      </c>
      <c r="F12" s="26">
        <f t="shared" si="10"/>
        <v>0</v>
      </c>
      <c r="G12" s="27">
        <f t="shared" si="11"/>
        <v>2</v>
      </c>
      <c r="H12" s="25">
        <v>2</v>
      </c>
      <c r="I12" s="27">
        <f t="shared" si="2"/>
        <v>4</v>
      </c>
      <c r="J12" s="27">
        <f t="shared" si="0"/>
        <v>365</v>
      </c>
      <c r="K12" s="28">
        <f t="shared" si="3"/>
        <v>0</v>
      </c>
      <c r="L12" s="25">
        <v>0</v>
      </c>
      <c r="M12" s="29">
        <v>0</v>
      </c>
      <c r="N12" s="30">
        <f t="shared" si="4"/>
        <v>0</v>
      </c>
      <c r="O12" s="31">
        <v>0.2</v>
      </c>
      <c r="P12" s="28">
        <f t="shared" si="5"/>
        <v>0</v>
      </c>
      <c r="Q12" s="27">
        <f t="shared" si="6"/>
        <v>0</v>
      </c>
      <c r="R12" s="32">
        <f t="shared" si="1"/>
        <v>0</v>
      </c>
      <c r="S12" s="28">
        <f t="shared" si="7"/>
        <v>0</v>
      </c>
      <c r="T12" s="27" t="str">
        <f t="shared" si="8"/>
        <v>Oui</v>
      </c>
    </row>
    <row r="13" spans="1:29" x14ac:dyDescent="0.25">
      <c r="A13" s="23">
        <f t="shared" si="9"/>
        <v>12</v>
      </c>
      <c r="B13" s="23" t="str">
        <f>IFERROR(IF([1]!Article[[#This Row],[Intitulé]]="","",[1]!Article[[#This Row],[Intitulé]]),"")</f>
        <v>Tôles inox lisse 316l-2b/8mm</v>
      </c>
      <c r="C13" s="24">
        <v>0</v>
      </c>
      <c r="D13" s="25">
        <v>2</v>
      </c>
      <c r="E13" s="25">
        <v>1</v>
      </c>
      <c r="F13" s="26">
        <f t="shared" si="10"/>
        <v>0</v>
      </c>
      <c r="G13" s="27">
        <f t="shared" si="11"/>
        <v>2</v>
      </c>
      <c r="H13" s="25">
        <v>2</v>
      </c>
      <c r="I13" s="27">
        <f t="shared" si="2"/>
        <v>4</v>
      </c>
      <c r="J13" s="27">
        <f t="shared" si="0"/>
        <v>365</v>
      </c>
      <c r="K13" s="28">
        <f t="shared" si="3"/>
        <v>0</v>
      </c>
      <c r="L13" s="25">
        <v>0</v>
      </c>
      <c r="M13" s="29">
        <v>0</v>
      </c>
      <c r="N13" s="30">
        <f t="shared" si="4"/>
        <v>0</v>
      </c>
      <c r="O13" s="31">
        <v>0.2</v>
      </c>
      <c r="P13" s="28">
        <f t="shared" si="5"/>
        <v>0</v>
      </c>
      <c r="Q13" s="27">
        <f t="shared" si="6"/>
        <v>0</v>
      </c>
      <c r="R13" s="32">
        <f t="shared" si="1"/>
        <v>0</v>
      </c>
      <c r="S13" s="28">
        <f t="shared" si="7"/>
        <v>0</v>
      </c>
      <c r="T13" s="27" t="str">
        <f t="shared" si="8"/>
        <v>Oui</v>
      </c>
    </row>
    <row r="14" spans="1:29" x14ac:dyDescent="0.25">
      <c r="A14" s="23">
        <f t="shared" si="9"/>
        <v>13</v>
      </c>
      <c r="B14" s="23" t="str">
        <f>IFERROR(IF([1]!Article[[#This Row],[Intitulé]]="","",[1]!Article[[#This Row],[Intitulé]]),"")</f>
        <v>Tôles inox perforées 316l-2b</v>
      </c>
      <c r="C14" s="24">
        <v>0</v>
      </c>
      <c r="D14" s="25">
        <v>2</v>
      </c>
      <c r="E14" s="25">
        <v>1</v>
      </c>
      <c r="F14" s="26">
        <f t="shared" si="10"/>
        <v>0</v>
      </c>
      <c r="G14" s="27">
        <f t="shared" si="11"/>
        <v>2</v>
      </c>
      <c r="H14" s="25">
        <v>2</v>
      </c>
      <c r="I14" s="27">
        <f t="shared" si="2"/>
        <v>4</v>
      </c>
      <c r="J14" s="27">
        <f t="shared" si="0"/>
        <v>365</v>
      </c>
      <c r="K14" s="28">
        <f t="shared" si="3"/>
        <v>0</v>
      </c>
      <c r="L14" s="25">
        <v>0</v>
      </c>
      <c r="M14" s="29">
        <v>0</v>
      </c>
      <c r="N14" s="30">
        <f t="shared" si="4"/>
        <v>0</v>
      </c>
      <c r="O14" s="31">
        <v>0.2</v>
      </c>
      <c r="P14" s="28">
        <f t="shared" si="5"/>
        <v>0</v>
      </c>
      <c r="Q14" s="27">
        <f t="shared" si="6"/>
        <v>0</v>
      </c>
      <c r="R14" s="32">
        <f t="shared" si="1"/>
        <v>0</v>
      </c>
      <c r="S14" s="28">
        <f t="shared" si="7"/>
        <v>0</v>
      </c>
      <c r="T14" s="27" t="str">
        <f t="shared" si="8"/>
        <v>Oui</v>
      </c>
    </row>
    <row r="15" spans="1:29" x14ac:dyDescent="0.25">
      <c r="A15" s="23">
        <f t="shared" si="9"/>
        <v>14</v>
      </c>
      <c r="B15" s="23" t="str">
        <f>IFERROR(IF([1]!Article[[#This Row],[Intitulé]]="","",[1]!Article[[#This Row],[Intitulé]]),"")</f>
        <v>Cornière inox 316l/4x6mm</v>
      </c>
      <c r="C15" s="24">
        <v>0</v>
      </c>
      <c r="D15" s="25">
        <v>2</v>
      </c>
      <c r="E15" s="25">
        <v>1</v>
      </c>
      <c r="F15" s="26">
        <f t="shared" si="10"/>
        <v>0</v>
      </c>
      <c r="G15" s="27">
        <f t="shared" si="11"/>
        <v>2</v>
      </c>
      <c r="H15" s="25">
        <v>2</v>
      </c>
      <c r="I15" s="27">
        <f t="shared" si="2"/>
        <v>4</v>
      </c>
      <c r="J15" s="27">
        <f t="shared" si="0"/>
        <v>365</v>
      </c>
      <c r="K15" s="28">
        <f t="shared" si="3"/>
        <v>0</v>
      </c>
      <c r="L15" s="25">
        <v>0</v>
      </c>
      <c r="M15" s="29">
        <v>0</v>
      </c>
      <c r="N15" s="30">
        <f t="shared" si="4"/>
        <v>0</v>
      </c>
      <c r="O15" s="31">
        <v>0.2</v>
      </c>
      <c r="P15" s="28">
        <f t="shared" si="5"/>
        <v>0</v>
      </c>
      <c r="Q15" s="27">
        <f t="shared" si="6"/>
        <v>0</v>
      </c>
      <c r="R15" s="32">
        <f t="shared" si="1"/>
        <v>0</v>
      </c>
      <c r="S15" s="28">
        <f t="shared" si="7"/>
        <v>0</v>
      </c>
      <c r="T15" s="27" t="str">
        <f t="shared" si="8"/>
        <v>Oui</v>
      </c>
    </row>
    <row r="16" spans="1:29" x14ac:dyDescent="0.25">
      <c r="A16" s="23">
        <f t="shared" si="9"/>
        <v>15</v>
      </c>
      <c r="B16" s="23" t="str">
        <f>IFERROR(IF([1]!Article[[#This Row],[Intitulé]]="","",[1]!Article[[#This Row],[Intitulé]]),"")</f>
        <v>Cornière inox 316l/40x5x6mm</v>
      </c>
      <c r="C16" s="24">
        <v>0</v>
      </c>
      <c r="D16" s="25">
        <v>2</v>
      </c>
      <c r="E16" s="25">
        <v>1</v>
      </c>
      <c r="F16" s="26">
        <f t="shared" si="10"/>
        <v>0</v>
      </c>
      <c r="G16" s="27">
        <f t="shared" si="11"/>
        <v>2</v>
      </c>
      <c r="H16" s="25">
        <v>2</v>
      </c>
      <c r="I16" s="27">
        <f t="shared" si="2"/>
        <v>4</v>
      </c>
      <c r="J16" s="27">
        <f t="shared" si="0"/>
        <v>365</v>
      </c>
      <c r="K16" s="28">
        <f t="shared" si="3"/>
        <v>0</v>
      </c>
      <c r="L16" s="25">
        <v>0</v>
      </c>
      <c r="M16" s="29">
        <v>0</v>
      </c>
      <c r="N16" s="30">
        <f t="shared" si="4"/>
        <v>0</v>
      </c>
      <c r="O16" s="31">
        <v>0.2</v>
      </c>
      <c r="P16" s="28">
        <f t="shared" si="5"/>
        <v>0</v>
      </c>
      <c r="Q16" s="27">
        <f t="shared" si="6"/>
        <v>0</v>
      </c>
      <c r="R16" s="32">
        <f t="shared" si="1"/>
        <v>0</v>
      </c>
      <c r="S16" s="28">
        <f t="shared" si="7"/>
        <v>0</v>
      </c>
      <c r="T16" s="27" t="str">
        <f t="shared" si="8"/>
        <v>Oui</v>
      </c>
    </row>
    <row r="17" spans="1:20" x14ac:dyDescent="0.25">
      <c r="A17" s="23">
        <f t="shared" si="9"/>
        <v>16</v>
      </c>
      <c r="B17" s="23" t="str">
        <f>IFERROR(IF([1]!Article[[#This Row],[Intitulé]]="","",[1]!Article[[#This Row],[Intitulé]]),"")</f>
        <v>Cornière inox 316l/50x5x6mm</v>
      </c>
      <c r="C17" s="24">
        <v>0</v>
      </c>
      <c r="D17" s="25">
        <v>2</v>
      </c>
      <c r="E17" s="25">
        <v>1</v>
      </c>
      <c r="F17" s="26">
        <f t="shared" si="10"/>
        <v>0</v>
      </c>
      <c r="G17" s="27">
        <f t="shared" si="11"/>
        <v>2</v>
      </c>
      <c r="H17" s="25">
        <v>2</v>
      </c>
      <c r="I17" s="27">
        <f t="shared" si="2"/>
        <v>4</v>
      </c>
      <c r="J17" s="27">
        <f t="shared" si="0"/>
        <v>365</v>
      </c>
      <c r="K17" s="28">
        <f t="shared" si="3"/>
        <v>0</v>
      </c>
      <c r="L17" s="25">
        <v>0</v>
      </c>
      <c r="M17" s="29">
        <v>0</v>
      </c>
      <c r="N17" s="30">
        <f t="shared" si="4"/>
        <v>0</v>
      </c>
      <c r="O17" s="31">
        <v>0.2</v>
      </c>
      <c r="P17" s="28">
        <f t="shared" si="5"/>
        <v>0</v>
      </c>
      <c r="Q17" s="27">
        <f t="shared" si="6"/>
        <v>0</v>
      </c>
      <c r="R17" s="32">
        <f t="shared" si="1"/>
        <v>0</v>
      </c>
      <c r="S17" s="28">
        <f t="shared" si="7"/>
        <v>0</v>
      </c>
      <c r="T17" s="27" t="str">
        <f t="shared" si="8"/>
        <v>Oui</v>
      </c>
    </row>
    <row r="18" spans="1:20" x14ac:dyDescent="0.25">
      <c r="A18" s="23">
        <f t="shared" si="9"/>
        <v>17</v>
      </c>
      <c r="B18" s="23" t="str">
        <f>IFERROR(IF([1]!Article[[#This Row],[Intitulé]]="","",[1]!Article[[#This Row],[Intitulé]]),"")</f>
        <v>Tube carré inox 316l/40x3x6mm</v>
      </c>
      <c r="C18" s="24">
        <v>0</v>
      </c>
      <c r="D18" s="25">
        <v>2</v>
      </c>
      <c r="E18" s="25">
        <v>1</v>
      </c>
      <c r="F18" s="26">
        <f t="shared" si="10"/>
        <v>0</v>
      </c>
      <c r="G18" s="27">
        <f t="shared" si="11"/>
        <v>2</v>
      </c>
      <c r="H18" s="25">
        <v>2</v>
      </c>
      <c r="I18" s="27">
        <f t="shared" si="2"/>
        <v>4</v>
      </c>
      <c r="J18" s="27">
        <f t="shared" si="0"/>
        <v>365</v>
      </c>
      <c r="K18" s="28">
        <f t="shared" si="3"/>
        <v>0</v>
      </c>
      <c r="L18" s="25">
        <v>0</v>
      </c>
      <c r="M18" s="29">
        <v>0</v>
      </c>
      <c r="N18" s="30">
        <f t="shared" si="4"/>
        <v>0</v>
      </c>
      <c r="O18" s="31">
        <v>0.2</v>
      </c>
      <c r="P18" s="28">
        <f t="shared" si="5"/>
        <v>0</v>
      </c>
      <c r="Q18" s="27">
        <f t="shared" si="6"/>
        <v>0</v>
      </c>
      <c r="R18" s="32">
        <f t="shared" si="1"/>
        <v>0</v>
      </c>
      <c r="S18" s="28">
        <f t="shared" si="7"/>
        <v>0</v>
      </c>
      <c r="T18" s="27" t="str">
        <f t="shared" si="8"/>
        <v>Oui</v>
      </c>
    </row>
    <row r="19" spans="1:20" x14ac:dyDescent="0.25">
      <c r="A19" s="23">
        <f t="shared" si="9"/>
        <v>18</v>
      </c>
      <c r="B19" s="23" t="str">
        <f>IFERROR(IF([1]!Article[[#This Row],[Intitulé]]="","",[1]!Article[[#This Row],[Intitulé]]),"")</f>
        <v>Tube carré inox 316l/50x3x6mm</v>
      </c>
      <c r="C19" s="24">
        <v>0</v>
      </c>
      <c r="D19" s="25">
        <v>2</v>
      </c>
      <c r="E19" s="25">
        <v>1</v>
      </c>
      <c r="F19" s="26">
        <f t="shared" si="10"/>
        <v>0</v>
      </c>
      <c r="G19" s="27">
        <f t="shared" si="11"/>
        <v>2</v>
      </c>
      <c r="H19" s="25">
        <v>2</v>
      </c>
      <c r="I19" s="27">
        <f t="shared" si="2"/>
        <v>4</v>
      </c>
      <c r="J19" s="27">
        <f t="shared" si="0"/>
        <v>365</v>
      </c>
      <c r="K19" s="28">
        <f t="shared" si="3"/>
        <v>0</v>
      </c>
      <c r="L19" s="25">
        <v>0</v>
      </c>
      <c r="M19" s="29">
        <v>0</v>
      </c>
      <c r="N19" s="30">
        <f t="shared" si="4"/>
        <v>0</v>
      </c>
      <c r="O19" s="31">
        <v>0.2</v>
      </c>
      <c r="P19" s="28">
        <f t="shared" si="5"/>
        <v>0</v>
      </c>
      <c r="Q19" s="27">
        <f t="shared" si="6"/>
        <v>0</v>
      </c>
      <c r="R19" s="32">
        <f t="shared" si="1"/>
        <v>0</v>
      </c>
      <c r="S19" s="28">
        <f t="shared" si="7"/>
        <v>0</v>
      </c>
      <c r="T19" s="27" t="str">
        <f t="shared" si="8"/>
        <v>Oui</v>
      </c>
    </row>
    <row r="20" spans="1:20" x14ac:dyDescent="0.25">
      <c r="A20" s="23">
        <f t="shared" si="9"/>
        <v>19</v>
      </c>
      <c r="B20" s="23" t="str">
        <f>IFERROR(IF([1]!Article[[#This Row],[Intitulé]]="","",[1]!Article[[#This Row],[Intitulé]]),"")</f>
        <v>Filtre inox 316l mesh 200</v>
      </c>
      <c r="C20" s="24">
        <v>0</v>
      </c>
      <c r="D20" s="25">
        <v>2</v>
      </c>
      <c r="E20" s="25">
        <v>1</v>
      </c>
      <c r="F20" s="26">
        <f t="shared" si="10"/>
        <v>0</v>
      </c>
      <c r="G20" s="27">
        <f t="shared" si="11"/>
        <v>2</v>
      </c>
      <c r="H20" s="25">
        <v>2</v>
      </c>
      <c r="I20" s="27">
        <f t="shared" si="2"/>
        <v>4</v>
      </c>
      <c r="J20" s="27">
        <f t="shared" si="0"/>
        <v>365</v>
      </c>
      <c r="K20" s="28">
        <f t="shared" si="3"/>
        <v>0</v>
      </c>
      <c r="L20" s="25">
        <v>0</v>
      </c>
      <c r="M20" s="29">
        <v>0</v>
      </c>
      <c r="N20" s="30">
        <f t="shared" si="4"/>
        <v>0</v>
      </c>
      <c r="O20" s="31">
        <v>0.2</v>
      </c>
      <c r="P20" s="28">
        <f t="shared" si="5"/>
        <v>0</v>
      </c>
      <c r="Q20" s="27">
        <f t="shared" si="6"/>
        <v>0</v>
      </c>
      <c r="R20" s="32">
        <f t="shared" si="1"/>
        <v>0</v>
      </c>
      <c r="S20" s="28">
        <f t="shared" si="7"/>
        <v>0</v>
      </c>
      <c r="T20" s="27" t="str">
        <f t="shared" si="8"/>
        <v>Oui</v>
      </c>
    </row>
    <row r="21" spans="1:20" x14ac:dyDescent="0.25">
      <c r="A21" s="23">
        <f t="shared" si="9"/>
        <v>20</v>
      </c>
      <c r="B21" s="23" t="str">
        <f>IFERROR(IF([1]!Article[[#This Row],[Intitulé]]="","",[1]!Article[[#This Row],[Intitulé]]),"")</f>
        <v>Tamis inox 316l 0,15mm/0,10mm</v>
      </c>
      <c r="C21" s="24">
        <v>0</v>
      </c>
      <c r="D21" s="25">
        <v>2</v>
      </c>
      <c r="E21" s="25">
        <v>1</v>
      </c>
      <c r="F21" s="26">
        <f t="shared" si="10"/>
        <v>0</v>
      </c>
      <c r="G21" s="27">
        <f t="shared" si="11"/>
        <v>2</v>
      </c>
      <c r="H21" s="25">
        <v>2</v>
      </c>
      <c r="I21" s="27">
        <f t="shared" si="2"/>
        <v>4</v>
      </c>
      <c r="J21" s="27">
        <f>E21*365</f>
        <v>365</v>
      </c>
      <c r="K21" s="28">
        <f t="shared" si="3"/>
        <v>0</v>
      </c>
      <c r="L21" s="25">
        <v>0</v>
      </c>
      <c r="M21" s="29">
        <v>0</v>
      </c>
      <c r="N21" s="30">
        <f t="shared" si="4"/>
        <v>0</v>
      </c>
      <c r="O21" s="31">
        <v>0.2</v>
      </c>
      <c r="P21" s="28">
        <f t="shared" si="5"/>
        <v>0</v>
      </c>
      <c r="Q21" s="27">
        <f t="shared" si="6"/>
        <v>0</v>
      </c>
      <c r="R21" s="32">
        <f t="shared" si="1"/>
        <v>0</v>
      </c>
      <c r="S21" s="28">
        <f>IF(Q21=0,,J21*M21+(P21*(J21/Q21))+(O21*M21*(Q21/2)))</f>
        <v>0</v>
      </c>
      <c r="T21" s="27" t="str">
        <f t="shared" si="8"/>
        <v>Oui</v>
      </c>
    </row>
    <row r="22" spans="1:20" x14ac:dyDescent="0.25">
      <c r="A22" s="23">
        <f t="shared" si="9"/>
        <v>21</v>
      </c>
      <c r="B22" s="23" t="str">
        <f>IFERROR(IF([1]!Article[[#This Row],[Intitulé]]="","",[1]!Article[[#This Row],[Intitulé]]),"")</f>
        <v>Tamis inox 316l 0,25mm/0,19mm</v>
      </c>
      <c r="C22" s="24">
        <v>0</v>
      </c>
      <c r="D22" s="25">
        <v>2</v>
      </c>
      <c r="E22" s="25">
        <v>1</v>
      </c>
      <c r="F22" s="26">
        <f t="shared" si="10"/>
        <v>0</v>
      </c>
      <c r="G22" s="27">
        <f t="shared" si="11"/>
        <v>2</v>
      </c>
      <c r="H22" s="25">
        <v>2</v>
      </c>
      <c r="I22" s="27">
        <f t="shared" si="2"/>
        <v>4</v>
      </c>
      <c r="J22" s="27">
        <f t="shared" si="0"/>
        <v>365</v>
      </c>
      <c r="K22" s="28">
        <f t="shared" si="3"/>
        <v>0</v>
      </c>
      <c r="L22" s="25">
        <v>0</v>
      </c>
      <c r="M22" s="29">
        <v>0</v>
      </c>
      <c r="N22" s="30">
        <f t="shared" si="4"/>
        <v>0</v>
      </c>
      <c r="O22" s="31">
        <v>0.2</v>
      </c>
      <c r="P22" s="28">
        <f t="shared" si="5"/>
        <v>0</v>
      </c>
      <c r="Q22" s="27">
        <f t="shared" si="6"/>
        <v>0</v>
      </c>
      <c r="R22" s="32">
        <f t="shared" si="1"/>
        <v>0</v>
      </c>
      <c r="S22" s="28">
        <f t="shared" si="7"/>
        <v>0</v>
      </c>
      <c r="T22" s="27" t="str">
        <f t="shared" si="8"/>
        <v>Oui</v>
      </c>
    </row>
    <row r="23" spans="1:20" x14ac:dyDescent="0.25">
      <c r="A23" s="23">
        <f t="shared" si="9"/>
        <v>22</v>
      </c>
      <c r="B23" s="23" t="str">
        <f>IFERROR(IF([1]!Article[[#This Row],[Intitulé]]="","",[1]!Article[[#This Row],[Intitulé]]),"")</f>
        <v>Tamis inox 316l 1mm/0,40mm</v>
      </c>
      <c r="C23" s="24">
        <v>0</v>
      </c>
      <c r="D23" s="25">
        <v>2</v>
      </c>
      <c r="E23" s="25">
        <v>1</v>
      </c>
      <c r="F23" s="26">
        <f t="shared" si="10"/>
        <v>0</v>
      </c>
      <c r="G23" s="27">
        <f t="shared" si="11"/>
        <v>2</v>
      </c>
      <c r="H23" s="25">
        <v>2</v>
      </c>
      <c r="I23" s="27">
        <f t="shared" si="2"/>
        <v>4</v>
      </c>
      <c r="J23" s="27">
        <f t="shared" si="0"/>
        <v>365</v>
      </c>
      <c r="K23" s="28">
        <f t="shared" si="3"/>
        <v>0</v>
      </c>
      <c r="L23" s="25">
        <v>0</v>
      </c>
      <c r="M23" s="29">
        <v>0</v>
      </c>
      <c r="N23" s="30">
        <f t="shared" si="4"/>
        <v>0</v>
      </c>
      <c r="O23" s="31">
        <v>0.2</v>
      </c>
      <c r="P23" s="28">
        <f t="shared" si="5"/>
        <v>0</v>
      </c>
      <c r="Q23" s="27">
        <f t="shared" si="6"/>
        <v>0</v>
      </c>
      <c r="R23" s="32">
        <f t="shared" si="1"/>
        <v>0</v>
      </c>
      <c r="S23" s="28">
        <f t="shared" si="7"/>
        <v>0</v>
      </c>
      <c r="T23" s="27" t="str">
        <f t="shared" si="8"/>
        <v>Oui</v>
      </c>
    </row>
    <row r="24" spans="1:20" x14ac:dyDescent="0.25">
      <c r="A24" s="23">
        <f t="shared" si="9"/>
        <v>23</v>
      </c>
      <c r="B24" s="23" t="str">
        <f>IFERROR(IF([1]!Article[[#This Row],[Intitulé]]="","",[1]!Article[[#This Row],[Intitulé]]),"")</f>
        <v>Tamis inox 316l 35mm/3mm</v>
      </c>
      <c r="C24" s="24">
        <v>0</v>
      </c>
      <c r="D24" s="25">
        <v>2</v>
      </c>
      <c r="E24" s="25">
        <v>1</v>
      </c>
      <c r="F24" s="26">
        <f t="shared" si="10"/>
        <v>0</v>
      </c>
      <c r="G24" s="27">
        <f t="shared" si="11"/>
        <v>2</v>
      </c>
      <c r="H24" s="25">
        <v>2</v>
      </c>
      <c r="I24" s="27">
        <f t="shared" si="2"/>
        <v>4</v>
      </c>
      <c r="J24" s="27">
        <f t="shared" si="0"/>
        <v>365</v>
      </c>
      <c r="K24" s="28">
        <f t="shared" si="3"/>
        <v>0</v>
      </c>
      <c r="L24" s="25">
        <v>0</v>
      </c>
      <c r="M24" s="29">
        <v>0</v>
      </c>
      <c r="N24" s="30">
        <f t="shared" si="4"/>
        <v>0</v>
      </c>
      <c r="O24" s="31">
        <v>0.2</v>
      </c>
      <c r="P24" s="28">
        <f t="shared" si="5"/>
        <v>0</v>
      </c>
      <c r="Q24" s="27">
        <f t="shared" si="6"/>
        <v>0</v>
      </c>
      <c r="R24" s="32">
        <f t="shared" si="1"/>
        <v>0</v>
      </c>
      <c r="S24" s="28">
        <f t="shared" si="7"/>
        <v>0</v>
      </c>
      <c r="T24" s="27" t="str">
        <f t="shared" si="8"/>
        <v>Oui</v>
      </c>
    </row>
    <row r="25" spans="1:20" x14ac:dyDescent="0.25">
      <c r="A25" s="23">
        <f t="shared" si="9"/>
        <v>24</v>
      </c>
      <c r="B25" s="23" t="str">
        <f>IFERROR(IF([1]!Article[[#This Row],[Intitulé]]="","",[1]!Article[[#This Row],[Intitulé]]),"")</f>
        <v>Bande pour élévateur</v>
      </c>
      <c r="C25" s="24">
        <v>0</v>
      </c>
      <c r="D25" s="25">
        <v>2</v>
      </c>
      <c r="E25" s="25">
        <v>1</v>
      </c>
      <c r="F25" s="26">
        <f t="shared" si="10"/>
        <v>0</v>
      </c>
      <c r="G25" s="27">
        <f t="shared" si="11"/>
        <v>2</v>
      </c>
      <c r="H25" s="25">
        <v>2</v>
      </c>
      <c r="I25" s="27">
        <f t="shared" si="2"/>
        <v>4</v>
      </c>
      <c r="J25" s="27">
        <f t="shared" si="0"/>
        <v>365</v>
      </c>
      <c r="K25" s="28">
        <f t="shared" si="3"/>
        <v>0</v>
      </c>
      <c r="L25" s="25">
        <v>0</v>
      </c>
      <c r="M25" s="29">
        <v>0</v>
      </c>
      <c r="N25" s="30">
        <f t="shared" si="4"/>
        <v>0</v>
      </c>
      <c r="O25" s="31">
        <v>0.2</v>
      </c>
      <c r="P25" s="28">
        <f t="shared" si="5"/>
        <v>0</v>
      </c>
      <c r="Q25" s="27">
        <f t="shared" si="6"/>
        <v>0</v>
      </c>
      <c r="R25" s="32">
        <f t="shared" si="1"/>
        <v>0</v>
      </c>
      <c r="S25" s="28">
        <f t="shared" si="7"/>
        <v>0</v>
      </c>
      <c r="T25" s="27" t="str">
        <f t="shared" si="8"/>
        <v>Oui</v>
      </c>
    </row>
    <row r="26" spans="1:20" x14ac:dyDescent="0.25">
      <c r="A26" s="23">
        <f t="shared" si="9"/>
        <v>25</v>
      </c>
      <c r="B26" s="23" t="str">
        <f>IFERROR(IF([1]!Article[[#This Row],[Intitulé]]="","",[1]!Article[[#This Row],[Intitulé]]),"")</f>
        <v>Joint silicone</v>
      </c>
      <c r="C26" s="24">
        <v>0</v>
      </c>
      <c r="D26" s="25">
        <v>2</v>
      </c>
      <c r="E26" s="25">
        <v>1</v>
      </c>
      <c r="F26" s="26">
        <f t="shared" si="10"/>
        <v>0</v>
      </c>
      <c r="G26" s="27">
        <f t="shared" si="11"/>
        <v>2</v>
      </c>
      <c r="H26" s="25">
        <v>2</v>
      </c>
      <c r="I26" s="27">
        <f t="shared" si="2"/>
        <v>4</v>
      </c>
      <c r="J26" s="27">
        <f t="shared" si="0"/>
        <v>365</v>
      </c>
      <c r="K26" s="28">
        <f t="shared" si="3"/>
        <v>0</v>
      </c>
      <c r="L26" s="25">
        <v>0</v>
      </c>
      <c r="M26" s="29">
        <v>0</v>
      </c>
      <c r="N26" s="30">
        <f t="shared" si="4"/>
        <v>0</v>
      </c>
      <c r="O26" s="31">
        <v>0.2</v>
      </c>
      <c r="P26" s="28">
        <f t="shared" si="5"/>
        <v>0</v>
      </c>
      <c r="Q26" s="27">
        <f t="shared" si="6"/>
        <v>0</v>
      </c>
      <c r="R26" s="32">
        <f t="shared" si="1"/>
        <v>0</v>
      </c>
      <c r="S26" s="28">
        <f t="shared" si="7"/>
        <v>0</v>
      </c>
      <c r="T26" s="27" t="str">
        <f t="shared" si="8"/>
        <v>Oui</v>
      </c>
    </row>
    <row r="27" spans="1:20" x14ac:dyDescent="0.25">
      <c r="A27" s="23">
        <f t="shared" si="9"/>
        <v>26</v>
      </c>
      <c r="B27" s="23" t="str">
        <f>IFERROR(IF([1]!Article[[#This Row],[Intitulé]]="","",[1]!Article[[#This Row],[Intitulé]]),"")</f>
        <v>Ressort cylindrique</v>
      </c>
      <c r="C27" s="24">
        <v>0</v>
      </c>
      <c r="D27" s="25">
        <v>2</v>
      </c>
      <c r="E27" s="25">
        <v>1</v>
      </c>
      <c r="F27" s="26">
        <f t="shared" si="10"/>
        <v>0</v>
      </c>
      <c r="G27" s="27">
        <f t="shared" si="11"/>
        <v>2</v>
      </c>
      <c r="H27" s="25">
        <v>2</v>
      </c>
      <c r="I27" s="27">
        <f t="shared" si="2"/>
        <v>4</v>
      </c>
      <c r="J27" s="27">
        <f t="shared" si="0"/>
        <v>365</v>
      </c>
      <c r="K27" s="28">
        <f t="shared" si="3"/>
        <v>0</v>
      </c>
      <c r="L27" s="25">
        <v>0</v>
      </c>
      <c r="M27" s="29">
        <v>0</v>
      </c>
      <c r="N27" s="30">
        <f t="shared" si="4"/>
        <v>0</v>
      </c>
      <c r="O27" s="31">
        <v>0.2</v>
      </c>
      <c r="P27" s="28">
        <f t="shared" si="5"/>
        <v>0</v>
      </c>
      <c r="Q27" s="27">
        <f t="shared" si="6"/>
        <v>0</v>
      </c>
      <c r="R27" s="32">
        <f t="shared" si="1"/>
        <v>0</v>
      </c>
      <c r="S27" s="28">
        <f t="shared" si="7"/>
        <v>0</v>
      </c>
      <c r="T27" s="27" t="str">
        <f t="shared" si="8"/>
        <v>Oui</v>
      </c>
    </row>
    <row r="28" spans="1:20" x14ac:dyDescent="0.25">
      <c r="A28" s="23">
        <f t="shared" si="9"/>
        <v>27</v>
      </c>
      <c r="B28" s="23" t="str">
        <f>IFERROR(IF([1]!Article[[#This Row],[Intitulé]]="","",[1]!Article[[#This Row],[Intitulé]]),"")</f>
        <v>Compensateur</v>
      </c>
      <c r="C28" s="24">
        <v>0</v>
      </c>
      <c r="D28" s="25">
        <v>2</v>
      </c>
      <c r="E28" s="25">
        <v>1</v>
      </c>
      <c r="F28" s="26">
        <f t="shared" si="10"/>
        <v>0</v>
      </c>
      <c r="G28" s="27">
        <f t="shared" si="11"/>
        <v>2</v>
      </c>
      <c r="H28" s="25">
        <v>2</v>
      </c>
      <c r="I28" s="27">
        <f t="shared" si="2"/>
        <v>4</v>
      </c>
      <c r="J28" s="27">
        <f t="shared" si="0"/>
        <v>365</v>
      </c>
      <c r="K28" s="28">
        <f t="shared" si="3"/>
        <v>0</v>
      </c>
      <c r="L28" s="25">
        <v>0</v>
      </c>
      <c r="M28" s="29">
        <v>0</v>
      </c>
      <c r="N28" s="30">
        <f t="shared" si="4"/>
        <v>0</v>
      </c>
      <c r="O28" s="31">
        <v>0.2</v>
      </c>
      <c r="P28" s="28">
        <f t="shared" si="5"/>
        <v>0</v>
      </c>
      <c r="Q28" s="27">
        <f t="shared" si="6"/>
        <v>0</v>
      </c>
      <c r="R28" s="32">
        <f t="shared" si="1"/>
        <v>0</v>
      </c>
      <c r="S28" s="28">
        <f t="shared" si="7"/>
        <v>0</v>
      </c>
      <c r="T28" s="27" t="str">
        <f t="shared" si="8"/>
        <v>Oui</v>
      </c>
    </row>
    <row r="29" spans="1:20" x14ac:dyDescent="0.25">
      <c r="A29" s="23">
        <f t="shared" si="9"/>
        <v>28</v>
      </c>
      <c r="B29" s="23" t="str">
        <f>IFERROR(IF([1]!Article[[#This Row],[Intitulé]]="","",[1]!Article[[#This Row],[Intitulé]]),"")</f>
        <v>Résistance chauffante/220v x 400w</v>
      </c>
      <c r="C29" s="24">
        <v>0</v>
      </c>
      <c r="D29" s="25">
        <v>2</v>
      </c>
      <c r="E29" s="25">
        <v>1</v>
      </c>
      <c r="F29" s="26">
        <f t="shared" si="10"/>
        <v>0</v>
      </c>
      <c r="G29" s="27">
        <f t="shared" si="11"/>
        <v>2</v>
      </c>
      <c r="H29" s="25">
        <v>2</v>
      </c>
      <c r="I29" s="27">
        <f t="shared" si="2"/>
        <v>4</v>
      </c>
      <c r="J29" s="27">
        <f t="shared" si="0"/>
        <v>365</v>
      </c>
      <c r="K29" s="28">
        <f t="shared" si="3"/>
        <v>0</v>
      </c>
      <c r="L29" s="25">
        <v>0</v>
      </c>
      <c r="M29" s="29">
        <v>0</v>
      </c>
      <c r="N29" s="30">
        <f t="shared" si="4"/>
        <v>0</v>
      </c>
      <c r="O29" s="31">
        <v>0.2</v>
      </c>
      <c r="P29" s="28">
        <f t="shared" si="5"/>
        <v>0</v>
      </c>
      <c r="Q29" s="27">
        <f t="shared" si="6"/>
        <v>0</v>
      </c>
      <c r="R29" s="32">
        <f t="shared" si="1"/>
        <v>0</v>
      </c>
      <c r="S29" s="28">
        <f t="shared" si="7"/>
        <v>0</v>
      </c>
      <c r="T29" s="27" t="str">
        <f t="shared" si="8"/>
        <v>Oui</v>
      </c>
    </row>
    <row r="30" spans="1:20" x14ac:dyDescent="0.25">
      <c r="A30" s="23">
        <f t="shared" si="9"/>
        <v>29</v>
      </c>
      <c r="B30" s="23" t="str">
        <f>IFERROR(IF([1]!Article[[#This Row],[Intitulé]]="","",[1]!Article[[#This Row],[Intitulé]]),"")</f>
        <v>Résistance chauffante/220v x 80w</v>
      </c>
      <c r="C30" s="24">
        <v>0</v>
      </c>
      <c r="D30" s="25">
        <v>2</v>
      </c>
      <c r="E30" s="25">
        <v>1</v>
      </c>
      <c r="F30" s="26">
        <f t="shared" si="10"/>
        <v>0</v>
      </c>
      <c r="G30" s="27">
        <f t="shared" si="11"/>
        <v>2</v>
      </c>
      <c r="H30" s="25">
        <v>2</v>
      </c>
      <c r="I30" s="27">
        <f t="shared" si="2"/>
        <v>4</v>
      </c>
      <c r="J30" s="27">
        <f t="shared" si="0"/>
        <v>365</v>
      </c>
      <c r="K30" s="28">
        <f t="shared" si="3"/>
        <v>0</v>
      </c>
      <c r="L30" s="25">
        <v>0</v>
      </c>
      <c r="M30" s="29">
        <v>0</v>
      </c>
      <c r="N30" s="30">
        <f t="shared" si="4"/>
        <v>0</v>
      </c>
      <c r="O30" s="31">
        <v>0.2</v>
      </c>
      <c r="P30" s="28">
        <f t="shared" si="5"/>
        <v>0</v>
      </c>
      <c r="Q30" s="27">
        <f t="shared" si="6"/>
        <v>0</v>
      </c>
      <c r="R30" s="32">
        <f t="shared" si="1"/>
        <v>0</v>
      </c>
      <c r="S30" s="28">
        <f t="shared" si="7"/>
        <v>0</v>
      </c>
      <c r="T30" s="27" t="str">
        <f t="shared" si="8"/>
        <v>Oui</v>
      </c>
    </row>
    <row r="31" spans="1:20" x14ac:dyDescent="0.25">
      <c r="A31" s="23">
        <f t="shared" si="9"/>
        <v>30</v>
      </c>
      <c r="B31" s="23" t="str">
        <f>IFERROR(IF([1]!Article[[#This Row],[Intitulé]]="","",[1]!Article[[#This Row],[Intitulé]]),"")</f>
        <v>Résistance chauffante/110v x 250w</v>
      </c>
      <c r="C31" s="24">
        <v>0</v>
      </c>
      <c r="D31" s="25">
        <v>2</v>
      </c>
      <c r="E31" s="25">
        <v>1</v>
      </c>
      <c r="F31" s="26">
        <f t="shared" si="10"/>
        <v>0</v>
      </c>
      <c r="G31" s="27">
        <f t="shared" si="11"/>
        <v>2</v>
      </c>
      <c r="H31" s="25">
        <v>2</v>
      </c>
      <c r="I31" s="27">
        <f t="shared" si="2"/>
        <v>4</v>
      </c>
      <c r="J31" s="27">
        <f t="shared" si="0"/>
        <v>365</v>
      </c>
      <c r="K31" s="28">
        <f t="shared" si="3"/>
        <v>0</v>
      </c>
      <c r="L31" s="25">
        <v>0</v>
      </c>
      <c r="M31" s="29">
        <v>0</v>
      </c>
      <c r="N31" s="30">
        <f t="shared" si="4"/>
        <v>0</v>
      </c>
      <c r="O31" s="31">
        <v>0.2</v>
      </c>
      <c r="P31" s="28">
        <f t="shared" si="5"/>
        <v>0</v>
      </c>
      <c r="Q31" s="27">
        <f t="shared" si="6"/>
        <v>0</v>
      </c>
      <c r="R31" s="32">
        <f t="shared" si="1"/>
        <v>0</v>
      </c>
      <c r="S31" s="28">
        <f t="shared" si="7"/>
        <v>0</v>
      </c>
      <c r="T31" s="27" t="str">
        <f t="shared" si="8"/>
        <v>Oui</v>
      </c>
    </row>
    <row r="32" spans="1:20" x14ac:dyDescent="0.25">
      <c r="A32" s="23">
        <f t="shared" si="9"/>
        <v>31</v>
      </c>
      <c r="B32" s="23" t="str">
        <f>IFERROR(IF([1]!Article[[#This Row],[Intitulé]]="","",[1]!Article[[#This Row],[Intitulé]]),"")</f>
        <v>Résistance chauffante220v x 250w</v>
      </c>
      <c r="C32" s="24">
        <v>0</v>
      </c>
      <c r="D32" s="25">
        <v>2</v>
      </c>
      <c r="E32" s="25">
        <v>1</v>
      </c>
      <c r="F32" s="26">
        <f t="shared" si="10"/>
        <v>0</v>
      </c>
      <c r="G32" s="27">
        <f t="shared" si="11"/>
        <v>2</v>
      </c>
      <c r="H32" s="25">
        <v>2</v>
      </c>
      <c r="I32" s="27">
        <f t="shared" si="2"/>
        <v>4</v>
      </c>
      <c r="J32" s="27">
        <f t="shared" si="0"/>
        <v>365</v>
      </c>
      <c r="K32" s="28">
        <f t="shared" si="3"/>
        <v>0</v>
      </c>
      <c r="L32" s="25">
        <v>0</v>
      </c>
      <c r="M32" s="29">
        <v>0</v>
      </c>
      <c r="N32" s="30">
        <f t="shared" si="4"/>
        <v>0</v>
      </c>
      <c r="O32" s="31">
        <v>0.2</v>
      </c>
      <c r="P32" s="28">
        <f t="shared" si="5"/>
        <v>0</v>
      </c>
      <c r="Q32" s="27">
        <f t="shared" si="6"/>
        <v>0</v>
      </c>
      <c r="R32" s="32">
        <f t="shared" si="1"/>
        <v>0</v>
      </c>
      <c r="S32" s="28">
        <f t="shared" si="7"/>
        <v>0</v>
      </c>
      <c r="T32" s="27" t="str">
        <f t="shared" si="8"/>
        <v>Oui</v>
      </c>
    </row>
    <row r="33" spans="1:20" x14ac:dyDescent="0.25">
      <c r="A33" s="23">
        <f t="shared" si="9"/>
        <v>32</v>
      </c>
      <c r="B33" s="23" t="str">
        <f>IFERROR(IF([1]!Article[[#This Row],[Intitulé]]="","",[1]!Article[[#This Row],[Intitulé]]),"")</f>
        <v>Thermocouple</v>
      </c>
      <c r="C33" s="24">
        <v>0</v>
      </c>
      <c r="D33" s="25">
        <v>2</v>
      </c>
      <c r="E33" s="25">
        <v>1</v>
      </c>
      <c r="F33" s="26">
        <f t="shared" si="10"/>
        <v>0</v>
      </c>
      <c r="G33" s="27">
        <f t="shared" si="11"/>
        <v>2</v>
      </c>
      <c r="H33" s="25">
        <v>2</v>
      </c>
      <c r="I33" s="27">
        <f t="shared" si="2"/>
        <v>4</v>
      </c>
      <c r="J33" s="27">
        <f t="shared" si="0"/>
        <v>365</v>
      </c>
      <c r="K33" s="28">
        <f t="shared" si="3"/>
        <v>0</v>
      </c>
      <c r="L33" s="25">
        <v>0</v>
      </c>
      <c r="M33" s="29">
        <v>0</v>
      </c>
      <c r="N33" s="30">
        <f t="shared" si="4"/>
        <v>0</v>
      </c>
      <c r="O33" s="31">
        <v>0.2</v>
      </c>
      <c r="P33" s="28">
        <f t="shared" si="5"/>
        <v>0</v>
      </c>
      <c r="Q33" s="27">
        <f t="shared" si="6"/>
        <v>0</v>
      </c>
      <c r="R33" s="32">
        <f t="shared" si="1"/>
        <v>0</v>
      </c>
      <c r="S33" s="28">
        <f t="shared" si="7"/>
        <v>0</v>
      </c>
      <c r="T33" s="27" t="str">
        <f t="shared" si="8"/>
        <v>Oui</v>
      </c>
    </row>
    <row r="34" spans="1:20" x14ac:dyDescent="0.25">
      <c r="A34" s="23">
        <f t="shared" si="9"/>
        <v>33</v>
      </c>
      <c r="B34" s="23" t="str">
        <f>IFERROR(IF([1]!Article[[#This Row],[Intitulé]]="","",[1]!Article[[#This Row],[Intitulé]]),"")</f>
        <v>Machine à coudre portable fishben</v>
      </c>
      <c r="C34" s="24">
        <v>0</v>
      </c>
      <c r="D34" s="25">
        <v>2</v>
      </c>
      <c r="E34" s="25">
        <v>1</v>
      </c>
      <c r="F34" s="26">
        <f t="shared" si="10"/>
        <v>0</v>
      </c>
      <c r="G34" s="27">
        <f t="shared" si="11"/>
        <v>2</v>
      </c>
      <c r="H34" s="25">
        <v>2</v>
      </c>
      <c r="I34" s="27">
        <f t="shared" si="2"/>
        <v>4</v>
      </c>
      <c r="J34" s="27">
        <f t="shared" si="0"/>
        <v>365</v>
      </c>
      <c r="K34" s="28">
        <f t="shared" si="3"/>
        <v>0</v>
      </c>
      <c r="L34" s="25">
        <v>0</v>
      </c>
      <c r="M34" s="29">
        <v>0</v>
      </c>
      <c r="N34" s="30">
        <f t="shared" si="4"/>
        <v>0</v>
      </c>
      <c r="O34" s="31">
        <v>0.2</v>
      </c>
      <c r="P34" s="28">
        <f t="shared" si="5"/>
        <v>0</v>
      </c>
      <c r="Q34" s="27">
        <f t="shared" si="6"/>
        <v>0</v>
      </c>
      <c r="R34" s="32">
        <f t="shared" si="1"/>
        <v>0</v>
      </c>
      <c r="S34" s="28">
        <f t="shared" si="7"/>
        <v>0</v>
      </c>
      <c r="T34" s="27" t="str">
        <f t="shared" si="8"/>
        <v>Oui</v>
      </c>
    </row>
    <row r="35" spans="1:20" x14ac:dyDescent="0.25">
      <c r="A35" s="23">
        <f t="shared" si="9"/>
        <v>34</v>
      </c>
      <c r="B35" s="23" t="str">
        <f>IFERROR(IF([1]!Article[[#This Row],[Intitulé]]="","",[1]!Article[[#This Row],[Intitulé]]),"")</f>
        <v>Machine à coudre portable asia</v>
      </c>
      <c r="C35" s="24">
        <v>0</v>
      </c>
      <c r="D35" s="25">
        <v>2</v>
      </c>
      <c r="E35" s="25">
        <v>1</v>
      </c>
      <c r="F35" s="26">
        <f t="shared" si="10"/>
        <v>0</v>
      </c>
      <c r="G35" s="27">
        <f t="shared" si="11"/>
        <v>2</v>
      </c>
      <c r="H35" s="25">
        <v>2</v>
      </c>
      <c r="I35" s="27">
        <f t="shared" si="2"/>
        <v>4</v>
      </c>
      <c r="J35" s="27">
        <f t="shared" si="0"/>
        <v>365</v>
      </c>
      <c r="K35" s="28">
        <f t="shared" si="3"/>
        <v>0</v>
      </c>
      <c r="L35" s="25">
        <v>0</v>
      </c>
      <c r="M35" s="29">
        <v>0</v>
      </c>
      <c r="N35" s="30">
        <f t="shared" si="4"/>
        <v>0</v>
      </c>
      <c r="O35" s="31">
        <v>0.2</v>
      </c>
      <c r="P35" s="28">
        <f t="shared" si="5"/>
        <v>0</v>
      </c>
      <c r="Q35" s="27">
        <f t="shared" si="6"/>
        <v>0</v>
      </c>
      <c r="R35" s="32">
        <f t="shared" si="1"/>
        <v>0</v>
      </c>
      <c r="S35" s="28">
        <f t="shared" si="7"/>
        <v>0</v>
      </c>
      <c r="T35" s="27" t="str">
        <f t="shared" si="8"/>
        <v>Oui</v>
      </c>
    </row>
    <row r="36" spans="1:20" x14ac:dyDescent="0.25">
      <c r="A36" s="23">
        <f t="shared" si="9"/>
        <v>35</v>
      </c>
      <c r="B36" s="23" t="str">
        <f>IFERROR(IF([1]!Article[[#This Row],[Intitulé]]="","",[1]!Article[[#This Row],[Intitulé]]),"")</f>
        <v>Imprinante à caractère hp241</v>
      </c>
      <c r="C36" s="24">
        <v>0</v>
      </c>
      <c r="D36" s="25">
        <v>2</v>
      </c>
      <c r="E36" s="25">
        <v>1</v>
      </c>
      <c r="F36" s="26">
        <f t="shared" si="10"/>
        <v>0</v>
      </c>
      <c r="G36" s="27">
        <f t="shared" si="11"/>
        <v>2</v>
      </c>
      <c r="H36" s="25">
        <v>2</v>
      </c>
      <c r="I36" s="27">
        <f t="shared" si="2"/>
        <v>4</v>
      </c>
      <c r="J36" s="27">
        <f t="shared" si="0"/>
        <v>365</v>
      </c>
      <c r="K36" s="28">
        <f t="shared" si="3"/>
        <v>0</v>
      </c>
      <c r="L36" s="25">
        <v>0</v>
      </c>
      <c r="M36" s="29">
        <v>0</v>
      </c>
      <c r="N36" s="30">
        <f t="shared" si="4"/>
        <v>0</v>
      </c>
      <c r="O36" s="31">
        <v>0.2</v>
      </c>
      <c r="P36" s="28">
        <f t="shared" si="5"/>
        <v>0</v>
      </c>
      <c r="Q36" s="27">
        <f t="shared" si="6"/>
        <v>0</v>
      </c>
      <c r="R36" s="32">
        <f t="shared" si="1"/>
        <v>0</v>
      </c>
      <c r="S36" s="28">
        <f t="shared" si="7"/>
        <v>0</v>
      </c>
      <c r="T36" s="27" t="str">
        <f t="shared" si="8"/>
        <v>Oui</v>
      </c>
    </row>
    <row r="37" spans="1:20" x14ac:dyDescent="0.25">
      <c r="A37" s="23">
        <f t="shared" si="9"/>
        <v>36</v>
      </c>
      <c r="B37" s="23" t="str">
        <f>IFERROR(IF([1]!Article[[#This Row],[Intitulé]]="","",[1]!Article[[#This Row],[Intitulé]]),"")</f>
        <v>Needle 80800-250 3504045</v>
      </c>
      <c r="C37" s="24">
        <v>0</v>
      </c>
      <c r="D37" s="25">
        <v>2</v>
      </c>
      <c r="E37" s="25">
        <v>1</v>
      </c>
      <c r="F37" s="26">
        <f t="shared" si="10"/>
        <v>0</v>
      </c>
      <c r="G37" s="27">
        <f t="shared" si="11"/>
        <v>2</v>
      </c>
      <c r="H37" s="25">
        <v>2</v>
      </c>
      <c r="I37" s="27">
        <f t="shared" si="2"/>
        <v>4</v>
      </c>
      <c r="J37" s="27">
        <f t="shared" si="0"/>
        <v>365</v>
      </c>
      <c r="K37" s="28">
        <f t="shared" si="3"/>
        <v>0</v>
      </c>
      <c r="L37" s="25">
        <v>0</v>
      </c>
      <c r="M37" s="29">
        <v>0</v>
      </c>
      <c r="N37" s="30">
        <f t="shared" si="4"/>
        <v>0</v>
      </c>
      <c r="O37" s="31">
        <v>0.2</v>
      </c>
      <c r="P37" s="28">
        <f t="shared" si="5"/>
        <v>0</v>
      </c>
      <c r="Q37" s="27">
        <f t="shared" si="6"/>
        <v>0</v>
      </c>
      <c r="R37" s="32">
        <f t="shared" si="1"/>
        <v>0</v>
      </c>
      <c r="S37" s="28">
        <f t="shared" si="7"/>
        <v>0</v>
      </c>
      <c r="T37" s="27" t="str">
        <f t="shared" si="8"/>
        <v>Oui</v>
      </c>
    </row>
    <row r="38" spans="1:20" x14ac:dyDescent="0.25">
      <c r="A38" s="23">
        <f t="shared" si="9"/>
        <v>37</v>
      </c>
      <c r="B38" s="23" t="str">
        <f>IFERROR(IF([1]!Article[[#This Row],[Intitulé]]="","",[1]!Article[[#This Row],[Intitulé]]),"")</f>
        <v>Needdle clamp nut 3504046</v>
      </c>
      <c r="C38" s="24">
        <v>0</v>
      </c>
      <c r="D38" s="25">
        <v>2</v>
      </c>
      <c r="E38" s="25">
        <v>1</v>
      </c>
      <c r="F38" s="26">
        <f t="shared" si="10"/>
        <v>0</v>
      </c>
      <c r="G38" s="27">
        <f t="shared" si="11"/>
        <v>2</v>
      </c>
      <c r="H38" s="25">
        <v>2</v>
      </c>
      <c r="I38" s="27">
        <f t="shared" si="2"/>
        <v>4</v>
      </c>
      <c r="J38" s="27">
        <f t="shared" si="0"/>
        <v>365</v>
      </c>
      <c r="K38" s="28">
        <f t="shared" si="3"/>
        <v>0</v>
      </c>
      <c r="L38" s="25">
        <v>0</v>
      </c>
      <c r="M38" s="29">
        <v>0</v>
      </c>
      <c r="N38" s="30">
        <f t="shared" si="4"/>
        <v>0</v>
      </c>
      <c r="O38" s="31">
        <v>0.2</v>
      </c>
      <c r="P38" s="28">
        <f t="shared" si="5"/>
        <v>0</v>
      </c>
      <c r="Q38" s="27">
        <f t="shared" si="6"/>
        <v>0</v>
      </c>
      <c r="R38" s="32">
        <f t="shared" si="1"/>
        <v>0</v>
      </c>
      <c r="S38" s="28">
        <f t="shared" si="7"/>
        <v>0</v>
      </c>
      <c r="T38" s="27" t="str">
        <f t="shared" si="8"/>
        <v>Oui</v>
      </c>
    </row>
    <row r="39" spans="1:20" x14ac:dyDescent="0.25">
      <c r="A39" s="23">
        <f t="shared" si="9"/>
        <v>38</v>
      </c>
      <c r="B39" s="23" t="str">
        <f>IFERROR(IF([1]!Article[[#This Row],[Intitulé]]="","",[1]!Article[[#This Row],[Intitulé]]),"")</f>
        <v>Needle bar 3504047</v>
      </c>
      <c r="C39" s="24">
        <v>0</v>
      </c>
      <c r="D39" s="25">
        <v>2</v>
      </c>
      <c r="E39" s="25">
        <v>1</v>
      </c>
      <c r="F39" s="26">
        <f t="shared" si="10"/>
        <v>0</v>
      </c>
      <c r="G39" s="27">
        <f t="shared" si="11"/>
        <v>2</v>
      </c>
      <c r="H39" s="25">
        <v>2</v>
      </c>
      <c r="I39" s="27">
        <f t="shared" si="2"/>
        <v>4</v>
      </c>
      <c r="J39" s="27">
        <f t="shared" si="0"/>
        <v>365</v>
      </c>
      <c r="K39" s="28">
        <f t="shared" si="3"/>
        <v>0</v>
      </c>
      <c r="L39" s="25">
        <v>0</v>
      </c>
      <c r="M39" s="29">
        <v>0</v>
      </c>
      <c r="N39" s="30">
        <f t="shared" si="4"/>
        <v>0</v>
      </c>
      <c r="O39" s="31">
        <v>0.2</v>
      </c>
      <c r="P39" s="28">
        <f t="shared" si="5"/>
        <v>0</v>
      </c>
      <c r="Q39" s="27">
        <f t="shared" si="6"/>
        <v>0</v>
      </c>
      <c r="R39" s="32">
        <f t="shared" si="1"/>
        <v>0</v>
      </c>
      <c r="S39" s="28">
        <f t="shared" si="7"/>
        <v>0</v>
      </c>
      <c r="T39" s="27" t="str">
        <f t="shared" si="8"/>
        <v>Oui</v>
      </c>
    </row>
    <row r="40" spans="1:20" x14ac:dyDescent="0.25">
      <c r="A40" s="23">
        <f t="shared" si="9"/>
        <v>39</v>
      </c>
      <c r="B40" s="23" t="str">
        <f>IFERROR(IF([1]!Article[[#This Row],[Intitulé]]="","",[1]!Article[[#This Row],[Intitulé]]),"")</f>
        <v>Connection link 3504052</v>
      </c>
      <c r="C40" s="24">
        <v>0</v>
      </c>
      <c r="D40" s="25">
        <v>2</v>
      </c>
      <c r="E40" s="25">
        <v>1</v>
      </c>
      <c r="F40" s="26">
        <f t="shared" si="10"/>
        <v>0</v>
      </c>
      <c r="G40" s="27">
        <f t="shared" si="11"/>
        <v>2</v>
      </c>
      <c r="H40" s="25">
        <v>2</v>
      </c>
      <c r="I40" s="27">
        <f t="shared" si="2"/>
        <v>4</v>
      </c>
      <c r="J40" s="27">
        <f t="shared" si="0"/>
        <v>365</v>
      </c>
      <c r="K40" s="28">
        <f t="shared" si="3"/>
        <v>0</v>
      </c>
      <c r="L40" s="25">
        <v>0</v>
      </c>
      <c r="M40" s="29">
        <v>0</v>
      </c>
      <c r="N40" s="30">
        <f t="shared" si="4"/>
        <v>0</v>
      </c>
      <c r="O40" s="31">
        <v>0.2</v>
      </c>
      <c r="P40" s="28">
        <f t="shared" si="5"/>
        <v>0</v>
      </c>
      <c r="Q40" s="27">
        <f t="shared" si="6"/>
        <v>0</v>
      </c>
      <c r="R40" s="32">
        <f t="shared" si="1"/>
        <v>0</v>
      </c>
      <c r="S40" s="28">
        <f t="shared" si="7"/>
        <v>0</v>
      </c>
      <c r="T40" s="27" t="str">
        <f t="shared" si="8"/>
        <v>Oui</v>
      </c>
    </row>
    <row r="41" spans="1:20" x14ac:dyDescent="0.25">
      <c r="A41" s="23">
        <f t="shared" si="9"/>
        <v>40</v>
      </c>
      <c r="B41" s="23" t="str">
        <f>IFERROR(IF([1]!Article[[#This Row],[Intitulé]]="","",[1]!Article[[#This Row],[Intitulé]]),"")</f>
        <v>Needle bar connection 3504050</v>
      </c>
      <c r="C41" s="24">
        <v>0</v>
      </c>
      <c r="D41" s="25">
        <v>2</v>
      </c>
      <c r="E41" s="25">
        <v>1</v>
      </c>
      <c r="F41" s="26">
        <f t="shared" si="10"/>
        <v>0</v>
      </c>
      <c r="G41" s="27">
        <f t="shared" si="11"/>
        <v>2</v>
      </c>
      <c r="H41" s="25">
        <v>2</v>
      </c>
      <c r="I41" s="27">
        <f t="shared" si="2"/>
        <v>4</v>
      </c>
      <c r="J41" s="27">
        <f t="shared" si="0"/>
        <v>365</v>
      </c>
      <c r="K41" s="28">
        <f t="shared" si="3"/>
        <v>0</v>
      </c>
      <c r="L41" s="25">
        <v>0</v>
      </c>
      <c r="M41" s="29">
        <v>0</v>
      </c>
      <c r="N41" s="30">
        <f t="shared" si="4"/>
        <v>0</v>
      </c>
      <c r="O41" s="31">
        <v>0.2</v>
      </c>
      <c r="P41" s="28">
        <f t="shared" si="5"/>
        <v>0</v>
      </c>
      <c r="Q41" s="27">
        <f t="shared" si="6"/>
        <v>0</v>
      </c>
      <c r="R41" s="32">
        <f t="shared" si="1"/>
        <v>0</v>
      </c>
      <c r="S41" s="28">
        <f t="shared" si="7"/>
        <v>0</v>
      </c>
      <c r="T41" s="27" t="str">
        <f t="shared" si="8"/>
        <v>Oui</v>
      </c>
    </row>
    <row r="42" spans="1:20" x14ac:dyDescent="0.25">
      <c r="A42" s="23">
        <f t="shared" si="9"/>
        <v>41</v>
      </c>
      <c r="B42" s="23" t="str">
        <f>IFERROR(IF([1]!Article[[#This Row],[Intitulé]]="","",[1]!Article[[#This Row],[Intitulé]]),"")</f>
        <v>Needle lever 3504048</v>
      </c>
      <c r="C42" s="24">
        <v>0</v>
      </c>
      <c r="D42" s="25">
        <v>2</v>
      </c>
      <c r="E42" s="25">
        <v>1</v>
      </c>
      <c r="F42" s="26">
        <f t="shared" si="10"/>
        <v>0</v>
      </c>
      <c r="G42" s="27">
        <f t="shared" si="11"/>
        <v>2</v>
      </c>
      <c r="H42" s="25">
        <v>2</v>
      </c>
      <c r="I42" s="27">
        <f t="shared" si="2"/>
        <v>4</v>
      </c>
      <c r="J42" s="27">
        <f t="shared" si="0"/>
        <v>365</v>
      </c>
      <c r="K42" s="28">
        <f t="shared" si="3"/>
        <v>0</v>
      </c>
      <c r="L42" s="25">
        <v>0</v>
      </c>
      <c r="M42" s="29">
        <v>0</v>
      </c>
      <c r="N42" s="30">
        <f t="shared" si="4"/>
        <v>0</v>
      </c>
      <c r="O42" s="31">
        <v>0.2</v>
      </c>
      <c r="P42" s="28">
        <f t="shared" si="5"/>
        <v>0</v>
      </c>
      <c r="Q42" s="27">
        <f t="shared" si="6"/>
        <v>0</v>
      </c>
      <c r="R42" s="32">
        <f t="shared" si="1"/>
        <v>0</v>
      </c>
      <c r="S42" s="28">
        <f t="shared" si="7"/>
        <v>0</v>
      </c>
      <c r="T42" s="27" t="str">
        <f t="shared" si="8"/>
        <v>Oui</v>
      </c>
    </row>
    <row r="43" spans="1:20" x14ac:dyDescent="0.25">
      <c r="A43" s="23">
        <f t="shared" si="9"/>
        <v>42</v>
      </c>
      <c r="B43" s="23" t="str">
        <f>IFERROR(IF([1]!Article[[#This Row],[Intitulé]]="","",[1]!Article[[#This Row],[Intitulé]]),"")</f>
        <v>Looper drive eccentric ass'y 350407</v>
      </c>
      <c r="C43" s="24">
        <v>0</v>
      </c>
      <c r="D43" s="25">
        <v>2</v>
      </c>
      <c r="E43" s="25">
        <v>1</v>
      </c>
      <c r="F43" s="26">
        <f t="shared" si="10"/>
        <v>0</v>
      </c>
      <c r="G43" s="27">
        <f t="shared" si="11"/>
        <v>2</v>
      </c>
      <c r="H43" s="25">
        <v>2</v>
      </c>
      <c r="I43" s="27">
        <f t="shared" si="2"/>
        <v>4</v>
      </c>
      <c r="J43" s="27">
        <f t="shared" si="0"/>
        <v>365</v>
      </c>
      <c r="K43" s="28">
        <f t="shared" si="3"/>
        <v>0</v>
      </c>
      <c r="L43" s="25">
        <v>0</v>
      </c>
      <c r="M43" s="29">
        <v>0</v>
      </c>
      <c r="N43" s="30">
        <f t="shared" si="4"/>
        <v>0</v>
      </c>
      <c r="O43" s="31">
        <v>0.2</v>
      </c>
      <c r="P43" s="28">
        <f t="shared" si="5"/>
        <v>0</v>
      </c>
      <c r="Q43" s="27">
        <f t="shared" si="6"/>
        <v>0</v>
      </c>
      <c r="R43" s="32">
        <f t="shared" si="1"/>
        <v>0</v>
      </c>
      <c r="S43" s="28">
        <f t="shared" si="7"/>
        <v>0</v>
      </c>
      <c r="T43" s="27" t="str">
        <f t="shared" si="8"/>
        <v>Oui</v>
      </c>
    </row>
    <row r="44" spans="1:20" x14ac:dyDescent="0.25">
      <c r="A44" s="23">
        <f t="shared" si="9"/>
        <v>43</v>
      </c>
      <c r="B44" s="23" t="str">
        <f>IFERROR(IF([1]!Article[[#This Row],[Intitulé]]="","",[1]!Article[[#This Row],[Intitulé]]),"")</f>
        <v>Needle lever ass'y 350405</v>
      </c>
      <c r="C44" s="24">
        <v>0</v>
      </c>
      <c r="D44" s="25">
        <v>2</v>
      </c>
      <c r="E44" s="25">
        <v>1</v>
      </c>
      <c r="F44" s="26">
        <f t="shared" si="10"/>
        <v>0</v>
      </c>
      <c r="G44" s="27">
        <f t="shared" si="11"/>
        <v>2</v>
      </c>
      <c r="H44" s="25">
        <v>2</v>
      </c>
      <c r="I44" s="27">
        <f t="shared" si="2"/>
        <v>4</v>
      </c>
      <c r="J44" s="27">
        <f t="shared" si="0"/>
        <v>365</v>
      </c>
      <c r="K44" s="28">
        <f t="shared" si="3"/>
        <v>0</v>
      </c>
      <c r="L44" s="25">
        <v>0</v>
      </c>
      <c r="M44" s="29">
        <v>0</v>
      </c>
      <c r="N44" s="30">
        <f t="shared" si="4"/>
        <v>0</v>
      </c>
      <c r="O44" s="31">
        <v>0.2</v>
      </c>
      <c r="P44" s="28">
        <f t="shared" si="5"/>
        <v>0</v>
      </c>
      <c r="Q44" s="27">
        <f t="shared" si="6"/>
        <v>0</v>
      </c>
      <c r="R44" s="32">
        <f t="shared" si="1"/>
        <v>0</v>
      </c>
      <c r="S44" s="28">
        <f t="shared" si="7"/>
        <v>0</v>
      </c>
      <c r="T44" s="27" t="str">
        <f t="shared" si="8"/>
        <v>Oui</v>
      </c>
    </row>
    <row r="45" spans="1:20" x14ac:dyDescent="0.25">
      <c r="A45" s="23">
        <f t="shared" si="9"/>
        <v>44</v>
      </c>
      <c r="B45" s="23" t="str">
        <f>IFERROR(IF([1]!Article[[#This Row],[Intitulé]]="","",[1]!Article[[#This Row],[Intitulé]]),"")</f>
        <v>Feed bar shaft 3506103</v>
      </c>
      <c r="C45" s="24">
        <v>0</v>
      </c>
      <c r="D45" s="25">
        <v>2</v>
      </c>
      <c r="E45" s="25">
        <v>1</v>
      </c>
      <c r="F45" s="26">
        <f t="shared" si="10"/>
        <v>0</v>
      </c>
      <c r="G45" s="27">
        <f t="shared" si="11"/>
        <v>2</v>
      </c>
      <c r="H45" s="25">
        <v>2</v>
      </c>
      <c r="I45" s="27">
        <f t="shared" si="2"/>
        <v>4</v>
      </c>
      <c r="J45" s="27">
        <f t="shared" si="0"/>
        <v>365</v>
      </c>
      <c r="K45" s="28">
        <f t="shared" si="3"/>
        <v>0</v>
      </c>
      <c r="L45" s="25">
        <v>0</v>
      </c>
      <c r="M45" s="29">
        <v>0</v>
      </c>
      <c r="N45" s="30">
        <f t="shared" si="4"/>
        <v>0</v>
      </c>
      <c r="O45" s="31">
        <v>0.2</v>
      </c>
      <c r="P45" s="28">
        <f t="shared" si="5"/>
        <v>0</v>
      </c>
      <c r="Q45" s="27">
        <f t="shared" si="6"/>
        <v>0</v>
      </c>
      <c r="R45" s="32">
        <f t="shared" si="1"/>
        <v>0</v>
      </c>
      <c r="S45" s="28">
        <f t="shared" si="7"/>
        <v>0</v>
      </c>
      <c r="T45" s="27" t="str">
        <f t="shared" si="8"/>
        <v>Oui</v>
      </c>
    </row>
    <row r="46" spans="1:20" x14ac:dyDescent="0.25">
      <c r="A46" s="23">
        <f t="shared" si="9"/>
        <v>45</v>
      </c>
      <c r="B46" s="23" t="str">
        <f>IFERROR(IF([1]!Article[[#This Row],[Intitulé]]="","",[1]!Article[[#This Row],[Intitulé]]),"")</f>
        <v>Feed rocker shaft 3506105</v>
      </c>
      <c r="C46" s="24">
        <v>0</v>
      </c>
      <c r="D46" s="25">
        <v>2</v>
      </c>
      <c r="E46" s="25">
        <v>1</v>
      </c>
      <c r="F46" s="26">
        <f t="shared" si="10"/>
        <v>0</v>
      </c>
      <c r="G46" s="27">
        <f t="shared" si="11"/>
        <v>2</v>
      </c>
      <c r="H46" s="25">
        <v>2</v>
      </c>
      <c r="I46" s="27">
        <f t="shared" si="2"/>
        <v>4</v>
      </c>
      <c r="J46" s="27">
        <f t="shared" si="0"/>
        <v>365</v>
      </c>
      <c r="K46" s="28">
        <f t="shared" si="3"/>
        <v>0</v>
      </c>
      <c r="L46" s="25">
        <v>0</v>
      </c>
      <c r="M46" s="29">
        <v>0</v>
      </c>
      <c r="N46" s="30">
        <f t="shared" si="4"/>
        <v>0</v>
      </c>
      <c r="O46" s="31">
        <v>0.2</v>
      </c>
      <c r="P46" s="28">
        <f t="shared" si="5"/>
        <v>0</v>
      </c>
      <c r="Q46" s="27">
        <f t="shared" si="6"/>
        <v>0</v>
      </c>
      <c r="R46" s="32">
        <f t="shared" si="1"/>
        <v>0</v>
      </c>
      <c r="S46" s="28">
        <f t="shared" si="7"/>
        <v>0</v>
      </c>
      <c r="T46" s="27" t="str">
        <f t="shared" si="8"/>
        <v>Oui</v>
      </c>
    </row>
    <row r="47" spans="1:20" x14ac:dyDescent="0.25">
      <c r="A47" s="23">
        <f t="shared" si="9"/>
        <v>46</v>
      </c>
      <c r="B47" s="23" t="str">
        <f>IFERROR(IF([1]!Article[[#This Row],[Intitulé]]="","",[1]!Article[[#This Row],[Intitulé]]),"")</f>
        <v>Feed bar 3506098</v>
      </c>
      <c r="C47" s="24">
        <v>0</v>
      </c>
      <c r="D47" s="25">
        <v>2</v>
      </c>
      <c r="E47" s="25">
        <v>1</v>
      </c>
      <c r="F47" s="26">
        <f t="shared" si="10"/>
        <v>0</v>
      </c>
      <c r="G47" s="27">
        <f t="shared" si="11"/>
        <v>2</v>
      </c>
      <c r="H47" s="25">
        <v>2</v>
      </c>
      <c r="I47" s="27">
        <f t="shared" si="2"/>
        <v>4</v>
      </c>
      <c r="J47" s="27">
        <f t="shared" si="0"/>
        <v>365</v>
      </c>
      <c r="K47" s="28">
        <f t="shared" si="3"/>
        <v>0</v>
      </c>
      <c r="L47" s="25">
        <v>0</v>
      </c>
      <c r="M47" s="29">
        <v>0</v>
      </c>
      <c r="N47" s="30">
        <f t="shared" si="4"/>
        <v>0</v>
      </c>
      <c r="O47" s="31">
        <v>0.2</v>
      </c>
      <c r="P47" s="28">
        <f t="shared" si="5"/>
        <v>0</v>
      </c>
      <c r="Q47" s="27">
        <f t="shared" si="6"/>
        <v>0</v>
      </c>
      <c r="R47" s="32">
        <f t="shared" si="1"/>
        <v>0</v>
      </c>
      <c r="S47" s="28">
        <f t="shared" si="7"/>
        <v>0</v>
      </c>
      <c r="T47" s="27" t="str">
        <f t="shared" si="8"/>
        <v>Oui</v>
      </c>
    </row>
    <row r="48" spans="1:20" x14ac:dyDescent="0.25">
      <c r="A48" s="23">
        <f t="shared" si="9"/>
        <v>47</v>
      </c>
      <c r="B48" s="23" t="str">
        <f>IFERROR(IF([1]!Article[[#This Row],[Intitulé]]="","",[1]!Article[[#This Row],[Intitulé]]),"")</f>
        <v>Feed rocker 3506104</v>
      </c>
      <c r="C48" s="24">
        <v>0</v>
      </c>
      <c r="D48" s="25">
        <v>2</v>
      </c>
      <c r="E48" s="25">
        <v>1</v>
      </c>
      <c r="F48" s="26">
        <f t="shared" si="10"/>
        <v>0</v>
      </c>
      <c r="G48" s="27">
        <f t="shared" si="11"/>
        <v>2</v>
      </c>
      <c r="H48" s="25">
        <v>2</v>
      </c>
      <c r="I48" s="27">
        <f t="shared" si="2"/>
        <v>4</v>
      </c>
      <c r="J48" s="27">
        <f t="shared" si="0"/>
        <v>365</v>
      </c>
      <c r="K48" s="28">
        <f t="shared" si="3"/>
        <v>0</v>
      </c>
      <c r="L48" s="25">
        <v>0</v>
      </c>
      <c r="M48" s="29">
        <v>0</v>
      </c>
      <c r="N48" s="30">
        <f t="shared" si="4"/>
        <v>0</v>
      </c>
      <c r="O48" s="31">
        <v>0.2</v>
      </c>
      <c r="P48" s="28">
        <f t="shared" si="5"/>
        <v>0</v>
      </c>
      <c r="Q48" s="27">
        <f t="shared" si="6"/>
        <v>0</v>
      </c>
      <c r="R48" s="32">
        <f t="shared" si="1"/>
        <v>0</v>
      </c>
      <c r="S48" s="28">
        <f t="shared" si="7"/>
        <v>0</v>
      </c>
      <c r="T48" s="27" t="str">
        <f t="shared" si="8"/>
        <v>Oui</v>
      </c>
    </row>
    <row r="49" spans="1:20" x14ac:dyDescent="0.25">
      <c r="A49" s="23">
        <f t="shared" si="9"/>
        <v>48</v>
      </c>
      <c r="B49" s="23" t="str">
        <f>IFERROR(IF([1]!Article[[#This Row],[Intitulé]]="","",[1]!Article[[#This Row],[Intitulé]]),"")</f>
        <v>Stitch regulating stud 3506107</v>
      </c>
      <c r="C49" s="24">
        <v>0</v>
      </c>
      <c r="D49" s="25">
        <v>2</v>
      </c>
      <c r="E49" s="25">
        <v>1</v>
      </c>
      <c r="F49" s="26">
        <f t="shared" si="10"/>
        <v>0</v>
      </c>
      <c r="G49" s="27">
        <f t="shared" si="11"/>
        <v>2</v>
      </c>
      <c r="H49" s="25">
        <v>2</v>
      </c>
      <c r="I49" s="27">
        <f t="shared" si="2"/>
        <v>4</v>
      </c>
      <c r="J49" s="27">
        <f t="shared" si="0"/>
        <v>365</v>
      </c>
      <c r="K49" s="28">
        <f t="shared" si="3"/>
        <v>0</v>
      </c>
      <c r="L49" s="25">
        <v>0</v>
      </c>
      <c r="M49" s="29">
        <v>0</v>
      </c>
      <c r="N49" s="30">
        <f t="shared" si="4"/>
        <v>0</v>
      </c>
      <c r="O49" s="31">
        <v>0.2</v>
      </c>
      <c r="P49" s="28">
        <f t="shared" si="5"/>
        <v>0</v>
      </c>
      <c r="Q49" s="27">
        <f t="shared" si="6"/>
        <v>0</v>
      </c>
      <c r="R49" s="32">
        <f t="shared" si="1"/>
        <v>0</v>
      </c>
      <c r="S49" s="28">
        <f t="shared" si="7"/>
        <v>0</v>
      </c>
      <c r="T49" s="27" t="str">
        <f t="shared" si="8"/>
        <v>Oui</v>
      </c>
    </row>
    <row r="50" spans="1:20" x14ac:dyDescent="0.25">
      <c r="A50" s="23">
        <f t="shared" si="9"/>
        <v>49</v>
      </c>
      <c r="B50" s="23" t="str">
        <f>IFERROR(IF([1]!Article[[#This Row],[Intitulé]]="","",[1]!Article[[#This Row],[Intitulé]]),"")</f>
        <v>Flange bushing 3506111</v>
      </c>
      <c r="C50" s="24">
        <v>0</v>
      </c>
      <c r="D50" s="25">
        <v>2</v>
      </c>
      <c r="E50" s="25">
        <v>1</v>
      </c>
      <c r="F50" s="26">
        <f t="shared" si="10"/>
        <v>0</v>
      </c>
      <c r="G50" s="27">
        <f t="shared" si="11"/>
        <v>2</v>
      </c>
      <c r="H50" s="25">
        <v>2</v>
      </c>
      <c r="I50" s="27">
        <f t="shared" si="2"/>
        <v>4</v>
      </c>
      <c r="J50" s="27">
        <f>E50*365</f>
        <v>365</v>
      </c>
      <c r="K50" s="28">
        <f t="shared" si="3"/>
        <v>0</v>
      </c>
      <c r="L50" s="25">
        <v>0</v>
      </c>
      <c r="M50" s="29">
        <v>0</v>
      </c>
      <c r="N50" s="30">
        <f t="shared" si="4"/>
        <v>0</v>
      </c>
      <c r="O50" s="31">
        <v>0.2</v>
      </c>
      <c r="P50" s="28">
        <f t="shared" si="5"/>
        <v>0</v>
      </c>
      <c r="Q50" s="27">
        <f t="shared" si="6"/>
        <v>0</v>
      </c>
      <c r="R50" s="32">
        <f t="shared" si="1"/>
        <v>0</v>
      </c>
      <c r="S50" s="28">
        <f t="shared" si="7"/>
        <v>0</v>
      </c>
      <c r="T50" s="27" t="str">
        <f t="shared" si="8"/>
        <v>Oui</v>
      </c>
    </row>
    <row r="51" spans="1:20" x14ac:dyDescent="0.25">
      <c r="A51" s="23">
        <f t="shared" si="9"/>
        <v>50</v>
      </c>
      <c r="B51" s="23" t="str">
        <f>IFERROR(IF([1]!Article[[#This Row],[Intitulé]]="","",[1]!Article[[#This Row],[Intitulé]]),"")</f>
        <v>Feed drive eccentric ass'y 350612</v>
      </c>
      <c r="C51" s="24">
        <v>0</v>
      </c>
      <c r="D51" s="25">
        <v>2</v>
      </c>
      <c r="E51" s="25">
        <v>1</v>
      </c>
      <c r="F51" s="26">
        <f t="shared" si="10"/>
        <v>0</v>
      </c>
      <c r="G51" s="27">
        <f t="shared" si="11"/>
        <v>2</v>
      </c>
      <c r="H51" s="25">
        <v>2</v>
      </c>
      <c r="I51" s="27">
        <f t="shared" si="2"/>
        <v>4</v>
      </c>
      <c r="J51" s="27">
        <f t="shared" si="0"/>
        <v>365</v>
      </c>
      <c r="K51" s="28">
        <f t="shared" si="3"/>
        <v>0</v>
      </c>
      <c r="L51" s="25">
        <v>0</v>
      </c>
      <c r="M51" s="29">
        <v>0</v>
      </c>
      <c r="N51" s="30">
        <f t="shared" si="4"/>
        <v>0</v>
      </c>
      <c r="O51" s="31">
        <v>0.2</v>
      </c>
      <c r="P51" s="28">
        <f t="shared" si="5"/>
        <v>0</v>
      </c>
      <c r="Q51" s="27">
        <f t="shared" si="6"/>
        <v>0</v>
      </c>
      <c r="R51" s="32">
        <f t="shared" si="1"/>
        <v>0</v>
      </c>
      <c r="S51" s="28">
        <f t="shared" si="7"/>
        <v>0</v>
      </c>
      <c r="T51" s="27" t="str">
        <f t="shared" si="8"/>
        <v>Oui</v>
      </c>
    </row>
    <row r="52" spans="1:20" x14ac:dyDescent="0.25">
      <c r="A52" s="23">
        <f t="shared" si="9"/>
        <v>51</v>
      </c>
      <c r="B52" s="23" t="str">
        <f>IFERROR(IF([1]!Article[[#This Row],[Intitulé]]="","",[1]!Article[[#This Row],[Intitulé]]),"")</f>
        <v>Feed lift eccentric fork 3506099</v>
      </c>
      <c r="C52" s="24">
        <v>0</v>
      </c>
      <c r="D52" s="25">
        <v>2</v>
      </c>
      <c r="E52" s="25">
        <v>1</v>
      </c>
      <c r="F52" s="26">
        <f t="shared" si="10"/>
        <v>0</v>
      </c>
      <c r="G52" s="27">
        <f t="shared" si="11"/>
        <v>2</v>
      </c>
      <c r="H52" s="25">
        <v>2</v>
      </c>
      <c r="I52" s="27">
        <f t="shared" si="2"/>
        <v>4</v>
      </c>
      <c r="J52" s="27">
        <f>E52*365</f>
        <v>365</v>
      </c>
      <c r="K52" s="28">
        <f t="shared" si="3"/>
        <v>0</v>
      </c>
      <c r="L52" s="25">
        <v>0</v>
      </c>
      <c r="M52" s="29">
        <v>0</v>
      </c>
      <c r="N52" s="30">
        <f t="shared" si="4"/>
        <v>0</v>
      </c>
      <c r="O52" s="31">
        <v>0.2</v>
      </c>
      <c r="P52" s="28">
        <f t="shared" si="5"/>
        <v>0</v>
      </c>
      <c r="Q52" s="27">
        <f t="shared" si="6"/>
        <v>0</v>
      </c>
      <c r="R52" s="32">
        <f t="shared" si="1"/>
        <v>0</v>
      </c>
      <c r="S52" s="28">
        <f t="shared" si="7"/>
        <v>0</v>
      </c>
      <c r="T52" s="27" t="str">
        <f t="shared" si="8"/>
        <v>Oui</v>
      </c>
    </row>
    <row r="53" spans="1:20" x14ac:dyDescent="0.25">
      <c r="A53" s="23">
        <f t="shared" si="9"/>
        <v>52</v>
      </c>
      <c r="B53" s="23" t="str">
        <f>IFERROR(IF([1]!Article[[#This Row],[Intitulé]]="","",[1]!Article[[#This Row],[Intitulé]]),"")</f>
        <v>Feed lift eccentric 3506113</v>
      </c>
      <c r="C53" s="24">
        <v>0</v>
      </c>
      <c r="D53" s="25">
        <v>2</v>
      </c>
      <c r="E53" s="25">
        <v>1</v>
      </c>
      <c r="F53" s="26">
        <f t="shared" si="10"/>
        <v>0</v>
      </c>
      <c r="G53" s="27">
        <f t="shared" si="11"/>
        <v>2</v>
      </c>
      <c r="H53" s="25">
        <v>2</v>
      </c>
      <c r="I53" s="27">
        <f t="shared" si="2"/>
        <v>4</v>
      </c>
      <c r="J53" s="27">
        <f t="shared" ref="J53:J62" si="12">E53*365</f>
        <v>365</v>
      </c>
      <c r="K53" s="28">
        <f t="shared" si="3"/>
        <v>0</v>
      </c>
      <c r="L53" s="25">
        <v>0</v>
      </c>
      <c r="M53" s="29">
        <v>0</v>
      </c>
      <c r="N53" s="30">
        <f t="shared" si="4"/>
        <v>0</v>
      </c>
      <c r="O53" s="31">
        <v>0.2</v>
      </c>
      <c r="P53" s="28">
        <f t="shared" si="5"/>
        <v>0</v>
      </c>
      <c r="Q53" s="27">
        <f t="shared" si="6"/>
        <v>0</v>
      </c>
      <c r="R53" s="32">
        <f t="shared" si="1"/>
        <v>0</v>
      </c>
      <c r="S53" s="28">
        <f t="shared" si="7"/>
        <v>0</v>
      </c>
      <c r="T53" s="27" t="str">
        <f t="shared" si="8"/>
        <v>Oui</v>
      </c>
    </row>
    <row r="54" spans="1:20" x14ac:dyDescent="0.25">
      <c r="A54" s="23">
        <f t="shared" si="9"/>
        <v>53</v>
      </c>
      <c r="B54" s="23" t="str">
        <f>IFERROR(IF([1]!Article[[#This Row],[Intitulé]]="","",[1]!Article[[#This Row],[Intitulé]]),"")</f>
        <v>Needle bar upper bushing 3501004</v>
      </c>
      <c r="C54" s="24">
        <v>0</v>
      </c>
      <c r="D54" s="25">
        <v>2</v>
      </c>
      <c r="E54" s="25">
        <v>1</v>
      </c>
      <c r="F54" s="26">
        <f t="shared" si="10"/>
        <v>0</v>
      </c>
      <c r="G54" s="27">
        <f t="shared" si="11"/>
        <v>2</v>
      </c>
      <c r="H54" s="25">
        <v>2</v>
      </c>
      <c r="I54" s="27">
        <f t="shared" si="2"/>
        <v>4</v>
      </c>
      <c r="J54" s="27">
        <f t="shared" si="12"/>
        <v>365</v>
      </c>
      <c r="K54" s="28">
        <f t="shared" si="3"/>
        <v>0</v>
      </c>
      <c r="L54" s="25">
        <v>0</v>
      </c>
      <c r="M54" s="29">
        <v>0</v>
      </c>
      <c r="N54" s="30">
        <f t="shared" si="4"/>
        <v>0</v>
      </c>
      <c r="O54" s="31">
        <v>0.2</v>
      </c>
      <c r="P54" s="28">
        <f t="shared" si="5"/>
        <v>0</v>
      </c>
      <c r="Q54" s="27">
        <f t="shared" si="6"/>
        <v>0</v>
      </c>
      <c r="R54" s="32">
        <f t="shared" si="1"/>
        <v>0</v>
      </c>
      <c r="S54" s="28">
        <f t="shared" si="7"/>
        <v>0</v>
      </c>
      <c r="T54" s="27" t="str">
        <f t="shared" si="8"/>
        <v>Oui</v>
      </c>
    </row>
    <row r="55" spans="1:20" x14ac:dyDescent="0.25">
      <c r="A55" s="23">
        <f t="shared" si="9"/>
        <v>54</v>
      </c>
      <c r="B55" s="23" t="str">
        <f>IFERROR(IF([1]!Article[[#This Row],[Intitulé]]="","",[1]!Article[[#This Row],[Intitulé]]),"")</f>
        <v>Needle bar lower bushing 3501005</v>
      </c>
      <c r="C55" s="24">
        <v>0</v>
      </c>
      <c r="D55" s="25">
        <v>2</v>
      </c>
      <c r="E55" s="25">
        <v>1</v>
      </c>
      <c r="F55" s="26">
        <f t="shared" si="10"/>
        <v>0</v>
      </c>
      <c r="G55" s="27">
        <f t="shared" si="11"/>
        <v>2</v>
      </c>
      <c r="H55" s="25">
        <v>2</v>
      </c>
      <c r="I55" s="27">
        <f t="shared" si="2"/>
        <v>4</v>
      </c>
      <c r="J55" s="27">
        <f t="shared" si="12"/>
        <v>365</v>
      </c>
      <c r="K55" s="28">
        <f t="shared" si="3"/>
        <v>0</v>
      </c>
      <c r="L55" s="25">
        <v>0</v>
      </c>
      <c r="M55" s="29">
        <v>0</v>
      </c>
      <c r="N55" s="30">
        <f t="shared" si="4"/>
        <v>0</v>
      </c>
      <c r="O55" s="31">
        <v>0.2</v>
      </c>
      <c r="P55" s="28">
        <f t="shared" si="5"/>
        <v>0</v>
      </c>
      <c r="Q55" s="27">
        <f t="shared" si="6"/>
        <v>0</v>
      </c>
      <c r="R55" s="32">
        <f t="shared" si="1"/>
        <v>0</v>
      </c>
      <c r="S55" s="28">
        <f t="shared" si="7"/>
        <v>0</v>
      </c>
      <c r="T55" s="27" t="str">
        <f t="shared" si="8"/>
        <v>Oui</v>
      </c>
    </row>
    <row r="56" spans="1:20" x14ac:dyDescent="0.25">
      <c r="A56" s="23">
        <f t="shared" si="9"/>
        <v>55</v>
      </c>
      <c r="B56" s="23" t="str">
        <f>IFERROR(IF([1]!Article[[#This Row],[Intitulé]]="","",[1]!Article[[#This Row],[Intitulé]]),"")</f>
        <v>Plug screw 3501003</v>
      </c>
      <c r="C56" s="24">
        <v>0</v>
      </c>
      <c r="D56" s="25">
        <v>2</v>
      </c>
      <c r="E56" s="25">
        <v>1</v>
      </c>
      <c r="F56" s="26">
        <f t="shared" si="10"/>
        <v>0</v>
      </c>
      <c r="G56" s="27">
        <f t="shared" si="11"/>
        <v>2</v>
      </c>
      <c r="H56" s="25">
        <v>2</v>
      </c>
      <c r="I56" s="27">
        <f t="shared" si="2"/>
        <v>4</v>
      </c>
      <c r="J56" s="27">
        <f t="shared" si="12"/>
        <v>365</v>
      </c>
      <c r="K56" s="28">
        <f t="shared" si="3"/>
        <v>0</v>
      </c>
      <c r="L56" s="25">
        <v>0</v>
      </c>
      <c r="M56" s="29">
        <v>0</v>
      </c>
      <c r="N56" s="30">
        <f t="shared" si="4"/>
        <v>0</v>
      </c>
      <c r="O56" s="31">
        <v>0.2</v>
      </c>
      <c r="P56" s="28">
        <f t="shared" si="5"/>
        <v>0</v>
      </c>
      <c r="Q56" s="27">
        <f t="shared" si="6"/>
        <v>0</v>
      </c>
      <c r="R56" s="32">
        <f t="shared" si="1"/>
        <v>0</v>
      </c>
      <c r="S56" s="28">
        <f t="shared" si="7"/>
        <v>0</v>
      </c>
      <c r="T56" s="27" t="str">
        <f t="shared" si="8"/>
        <v>Oui</v>
      </c>
    </row>
    <row r="57" spans="1:20" x14ac:dyDescent="0.25">
      <c r="A57" s="23">
        <f t="shared" si="9"/>
        <v>56</v>
      </c>
      <c r="B57" s="23" t="str">
        <f>IFERROR(IF([1]!Article[[#This Row],[Intitulé]]="","",[1]!Article[[#This Row],[Intitulé]]),"")</f>
        <v>Sight feed oiler 1001</v>
      </c>
      <c r="C57" s="24">
        <v>0</v>
      </c>
      <c r="D57" s="25">
        <v>2</v>
      </c>
      <c r="E57" s="25">
        <v>1</v>
      </c>
      <c r="F57" s="26">
        <f t="shared" si="10"/>
        <v>0</v>
      </c>
      <c r="G57" s="27">
        <f t="shared" si="11"/>
        <v>2</v>
      </c>
      <c r="H57" s="25">
        <v>2</v>
      </c>
      <c r="I57" s="27">
        <f t="shared" si="2"/>
        <v>4</v>
      </c>
      <c r="J57" s="27">
        <f t="shared" si="12"/>
        <v>365</v>
      </c>
      <c r="K57" s="28">
        <f t="shared" si="3"/>
        <v>0</v>
      </c>
      <c r="L57" s="25">
        <v>0</v>
      </c>
      <c r="M57" s="29">
        <v>0</v>
      </c>
      <c r="N57" s="30">
        <f t="shared" si="4"/>
        <v>0</v>
      </c>
      <c r="O57" s="31">
        <v>0.2</v>
      </c>
      <c r="P57" s="28">
        <f t="shared" si="5"/>
        <v>0</v>
      </c>
      <c r="Q57" s="27">
        <f t="shared" si="6"/>
        <v>0</v>
      </c>
      <c r="R57" s="32">
        <f>IF(Q57=0,,J57/Q57)</f>
        <v>0</v>
      </c>
      <c r="S57" s="28">
        <f>IF(Q57=0,,J57*M57+(P57*(J57/Q57))+(O57*M57*(Q57/2)))</f>
        <v>0</v>
      </c>
      <c r="T57" s="27" t="str">
        <f t="shared" si="8"/>
        <v>Oui</v>
      </c>
    </row>
    <row r="58" spans="1:20" x14ac:dyDescent="0.25">
      <c r="A58" s="23">
        <f t="shared" si="9"/>
        <v>57</v>
      </c>
      <c r="B58" s="23" t="str">
        <f>IFERROR(IF([1]!Article[[#This Row],[Intitulé]]="","",[1]!Article[[#This Row],[Intitulé]]),"")</f>
        <v>Thread tension ass'y 350302</v>
      </c>
      <c r="C58" s="24">
        <v>0</v>
      </c>
      <c r="D58" s="25">
        <v>2</v>
      </c>
      <c r="E58" s="25">
        <v>1</v>
      </c>
      <c r="F58" s="26">
        <f t="shared" si="10"/>
        <v>0</v>
      </c>
      <c r="G58" s="27">
        <f t="shared" si="11"/>
        <v>2</v>
      </c>
      <c r="H58" s="25">
        <v>2</v>
      </c>
      <c r="I58" s="27">
        <f t="shared" si="2"/>
        <v>4</v>
      </c>
      <c r="J58" s="27">
        <f t="shared" si="12"/>
        <v>365</v>
      </c>
      <c r="K58" s="28">
        <f t="shared" si="3"/>
        <v>0</v>
      </c>
      <c r="L58" s="25">
        <v>0</v>
      </c>
      <c r="M58" s="29">
        <v>0</v>
      </c>
      <c r="N58" s="30">
        <f t="shared" si="4"/>
        <v>0</v>
      </c>
      <c r="O58" s="31">
        <v>0.2</v>
      </c>
      <c r="P58" s="28">
        <f t="shared" si="5"/>
        <v>0</v>
      </c>
      <c r="Q58" s="27">
        <f t="shared" si="6"/>
        <v>0</v>
      </c>
      <c r="R58" s="32">
        <f t="shared" si="1"/>
        <v>0</v>
      </c>
      <c r="S58" s="28">
        <f t="shared" si="7"/>
        <v>0</v>
      </c>
      <c r="T58" s="27" t="str">
        <f t="shared" si="8"/>
        <v>Oui</v>
      </c>
    </row>
    <row r="59" spans="1:20" x14ac:dyDescent="0.25">
      <c r="A59" s="23">
        <f t="shared" si="9"/>
        <v>58</v>
      </c>
      <c r="B59" s="23" t="str">
        <f>IFERROR(IF([1]!Article[[#This Row],[Intitulé]]="","",[1]!Article[[#This Row],[Intitulé]]),"")</f>
        <v>Looper for two thread 3505081</v>
      </c>
      <c r="C59" s="24">
        <v>0</v>
      </c>
      <c r="D59" s="25">
        <v>2</v>
      </c>
      <c r="E59" s="25">
        <v>1</v>
      </c>
      <c r="F59" s="26">
        <f t="shared" si="10"/>
        <v>0</v>
      </c>
      <c r="G59" s="27">
        <f t="shared" si="11"/>
        <v>2</v>
      </c>
      <c r="H59" s="25">
        <v>2</v>
      </c>
      <c r="I59" s="27">
        <f t="shared" si="2"/>
        <v>4</v>
      </c>
      <c r="J59" s="27">
        <f t="shared" si="12"/>
        <v>365</v>
      </c>
      <c r="K59" s="28">
        <f t="shared" si="3"/>
        <v>0</v>
      </c>
      <c r="L59" s="25">
        <v>0</v>
      </c>
      <c r="M59" s="29">
        <v>0</v>
      </c>
      <c r="N59" s="30">
        <f t="shared" si="4"/>
        <v>0</v>
      </c>
      <c r="O59" s="31">
        <v>0.2</v>
      </c>
      <c r="P59" s="28">
        <f t="shared" si="5"/>
        <v>0</v>
      </c>
      <c r="Q59" s="27">
        <f>IF(OR(M59=0,O59=0),,ROUNDUP(2*(SQRT((J59*P59)/(M59*O59))),0))</f>
        <v>0</v>
      </c>
      <c r="R59" s="32">
        <f t="shared" si="1"/>
        <v>0</v>
      </c>
      <c r="S59" s="28">
        <f t="shared" si="7"/>
        <v>0</v>
      </c>
      <c r="T59" s="27" t="str">
        <f t="shared" si="8"/>
        <v>Oui</v>
      </c>
    </row>
    <row r="60" spans="1:20" x14ac:dyDescent="0.25">
      <c r="A60" s="23">
        <f t="shared" si="9"/>
        <v>59</v>
      </c>
      <c r="B60" s="23" t="str">
        <f>IFERROR(IF([1]!Article[[#This Row],[Intitulé]]="","",[1]!Article[[#This Row],[Intitulé]]),"")</f>
        <v>Looper rocker ass'y 350508</v>
      </c>
      <c r="C60" s="24">
        <v>0</v>
      </c>
      <c r="D60" s="25">
        <v>2</v>
      </c>
      <c r="E60" s="25">
        <v>1</v>
      </c>
      <c r="F60" s="26">
        <f t="shared" si="10"/>
        <v>0</v>
      </c>
      <c r="G60" s="27">
        <f t="shared" si="11"/>
        <v>2</v>
      </c>
      <c r="H60" s="25">
        <v>2</v>
      </c>
      <c r="I60" s="27">
        <f t="shared" si="2"/>
        <v>4</v>
      </c>
      <c r="J60" s="27">
        <f t="shared" si="12"/>
        <v>365</v>
      </c>
      <c r="K60" s="28">
        <f t="shared" si="3"/>
        <v>0</v>
      </c>
      <c r="L60" s="25">
        <v>0</v>
      </c>
      <c r="M60" s="29">
        <v>0</v>
      </c>
      <c r="N60" s="30">
        <f t="shared" si="4"/>
        <v>0</v>
      </c>
      <c r="O60" s="31">
        <v>0.2</v>
      </c>
      <c r="P60" s="28">
        <f t="shared" si="5"/>
        <v>0</v>
      </c>
      <c r="Q60" s="27">
        <f t="shared" si="6"/>
        <v>0</v>
      </c>
      <c r="R60" s="32">
        <f t="shared" si="1"/>
        <v>0</v>
      </c>
      <c r="S60" s="28">
        <f t="shared" si="7"/>
        <v>0</v>
      </c>
      <c r="T60" s="27" t="str">
        <f t="shared" si="8"/>
        <v>Oui</v>
      </c>
    </row>
    <row r="61" spans="1:20" x14ac:dyDescent="0.25">
      <c r="A61" s="23">
        <f t="shared" si="9"/>
        <v>60</v>
      </c>
      <c r="B61" s="23" t="str">
        <f>IFERROR(IF([1]!Article[[#This Row],[Intitulé]]="","",[1]!Article[[#This Row],[Intitulé]]),"")</f>
        <v>Rocker for looper avoid eccentric 3505074</v>
      </c>
      <c r="C61" s="24">
        <v>0</v>
      </c>
      <c r="D61" s="25">
        <v>2</v>
      </c>
      <c r="E61" s="25">
        <v>1</v>
      </c>
      <c r="F61" s="26">
        <f t="shared" si="10"/>
        <v>0</v>
      </c>
      <c r="G61" s="27">
        <f t="shared" si="11"/>
        <v>2</v>
      </c>
      <c r="H61" s="25">
        <v>2</v>
      </c>
      <c r="I61" s="27">
        <f t="shared" si="2"/>
        <v>4</v>
      </c>
      <c r="J61" s="27">
        <f t="shared" si="12"/>
        <v>365</v>
      </c>
      <c r="K61" s="28">
        <f t="shared" si="3"/>
        <v>0</v>
      </c>
      <c r="L61" s="25">
        <v>0</v>
      </c>
      <c r="M61" s="29">
        <v>0</v>
      </c>
      <c r="N61" s="30">
        <f t="shared" si="4"/>
        <v>0</v>
      </c>
      <c r="O61" s="31">
        <v>0.2</v>
      </c>
      <c r="P61" s="28">
        <f t="shared" si="5"/>
        <v>0</v>
      </c>
      <c r="Q61" s="27">
        <f t="shared" si="6"/>
        <v>0</v>
      </c>
      <c r="R61" s="32">
        <f t="shared" si="1"/>
        <v>0</v>
      </c>
      <c r="S61" s="28">
        <f t="shared" si="7"/>
        <v>0</v>
      </c>
      <c r="T61" s="27" t="str">
        <f t="shared" si="8"/>
        <v>Oui</v>
      </c>
    </row>
    <row r="62" spans="1:20" x14ac:dyDescent="0.25">
      <c r="A62" s="23">
        <f t="shared" si="9"/>
        <v>61</v>
      </c>
      <c r="B62" s="23" t="str">
        <f>IFERROR(IF([1]!Article[[#This Row],[Intitulé]]="","",[1]!Article[[#This Row],[Intitulé]]),"")</f>
        <v>Ball joint assembly 350509</v>
      </c>
      <c r="C62" s="24">
        <v>0</v>
      </c>
      <c r="D62" s="25">
        <v>2</v>
      </c>
      <c r="E62" s="25">
        <v>1</v>
      </c>
      <c r="F62" s="26">
        <f t="shared" si="10"/>
        <v>0</v>
      </c>
      <c r="G62" s="27">
        <f t="shared" si="11"/>
        <v>2</v>
      </c>
      <c r="H62" s="25">
        <v>2</v>
      </c>
      <c r="I62" s="27">
        <f t="shared" si="2"/>
        <v>4</v>
      </c>
      <c r="J62" s="27">
        <f t="shared" si="12"/>
        <v>365</v>
      </c>
      <c r="K62" s="28">
        <f t="shared" si="3"/>
        <v>0</v>
      </c>
      <c r="L62" s="25">
        <v>0</v>
      </c>
      <c r="M62" s="29">
        <v>0</v>
      </c>
      <c r="N62" s="30">
        <f t="shared" si="4"/>
        <v>0</v>
      </c>
      <c r="O62" s="31">
        <v>0.2</v>
      </c>
      <c r="P62" s="28">
        <f t="shared" si="5"/>
        <v>0</v>
      </c>
      <c r="Q62" s="27">
        <f t="shared" si="6"/>
        <v>0</v>
      </c>
      <c r="R62" s="32">
        <f t="shared" si="1"/>
        <v>0</v>
      </c>
      <c r="S62" s="28">
        <f t="shared" si="7"/>
        <v>0</v>
      </c>
      <c r="T62" s="27" t="str">
        <f t="shared" si="8"/>
        <v>Oui</v>
      </c>
    </row>
    <row r="63" spans="1:20" x14ac:dyDescent="0.25">
      <c r="A63" s="23">
        <f t="shared" si="9"/>
        <v>62</v>
      </c>
      <c r="B63" s="23" t="str">
        <f>IFERROR(IF([1]!Article[[#This Row],[Intitulé]]="","",[1]!Article[[#This Row],[Intitulé]]),"")</f>
        <v>Ball joint assembly right 350511</v>
      </c>
      <c r="C63" s="24">
        <v>0</v>
      </c>
      <c r="D63" s="25">
        <v>2</v>
      </c>
      <c r="E63" s="25">
        <v>1</v>
      </c>
      <c r="F63" s="26">
        <f t="shared" si="10"/>
        <v>0</v>
      </c>
      <c r="G63" s="27">
        <f t="shared" si="11"/>
        <v>2</v>
      </c>
      <c r="H63" s="25">
        <v>2</v>
      </c>
      <c r="I63" s="27">
        <f t="shared" si="2"/>
        <v>4</v>
      </c>
      <c r="J63" s="27">
        <f>E63*I63*G63</f>
        <v>8</v>
      </c>
      <c r="K63" s="28">
        <f t="shared" si="3"/>
        <v>0</v>
      </c>
      <c r="L63" s="25">
        <v>0</v>
      </c>
      <c r="M63" s="29">
        <v>0</v>
      </c>
      <c r="N63" s="30">
        <f t="shared" si="4"/>
        <v>0</v>
      </c>
      <c r="O63" s="31">
        <v>0.2</v>
      </c>
      <c r="P63" s="28">
        <f t="shared" si="5"/>
        <v>0</v>
      </c>
      <c r="Q63" s="27">
        <f t="shared" si="6"/>
        <v>0</v>
      </c>
      <c r="R63" s="32">
        <f t="shared" si="1"/>
        <v>0</v>
      </c>
      <c r="S63" s="28">
        <f>IF(Q63=0,,J63*M63+(P63*(J63/Q63))+(O63*M63*(Q63/2)))</f>
        <v>0</v>
      </c>
      <c r="T63" s="27" t="str">
        <f t="shared" si="8"/>
        <v>Oui</v>
      </c>
    </row>
    <row r="64" spans="1:20" x14ac:dyDescent="0.25">
      <c r="A64" s="23">
        <f t="shared" si="9"/>
        <v>63</v>
      </c>
      <c r="B64" s="23" t="str">
        <f>IFERROR(IF([1]!Article[[#This Row],[Intitulé]]="","",[1]!Article[[#This Row],[Intitulé]]),"")</f>
        <v>Connecting bar 3505077</v>
      </c>
      <c r="C64" s="24">
        <v>0</v>
      </c>
      <c r="D64" s="25">
        <v>2</v>
      </c>
      <c r="E64" s="25">
        <v>1</v>
      </c>
      <c r="F64" s="26">
        <f t="shared" si="10"/>
        <v>0</v>
      </c>
      <c r="G64" s="27">
        <f t="shared" si="11"/>
        <v>2</v>
      </c>
      <c r="H64" s="25">
        <v>2</v>
      </c>
      <c r="I64" s="27">
        <f t="shared" si="2"/>
        <v>4</v>
      </c>
      <c r="J64" s="27">
        <f t="shared" ref="J64:J127" si="13">E64*I64*G64</f>
        <v>8</v>
      </c>
      <c r="K64" s="28">
        <f t="shared" si="3"/>
        <v>0</v>
      </c>
      <c r="L64" s="25">
        <v>0</v>
      </c>
      <c r="M64" s="29">
        <v>0</v>
      </c>
      <c r="N64" s="30">
        <f t="shared" si="4"/>
        <v>0</v>
      </c>
      <c r="O64" s="31">
        <v>0.2</v>
      </c>
      <c r="P64" s="28">
        <f t="shared" si="5"/>
        <v>0</v>
      </c>
      <c r="Q64" s="27">
        <f t="shared" si="6"/>
        <v>0</v>
      </c>
      <c r="R64" s="32">
        <f t="shared" si="1"/>
        <v>0</v>
      </c>
      <c r="S64" s="28">
        <f t="shared" si="7"/>
        <v>0</v>
      </c>
      <c r="T64" s="27" t="str">
        <f t="shared" si="8"/>
        <v>Oui</v>
      </c>
    </row>
    <row r="65" spans="1:20" x14ac:dyDescent="0.25">
      <c r="A65" s="23">
        <f t="shared" si="9"/>
        <v>64</v>
      </c>
      <c r="B65" s="23" t="str">
        <f>IFERROR(IF([1]!Article[[#This Row],[Intitulé]]="","",[1]!Article[[#This Row],[Intitulé]]),"")</f>
        <v>Screw m15*12 601</v>
      </c>
      <c r="C65" s="24">
        <v>0</v>
      </c>
      <c r="D65" s="25">
        <v>2</v>
      </c>
      <c r="E65" s="25">
        <v>1</v>
      </c>
      <c r="F65" s="26">
        <f t="shared" si="10"/>
        <v>0</v>
      </c>
      <c r="G65" s="27">
        <f t="shared" si="11"/>
        <v>2</v>
      </c>
      <c r="H65" s="25">
        <v>2</v>
      </c>
      <c r="I65" s="27">
        <f t="shared" si="2"/>
        <v>4</v>
      </c>
      <c r="J65" s="27">
        <f t="shared" si="13"/>
        <v>8</v>
      </c>
      <c r="K65" s="28">
        <f t="shared" si="3"/>
        <v>0</v>
      </c>
      <c r="L65" s="25">
        <v>0</v>
      </c>
      <c r="M65" s="29">
        <v>0</v>
      </c>
      <c r="N65" s="30">
        <f t="shared" si="4"/>
        <v>0</v>
      </c>
      <c r="O65" s="31">
        <v>0.2</v>
      </c>
      <c r="P65" s="28">
        <f t="shared" si="5"/>
        <v>0</v>
      </c>
      <c r="Q65" s="27">
        <f t="shared" si="6"/>
        <v>0</v>
      </c>
      <c r="R65" s="32">
        <f t="shared" si="1"/>
        <v>0</v>
      </c>
      <c r="S65" s="28">
        <f t="shared" si="7"/>
        <v>0</v>
      </c>
      <c r="T65" s="27" t="str">
        <f t="shared" si="8"/>
        <v>Oui</v>
      </c>
    </row>
    <row r="66" spans="1:20" x14ac:dyDescent="0.25">
      <c r="A66" s="23">
        <f t="shared" si="9"/>
        <v>65</v>
      </c>
      <c r="B66" s="23" t="str">
        <f>IFERROR(IF([1]!Article[[#This Row],[Intitulé]]="","",[1]!Article[[#This Row],[Intitulé]]),"")</f>
        <v>Screw m5*16 603</v>
      </c>
      <c r="C66" s="24">
        <v>0</v>
      </c>
      <c r="D66" s="25">
        <v>2</v>
      </c>
      <c r="E66" s="25">
        <v>1</v>
      </c>
      <c r="F66" s="26">
        <f t="shared" si="10"/>
        <v>0</v>
      </c>
      <c r="G66" s="27">
        <f t="shared" si="11"/>
        <v>2</v>
      </c>
      <c r="H66" s="25">
        <v>2</v>
      </c>
      <c r="I66" s="27">
        <f t="shared" si="2"/>
        <v>4</v>
      </c>
      <c r="J66" s="27">
        <f t="shared" si="13"/>
        <v>8</v>
      </c>
      <c r="K66" s="28">
        <f t="shared" si="3"/>
        <v>0</v>
      </c>
      <c r="L66" s="25">
        <v>0</v>
      </c>
      <c r="M66" s="29">
        <v>0</v>
      </c>
      <c r="N66" s="30">
        <f t="shared" si="4"/>
        <v>0</v>
      </c>
      <c r="O66" s="31">
        <v>0.2</v>
      </c>
      <c r="P66" s="28">
        <f t="shared" si="5"/>
        <v>0</v>
      </c>
      <c r="Q66" s="27">
        <f t="shared" si="6"/>
        <v>0</v>
      </c>
      <c r="R66" s="32">
        <f t="shared" ref="R66:R129" si="14">IF(Q66=0,,J66/Q66)</f>
        <v>0</v>
      </c>
      <c r="S66" s="28">
        <f t="shared" si="7"/>
        <v>0</v>
      </c>
      <c r="T66" s="27" t="str">
        <f t="shared" si="8"/>
        <v>Oui</v>
      </c>
    </row>
    <row r="67" spans="1:20" x14ac:dyDescent="0.25">
      <c r="A67" s="23">
        <f t="shared" si="9"/>
        <v>66</v>
      </c>
      <c r="B67" s="23" t="str">
        <f>IFERROR(IF([1]!Article[[#This Row],[Intitulé]]="","",[1]!Article[[#This Row],[Intitulé]]),"")</f>
        <v>Screw m4*12 104</v>
      </c>
      <c r="C67" s="24">
        <v>0</v>
      </c>
      <c r="D67" s="25">
        <v>2</v>
      </c>
      <c r="E67" s="25">
        <v>1</v>
      </c>
      <c r="F67" s="26">
        <f t="shared" si="10"/>
        <v>0</v>
      </c>
      <c r="G67" s="27">
        <f t="shared" si="11"/>
        <v>2</v>
      </c>
      <c r="H67" s="25">
        <v>2</v>
      </c>
      <c r="I67" s="27">
        <f t="shared" ref="I67:I130" si="15">H67*E67+G67</f>
        <v>4</v>
      </c>
      <c r="J67" s="27">
        <f t="shared" si="13"/>
        <v>8</v>
      </c>
      <c r="K67" s="28">
        <f t="shared" ref="K67:K130" si="16">M67*O67</f>
        <v>0</v>
      </c>
      <c r="L67" s="25">
        <v>0</v>
      </c>
      <c r="M67" s="29">
        <v>0</v>
      </c>
      <c r="N67" s="30">
        <f t="shared" ref="N67:N130" si="17">IFERROR((L67*M67)-(K67*L67),)</f>
        <v>0</v>
      </c>
      <c r="O67" s="31">
        <v>0.2</v>
      </c>
      <c r="P67" s="28">
        <f t="shared" ref="P67:P130" si="18">IF(K67="","",K67*O67)</f>
        <v>0</v>
      </c>
      <c r="Q67" s="27">
        <f t="shared" ref="Q67:Q130" si="19">IF(OR(M67=0,O67=0),,ROUNDUP(2*(SQRT((J67*P67)/(M67*O67))),0))</f>
        <v>0</v>
      </c>
      <c r="R67" s="32">
        <f t="shared" si="14"/>
        <v>0</v>
      </c>
      <c r="S67" s="28">
        <f t="shared" ref="S67:S130" si="20">IF(Q67=0,,J67*M67+(P67*(J67/Q67))+(O67*M67*(Q67/2)))</f>
        <v>0</v>
      </c>
      <c r="T67" s="27" t="str">
        <f t="shared" ref="T67:T130" si="21">IF(C67&lt;I67,"Oui","Non")</f>
        <v>Oui</v>
      </c>
    </row>
    <row r="68" spans="1:20" x14ac:dyDescent="0.25">
      <c r="A68" s="23">
        <f t="shared" ref="A68:A131" si="22">IF(A67&lt;&gt;"",A67+1,"")</f>
        <v>67</v>
      </c>
      <c r="B68" s="23" t="str">
        <f>IFERROR(IF([1]!Article[[#This Row],[Intitulé]]="","",[1]!Article[[#This Row],[Intitulé]]),"")</f>
        <v>Looper drive lever 3505092</v>
      </c>
      <c r="C68" s="24">
        <v>0</v>
      </c>
      <c r="D68" s="25">
        <v>2</v>
      </c>
      <c r="E68" s="25">
        <v>1</v>
      </c>
      <c r="F68" s="26">
        <f t="shared" ref="F68:F131" si="23">M68*C68</f>
        <v>0</v>
      </c>
      <c r="G68" s="27">
        <f t="shared" si="11"/>
        <v>2</v>
      </c>
      <c r="H68" s="25">
        <v>2</v>
      </c>
      <c r="I68" s="27">
        <f t="shared" si="15"/>
        <v>4</v>
      </c>
      <c r="J68" s="27">
        <f t="shared" si="13"/>
        <v>8</v>
      </c>
      <c r="K68" s="28">
        <f t="shared" si="16"/>
        <v>0</v>
      </c>
      <c r="L68" s="25">
        <v>0</v>
      </c>
      <c r="M68" s="29">
        <v>0</v>
      </c>
      <c r="N68" s="30">
        <f t="shared" si="17"/>
        <v>0</v>
      </c>
      <c r="O68" s="31">
        <v>0.2</v>
      </c>
      <c r="P68" s="28">
        <f t="shared" si="18"/>
        <v>0</v>
      </c>
      <c r="Q68" s="27">
        <f t="shared" si="19"/>
        <v>0</v>
      </c>
      <c r="R68" s="32">
        <f t="shared" si="14"/>
        <v>0</v>
      </c>
      <c r="S68" s="28">
        <f t="shared" si="20"/>
        <v>0</v>
      </c>
      <c r="T68" s="27" t="str">
        <f t="shared" si="21"/>
        <v>Oui</v>
      </c>
    </row>
    <row r="69" spans="1:20" x14ac:dyDescent="0.25">
      <c r="A69" s="23">
        <f t="shared" si="22"/>
        <v>68</v>
      </c>
      <c r="B69" s="23" t="str">
        <f>IFERROR(IF([1]!Article[[#This Row],[Intitulé]]="","",[1]!Article[[#This Row],[Intitulé]]),"")</f>
        <v>Looper thread taker up 3505093</v>
      </c>
      <c r="C69" s="24">
        <v>0</v>
      </c>
      <c r="D69" s="25">
        <v>2</v>
      </c>
      <c r="E69" s="25">
        <v>1</v>
      </c>
      <c r="F69" s="26">
        <f t="shared" si="23"/>
        <v>0</v>
      </c>
      <c r="G69" s="27">
        <f t="shared" si="11"/>
        <v>2</v>
      </c>
      <c r="H69" s="25">
        <v>2</v>
      </c>
      <c r="I69" s="27">
        <f t="shared" si="15"/>
        <v>4</v>
      </c>
      <c r="J69" s="27">
        <f t="shared" si="13"/>
        <v>8</v>
      </c>
      <c r="K69" s="28">
        <f t="shared" si="16"/>
        <v>0</v>
      </c>
      <c r="L69" s="25">
        <v>0</v>
      </c>
      <c r="M69" s="29">
        <v>0</v>
      </c>
      <c r="N69" s="30">
        <f t="shared" si="17"/>
        <v>0</v>
      </c>
      <c r="O69" s="31">
        <v>0.2</v>
      </c>
      <c r="P69" s="28">
        <f t="shared" si="18"/>
        <v>0</v>
      </c>
      <c r="Q69" s="27">
        <f t="shared" si="19"/>
        <v>0</v>
      </c>
      <c r="R69" s="32">
        <f t="shared" si="14"/>
        <v>0</v>
      </c>
      <c r="S69" s="28">
        <f t="shared" si="20"/>
        <v>0</v>
      </c>
      <c r="T69" s="27" t="str">
        <f t="shared" si="21"/>
        <v>Oui</v>
      </c>
    </row>
    <row r="70" spans="1:20" x14ac:dyDescent="0.25">
      <c r="A70" s="23">
        <f t="shared" si="22"/>
        <v>69</v>
      </c>
      <c r="B70" s="23" t="str">
        <f>IFERROR(IF([1]!Article[[#This Row],[Intitulé]]="","",[1]!Article[[#This Row],[Intitulé]]),"")</f>
        <v>Knife 3509175</v>
      </c>
      <c r="C70" s="24">
        <v>0</v>
      </c>
      <c r="D70" s="25">
        <v>2</v>
      </c>
      <c r="E70" s="25">
        <v>1</v>
      </c>
      <c r="F70" s="26">
        <f t="shared" si="23"/>
        <v>0</v>
      </c>
      <c r="G70" s="27">
        <f t="shared" si="11"/>
        <v>2</v>
      </c>
      <c r="H70" s="25">
        <v>2</v>
      </c>
      <c r="I70" s="27">
        <f t="shared" si="15"/>
        <v>4</v>
      </c>
      <c r="J70" s="27">
        <f t="shared" si="13"/>
        <v>8</v>
      </c>
      <c r="K70" s="28">
        <f t="shared" si="16"/>
        <v>0</v>
      </c>
      <c r="L70" s="25">
        <v>0</v>
      </c>
      <c r="M70" s="29">
        <v>0</v>
      </c>
      <c r="N70" s="30">
        <f t="shared" si="17"/>
        <v>0</v>
      </c>
      <c r="O70" s="31">
        <v>0.2</v>
      </c>
      <c r="P70" s="28">
        <f t="shared" si="18"/>
        <v>0</v>
      </c>
      <c r="Q70" s="27">
        <f t="shared" si="19"/>
        <v>0</v>
      </c>
      <c r="R70" s="32">
        <f t="shared" si="14"/>
        <v>0</v>
      </c>
      <c r="S70" s="28">
        <f t="shared" si="20"/>
        <v>0</v>
      </c>
      <c r="T70" s="27" t="str">
        <f t="shared" si="21"/>
        <v>Oui</v>
      </c>
    </row>
    <row r="71" spans="1:20" x14ac:dyDescent="0.25">
      <c r="A71" s="23">
        <f t="shared" si="22"/>
        <v>70</v>
      </c>
      <c r="B71" s="23" t="str">
        <f>IFERROR(IF([1]!Article[[#This Row],[Intitulé]]="","",[1]!Article[[#This Row],[Intitulé]]),"")</f>
        <v>Cutting steel 3509176</v>
      </c>
      <c r="C71" s="24">
        <v>0</v>
      </c>
      <c r="D71" s="25">
        <v>2</v>
      </c>
      <c r="E71" s="25">
        <v>1</v>
      </c>
      <c r="F71" s="26">
        <f t="shared" si="23"/>
        <v>0</v>
      </c>
      <c r="G71" s="27">
        <f t="shared" si="11"/>
        <v>2</v>
      </c>
      <c r="H71" s="25">
        <v>2</v>
      </c>
      <c r="I71" s="27">
        <f t="shared" si="15"/>
        <v>4</v>
      </c>
      <c r="J71" s="27">
        <f t="shared" si="13"/>
        <v>8</v>
      </c>
      <c r="K71" s="28">
        <f t="shared" si="16"/>
        <v>0</v>
      </c>
      <c r="L71" s="25">
        <v>0</v>
      </c>
      <c r="M71" s="29">
        <v>0</v>
      </c>
      <c r="N71" s="30">
        <f t="shared" si="17"/>
        <v>0</v>
      </c>
      <c r="O71" s="31">
        <v>0.2</v>
      </c>
      <c r="P71" s="28">
        <f t="shared" si="18"/>
        <v>0</v>
      </c>
      <c r="Q71" s="27">
        <f t="shared" si="19"/>
        <v>0</v>
      </c>
      <c r="R71" s="32">
        <f t="shared" si="14"/>
        <v>0</v>
      </c>
      <c r="S71" s="28">
        <f t="shared" si="20"/>
        <v>0</v>
      </c>
      <c r="T71" s="27" t="str">
        <f t="shared" si="21"/>
        <v>Oui</v>
      </c>
    </row>
    <row r="72" spans="1:20" x14ac:dyDescent="0.25">
      <c r="A72" s="23">
        <f t="shared" si="22"/>
        <v>71</v>
      </c>
      <c r="B72" s="23" t="str">
        <f>IFERROR(IF([1]!Article[[#This Row],[Intitulé]]="","",[1]!Article[[#This Row],[Intitulé]]),"")</f>
        <v>Connecting bar ass'y for cutting 350917</v>
      </c>
      <c r="C72" s="24">
        <v>0</v>
      </c>
      <c r="D72" s="25">
        <v>2</v>
      </c>
      <c r="E72" s="25">
        <v>1</v>
      </c>
      <c r="F72" s="26">
        <f t="shared" si="23"/>
        <v>0</v>
      </c>
      <c r="G72" s="27">
        <f t="shared" si="11"/>
        <v>2</v>
      </c>
      <c r="H72" s="25">
        <v>2</v>
      </c>
      <c r="I72" s="27">
        <f t="shared" si="15"/>
        <v>4</v>
      </c>
      <c r="J72" s="27">
        <f t="shared" si="13"/>
        <v>8</v>
      </c>
      <c r="K72" s="28">
        <f t="shared" si="16"/>
        <v>0</v>
      </c>
      <c r="L72" s="25">
        <v>0</v>
      </c>
      <c r="M72" s="29">
        <v>0</v>
      </c>
      <c r="N72" s="30">
        <f t="shared" si="17"/>
        <v>0</v>
      </c>
      <c r="O72" s="31">
        <v>0.2</v>
      </c>
      <c r="P72" s="28">
        <f t="shared" si="18"/>
        <v>0</v>
      </c>
      <c r="Q72" s="27">
        <f t="shared" si="19"/>
        <v>0</v>
      </c>
      <c r="R72" s="32">
        <f t="shared" si="14"/>
        <v>0</v>
      </c>
      <c r="S72" s="28">
        <f t="shared" si="20"/>
        <v>0</v>
      </c>
      <c r="T72" s="27" t="str">
        <f t="shared" si="21"/>
        <v>Oui</v>
      </c>
    </row>
    <row r="73" spans="1:20" x14ac:dyDescent="0.25">
      <c r="A73" s="23">
        <f t="shared" si="22"/>
        <v>72</v>
      </c>
      <c r="B73" s="23" t="str">
        <f>IFERROR(IF([1]!Article[[#This Row],[Intitulé]]="","",[1]!Article[[#This Row],[Intitulé]]),"")</f>
        <v>Presser foot ass'y 350714</v>
      </c>
      <c r="C73" s="24">
        <v>0</v>
      </c>
      <c r="D73" s="25">
        <v>2</v>
      </c>
      <c r="E73" s="25">
        <v>1</v>
      </c>
      <c r="F73" s="26">
        <f t="shared" si="23"/>
        <v>0</v>
      </c>
      <c r="G73" s="27">
        <f t="shared" ref="G73:G136" si="24">E73*D73</f>
        <v>2</v>
      </c>
      <c r="H73" s="25">
        <v>2</v>
      </c>
      <c r="I73" s="27">
        <f t="shared" si="15"/>
        <v>4</v>
      </c>
      <c r="J73" s="27">
        <f t="shared" si="13"/>
        <v>8</v>
      </c>
      <c r="K73" s="28">
        <f t="shared" si="16"/>
        <v>0</v>
      </c>
      <c r="L73" s="25">
        <v>0</v>
      </c>
      <c r="M73" s="29">
        <v>0</v>
      </c>
      <c r="N73" s="30">
        <f t="shared" si="17"/>
        <v>0</v>
      </c>
      <c r="O73" s="31">
        <v>0.2</v>
      </c>
      <c r="P73" s="28">
        <f t="shared" si="18"/>
        <v>0</v>
      </c>
      <c r="Q73" s="27">
        <f t="shared" si="19"/>
        <v>0</v>
      </c>
      <c r="R73" s="32">
        <f t="shared" si="14"/>
        <v>0</v>
      </c>
      <c r="S73" s="28">
        <f t="shared" si="20"/>
        <v>0</v>
      </c>
      <c r="T73" s="27" t="str">
        <f t="shared" si="21"/>
        <v>Oui</v>
      </c>
    </row>
    <row r="74" spans="1:20" x14ac:dyDescent="0.25">
      <c r="A74" s="23">
        <f t="shared" si="22"/>
        <v>73</v>
      </c>
      <c r="B74" s="23" t="str">
        <f>IFERROR(IF([1]!Article[[#This Row],[Intitulé]]="","",[1]!Article[[#This Row],[Intitulé]]),"")</f>
        <v>Throat plate 3507142</v>
      </c>
      <c r="C74" s="24">
        <v>0</v>
      </c>
      <c r="D74" s="25">
        <v>2</v>
      </c>
      <c r="E74" s="25">
        <v>1</v>
      </c>
      <c r="F74" s="26">
        <f t="shared" si="23"/>
        <v>0</v>
      </c>
      <c r="G74" s="27">
        <f t="shared" si="24"/>
        <v>2</v>
      </c>
      <c r="H74" s="25">
        <v>2</v>
      </c>
      <c r="I74" s="27">
        <f t="shared" si="15"/>
        <v>4</v>
      </c>
      <c r="J74" s="27">
        <f t="shared" si="13"/>
        <v>8</v>
      </c>
      <c r="K74" s="28">
        <f t="shared" si="16"/>
        <v>0</v>
      </c>
      <c r="L74" s="25">
        <v>0</v>
      </c>
      <c r="M74" s="29">
        <v>0</v>
      </c>
      <c r="N74" s="30">
        <f t="shared" si="17"/>
        <v>0</v>
      </c>
      <c r="O74" s="31">
        <v>0.2</v>
      </c>
      <c r="P74" s="28">
        <f t="shared" si="18"/>
        <v>0</v>
      </c>
      <c r="Q74" s="27">
        <f t="shared" si="19"/>
        <v>0</v>
      </c>
      <c r="R74" s="32">
        <f t="shared" si="14"/>
        <v>0</v>
      </c>
      <c r="S74" s="28">
        <f t="shared" si="20"/>
        <v>0</v>
      </c>
      <c r="T74" s="27" t="str">
        <f t="shared" si="21"/>
        <v>Oui</v>
      </c>
    </row>
    <row r="75" spans="1:20" x14ac:dyDescent="0.25">
      <c r="A75" s="23">
        <f t="shared" si="22"/>
        <v>74</v>
      </c>
      <c r="B75" s="23" t="str">
        <f>IFERROR(IF([1]!Article[[#This Row],[Intitulé]]="","",[1]!Article[[#This Row],[Intitulé]]),"")</f>
        <v>Feed dog 3507143</v>
      </c>
      <c r="C75" s="24">
        <v>0</v>
      </c>
      <c r="D75" s="25">
        <v>2</v>
      </c>
      <c r="E75" s="25">
        <v>1</v>
      </c>
      <c r="F75" s="26">
        <f t="shared" si="23"/>
        <v>0</v>
      </c>
      <c r="G75" s="27">
        <f t="shared" si="24"/>
        <v>2</v>
      </c>
      <c r="H75" s="25">
        <v>2</v>
      </c>
      <c r="I75" s="27">
        <f t="shared" si="15"/>
        <v>4</v>
      </c>
      <c r="J75" s="27">
        <f t="shared" si="13"/>
        <v>8</v>
      </c>
      <c r="K75" s="28">
        <f t="shared" si="16"/>
        <v>0</v>
      </c>
      <c r="L75" s="25">
        <v>0</v>
      </c>
      <c r="M75" s="29">
        <v>0</v>
      </c>
      <c r="N75" s="30">
        <f t="shared" si="17"/>
        <v>0</v>
      </c>
      <c r="O75" s="31">
        <v>0.2</v>
      </c>
      <c r="P75" s="28">
        <f t="shared" si="18"/>
        <v>0</v>
      </c>
      <c r="Q75" s="27">
        <f t="shared" si="19"/>
        <v>0</v>
      </c>
      <c r="R75" s="32">
        <f t="shared" si="14"/>
        <v>0</v>
      </c>
      <c r="S75" s="28">
        <f t="shared" si="20"/>
        <v>0</v>
      </c>
      <c r="T75" s="27" t="str">
        <f t="shared" si="21"/>
        <v>Oui</v>
      </c>
    </row>
    <row r="76" spans="1:20" x14ac:dyDescent="0.25">
      <c r="A76" s="23">
        <f t="shared" si="22"/>
        <v>75</v>
      </c>
      <c r="B76" s="23" t="str">
        <f>IFERROR(IF([1]!Article[[#This Row],[Intitulé]]="","",[1]!Article[[#This Row],[Intitulé]]),"")</f>
        <v>Washer</v>
      </c>
      <c r="C76" s="24">
        <v>0</v>
      </c>
      <c r="D76" s="25">
        <v>2</v>
      </c>
      <c r="E76" s="25">
        <v>1</v>
      </c>
      <c r="F76" s="26">
        <f t="shared" si="23"/>
        <v>0</v>
      </c>
      <c r="G76" s="27">
        <f t="shared" si="24"/>
        <v>2</v>
      </c>
      <c r="H76" s="25">
        <v>2</v>
      </c>
      <c r="I76" s="27">
        <f t="shared" si="15"/>
        <v>4</v>
      </c>
      <c r="J76" s="27">
        <f t="shared" si="13"/>
        <v>8</v>
      </c>
      <c r="K76" s="28">
        <f t="shared" si="16"/>
        <v>0</v>
      </c>
      <c r="L76" s="25">
        <v>0</v>
      </c>
      <c r="M76" s="29">
        <v>0</v>
      </c>
      <c r="N76" s="30">
        <f t="shared" si="17"/>
        <v>0</v>
      </c>
      <c r="O76" s="31">
        <v>0.2</v>
      </c>
      <c r="P76" s="28">
        <f t="shared" si="18"/>
        <v>0</v>
      </c>
      <c r="Q76" s="27">
        <f t="shared" si="19"/>
        <v>0</v>
      </c>
      <c r="R76" s="32">
        <f t="shared" si="14"/>
        <v>0</v>
      </c>
      <c r="S76" s="28">
        <f t="shared" si="20"/>
        <v>0</v>
      </c>
      <c r="T76" s="27" t="str">
        <f t="shared" si="21"/>
        <v>Oui</v>
      </c>
    </row>
    <row r="77" spans="1:20" x14ac:dyDescent="0.25">
      <c r="A77" s="23">
        <f t="shared" si="22"/>
        <v>76</v>
      </c>
      <c r="B77" s="23" t="str">
        <f>IFERROR(IF([1]!Article[[#This Row],[Intitulé]]="","",[1]!Article[[#This Row],[Intitulé]]),"")</f>
        <v>Screw</v>
      </c>
      <c r="C77" s="24">
        <v>0</v>
      </c>
      <c r="D77" s="25">
        <v>2</v>
      </c>
      <c r="E77" s="25">
        <v>1</v>
      </c>
      <c r="F77" s="26">
        <f t="shared" si="23"/>
        <v>0</v>
      </c>
      <c r="G77" s="27">
        <f t="shared" si="24"/>
        <v>2</v>
      </c>
      <c r="H77" s="25">
        <v>2</v>
      </c>
      <c r="I77" s="27">
        <f t="shared" si="15"/>
        <v>4</v>
      </c>
      <c r="J77" s="27">
        <f t="shared" si="13"/>
        <v>8</v>
      </c>
      <c r="K77" s="28">
        <f t="shared" si="16"/>
        <v>0</v>
      </c>
      <c r="L77" s="25">
        <v>0</v>
      </c>
      <c r="M77" s="29">
        <v>0</v>
      </c>
      <c r="N77" s="30">
        <f t="shared" si="17"/>
        <v>0</v>
      </c>
      <c r="O77" s="31">
        <v>0.2</v>
      </c>
      <c r="P77" s="28">
        <f t="shared" si="18"/>
        <v>0</v>
      </c>
      <c r="Q77" s="27">
        <f t="shared" si="19"/>
        <v>0</v>
      </c>
      <c r="R77" s="32">
        <f t="shared" si="14"/>
        <v>0</v>
      </c>
      <c r="S77" s="28">
        <f t="shared" si="20"/>
        <v>0</v>
      </c>
      <c r="T77" s="27" t="str">
        <f t="shared" si="21"/>
        <v>Oui</v>
      </c>
    </row>
    <row r="78" spans="1:20" x14ac:dyDescent="0.25">
      <c r="A78" s="23">
        <f t="shared" si="22"/>
        <v>77</v>
      </c>
      <c r="B78" s="23" t="str">
        <f>IFERROR(IF([1]!Article[[#This Row],[Intitulé]]="","",[1]!Article[[#This Row],[Intitulé]]),"")</f>
        <v>Pedal stich MDFS-003</v>
      </c>
      <c r="C78" s="24">
        <v>0</v>
      </c>
      <c r="D78" s="25">
        <v>2</v>
      </c>
      <c r="E78" s="25">
        <v>1</v>
      </c>
      <c r="F78" s="26">
        <f t="shared" si="23"/>
        <v>0</v>
      </c>
      <c r="G78" s="27">
        <f t="shared" si="24"/>
        <v>2</v>
      </c>
      <c r="H78" s="25">
        <v>2</v>
      </c>
      <c r="I78" s="27">
        <f t="shared" si="15"/>
        <v>4</v>
      </c>
      <c r="J78" s="27">
        <f t="shared" si="13"/>
        <v>8</v>
      </c>
      <c r="K78" s="28">
        <f t="shared" si="16"/>
        <v>0</v>
      </c>
      <c r="L78" s="25">
        <v>0</v>
      </c>
      <c r="M78" s="29">
        <v>0</v>
      </c>
      <c r="N78" s="30">
        <f t="shared" si="17"/>
        <v>0</v>
      </c>
      <c r="O78" s="31">
        <v>0.2</v>
      </c>
      <c r="P78" s="28">
        <f t="shared" si="18"/>
        <v>0</v>
      </c>
      <c r="Q78" s="27">
        <f t="shared" si="19"/>
        <v>0</v>
      </c>
      <c r="R78" s="32">
        <f t="shared" si="14"/>
        <v>0</v>
      </c>
      <c r="S78" s="28">
        <f t="shared" si="20"/>
        <v>0</v>
      </c>
      <c r="T78" s="27" t="str">
        <f t="shared" si="21"/>
        <v>Oui</v>
      </c>
    </row>
    <row r="79" spans="1:20" x14ac:dyDescent="0.25">
      <c r="A79" s="23">
        <f t="shared" si="22"/>
        <v>78</v>
      </c>
      <c r="B79" s="23" t="str">
        <f>IFERROR(IF([1]!Article[[#This Row],[Intitulé]]="","",[1]!Article[[#This Row],[Intitulé]]),"")</f>
        <v>Felt</v>
      </c>
      <c r="C79" s="24">
        <v>0</v>
      </c>
      <c r="D79" s="25">
        <v>2</v>
      </c>
      <c r="E79" s="25">
        <v>1</v>
      </c>
      <c r="F79" s="26">
        <f t="shared" si="23"/>
        <v>0</v>
      </c>
      <c r="G79" s="27">
        <f t="shared" si="24"/>
        <v>2</v>
      </c>
      <c r="H79" s="25">
        <v>2</v>
      </c>
      <c r="I79" s="27">
        <f t="shared" si="15"/>
        <v>4</v>
      </c>
      <c r="J79" s="27">
        <f t="shared" si="13"/>
        <v>8</v>
      </c>
      <c r="K79" s="28">
        <f t="shared" si="16"/>
        <v>0</v>
      </c>
      <c r="L79" s="25">
        <v>0</v>
      </c>
      <c r="M79" s="29">
        <v>0</v>
      </c>
      <c r="N79" s="30">
        <f t="shared" si="17"/>
        <v>0</v>
      </c>
      <c r="O79" s="31">
        <v>0.2</v>
      </c>
      <c r="P79" s="28">
        <f t="shared" si="18"/>
        <v>0</v>
      </c>
      <c r="Q79" s="27">
        <f t="shared" si="19"/>
        <v>0</v>
      </c>
      <c r="R79" s="32">
        <f t="shared" si="14"/>
        <v>0</v>
      </c>
      <c r="S79" s="28">
        <f t="shared" si="20"/>
        <v>0</v>
      </c>
      <c r="T79" s="27" t="str">
        <f t="shared" si="21"/>
        <v>Oui</v>
      </c>
    </row>
    <row r="80" spans="1:20" x14ac:dyDescent="0.25">
      <c r="A80" s="23">
        <f t="shared" si="22"/>
        <v>79</v>
      </c>
      <c r="B80" s="23" t="str">
        <f>IFERROR(IF([1]!Article[[#This Row],[Intitulé]]="","",[1]!Article[[#This Row],[Intitulé]]),"")</f>
        <v>Palier UCF 205</v>
      </c>
      <c r="C80" s="24">
        <v>0</v>
      </c>
      <c r="D80" s="25">
        <v>2</v>
      </c>
      <c r="E80" s="25">
        <v>1</v>
      </c>
      <c r="F80" s="26">
        <f t="shared" si="23"/>
        <v>0</v>
      </c>
      <c r="G80" s="27">
        <f t="shared" si="24"/>
        <v>2</v>
      </c>
      <c r="H80" s="25">
        <v>2</v>
      </c>
      <c r="I80" s="27">
        <f t="shared" si="15"/>
        <v>4</v>
      </c>
      <c r="J80" s="27">
        <f t="shared" si="13"/>
        <v>8</v>
      </c>
      <c r="K80" s="28">
        <f t="shared" si="16"/>
        <v>0</v>
      </c>
      <c r="L80" s="25">
        <v>0</v>
      </c>
      <c r="M80" s="29">
        <v>0</v>
      </c>
      <c r="N80" s="30">
        <f t="shared" si="17"/>
        <v>0</v>
      </c>
      <c r="O80" s="31">
        <v>0.2</v>
      </c>
      <c r="P80" s="28">
        <f t="shared" si="18"/>
        <v>0</v>
      </c>
      <c r="Q80" s="27">
        <f t="shared" si="19"/>
        <v>0</v>
      </c>
      <c r="R80" s="32">
        <f t="shared" si="14"/>
        <v>0</v>
      </c>
      <c r="S80" s="28">
        <f t="shared" si="20"/>
        <v>0</v>
      </c>
      <c r="T80" s="27" t="str">
        <f t="shared" si="21"/>
        <v>Oui</v>
      </c>
    </row>
    <row r="81" spans="1:20" x14ac:dyDescent="0.25">
      <c r="A81" s="23">
        <f t="shared" si="22"/>
        <v>80</v>
      </c>
      <c r="B81" s="23" t="str">
        <f>IFERROR(IF([1]!Article[[#This Row],[Intitulé]]="","",[1]!Article[[#This Row],[Intitulé]]),"")</f>
        <v>Palier UCFL 205</v>
      </c>
      <c r="C81" s="24">
        <v>0</v>
      </c>
      <c r="D81" s="25">
        <v>2</v>
      </c>
      <c r="E81" s="25">
        <v>1</v>
      </c>
      <c r="F81" s="26">
        <f t="shared" si="23"/>
        <v>0</v>
      </c>
      <c r="G81" s="27">
        <f t="shared" si="24"/>
        <v>2</v>
      </c>
      <c r="H81" s="25">
        <v>2</v>
      </c>
      <c r="I81" s="27">
        <f t="shared" si="15"/>
        <v>4</v>
      </c>
      <c r="J81" s="27">
        <f t="shared" si="13"/>
        <v>8</v>
      </c>
      <c r="K81" s="28">
        <f t="shared" si="16"/>
        <v>0</v>
      </c>
      <c r="L81" s="25">
        <v>0</v>
      </c>
      <c r="M81" s="29">
        <v>0</v>
      </c>
      <c r="N81" s="30">
        <f t="shared" si="17"/>
        <v>0</v>
      </c>
      <c r="O81" s="31">
        <v>0.2</v>
      </c>
      <c r="P81" s="28">
        <f t="shared" si="18"/>
        <v>0</v>
      </c>
      <c r="Q81" s="27">
        <f t="shared" si="19"/>
        <v>0</v>
      </c>
      <c r="R81" s="32">
        <f t="shared" si="14"/>
        <v>0</v>
      </c>
      <c r="S81" s="28">
        <f t="shared" si="20"/>
        <v>0</v>
      </c>
      <c r="T81" s="27" t="str">
        <f t="shared" si="21"/>
        <v>Oui</v>
      </c>
    </row>
    <row r="82" spans="1:20" x14ac:dyDescent="0.25">
      <c r="A82" s="23">
        <f t="shared" si="22"/>
        <v>81</v>
      </c>
      <c r="B82" s="23" t="str">
        <f>IFERROR(IF([1]!Article[[#This Row],[Intitulé]]="","",[1]!Article[[#This Row],[Intitulé]]),"")</f>
        <v>Palier UCF 208</v>
      </c>
      <c r="C82" s="24">
        <v>0</v>
      </c>
      <c r="D82" s="25">
        <v>2</v>
      </c>
      <c r="E82" s="25">
        <v>1</v>
      </c>
      <c r="F82" s="26">
        <f t="shared" si="23"/>
        <v>0</v>
      </c>
      <c r="G82" s="27">
        <f t="shared" si="24"/>
        <v>2</v>
      </c>
      <c r="H82" s="25">
        <v>2</v>
      </c>
      <c r="I82" s="27">
        <f t="shared" si="15"/>
        <v>4</v>
      </c>
      <c r="J82" s="27">
        <f t="shared" si="13"/>
        <v>8</v>
      </c>
      <c r="K82" s="28">
        <f t="shared" si="16"/>
        <v>0</v>
      </c>
      <c r="L82" s="25">
        <v>0</v>
      </c>
      <c r="M82" s="29">
        <v>0</v>
      </c>
      <c r="N82" s="30">
        <f t="shared" si="17"/>
        <v>0</v>
      </c>
      <c r="O82" s="31">
        <v>0.2</v>
      </c>
      <c r="P82" s="28">
        <f t="shared" si="18"/>
        <v>0</v>
      </c>
      <c r="Q82" s="27">
        <f t="shared" si="19"/>
        <v>0</v>
      </c>
      <c r="R82" s="32">
        <f t="shared" si="14"/>
        <v>0</v>
      </c>
      <c r="S82" s="28">
        <f t="shared" si="20"/>
        <v>0</v>
      </c>
      <c r="T82" s="27" t="str">
        <f t="shared" si="21"/>
        <v>Oui</v>
      </c>
    </row>
    <row r="83" spans="1:20" x14ac:dyDescent="0.25">
      <c r="A83" s="23">
        <f t="shared" si="22"/>
        <v>82</v>
      </c>
      <c r="B83" s="23" t="str">
        <f>IFERROR(IF([1]!Article[[#This Row],[Intitulé]]="","",[1]!Article[[#This Row],[Intitulé]]),"")</f>
        <v>Palier UCP 206</v>
      </c>
      <c r="C83" s="24">
        <v>0</v>
      </c>
      <c r="D83" s="25">
        <v>2</v>
      </c>
      <c r="E83" s="25">
        <v>1</v>
      </c>
      <c r="F83" s="26">
        <f t="shared" si="23"/>
        <v>0</v>
      </c>
      <c r="G83" s="27">
        <f t="shared" si="24"/>
        <v>2</v>
      </c>
      <c r="H83" s="25">
        <v>2</v>
      </c>
      <c r="I83" s="27">
        <f t="shared" si="15"/>
        <v>4</v>
      </c>
      <c r="J83" s="27">
        <f t="shared" si="13"/>
        <v>8</v>
      </c>
      <c r="K83" s="28">
        <f t="shared" si="16"/>
        <v>0</v>
      </c>
      <c r="L83" s="25">
        <v>0</v>
      </c>
      <c r="M83" s="29">
        <v>0</v>
      </c>
      <c r="N83" s="30">
        <f t="shared" si="17"/>
        <v>0</v>
      </c>
      <c r="O83" s="31">
        <v>0.2</v>
      </c>
      <c r="P83" s="28">
        <f t="shared" si="18"/>
        <v>0</v>
      </c>
      <c r="Q83" s="27">
        <f t="shared" si="19"/>
        <v>0</v>
      </c>
      <c r="R83" s="32">
        <f t="shared" si="14"/>
        <v>0</v>
      </c>
      <c r="S83" s="28">
        <f t="shared" si="20"/>
        <v>0</v>
      </c>
      <c r="T83" s="27" t="str">
        <f t="shared" si="21"/>
        <v>Oui</v>
      </c>
    </row>
    <row r="84" spans="1:20" x14ac:dyDescent="0.25">
      <c r="A84" s="23">
        <f t="shared" si="22"/>
        <v>83</v>
      </c>
      <c r="B84" s="23" t="str">
        <f>IFERROR(IF([1]!Article[[#This Row],[Intitulé]]="","",[1]!Article[[#This Row],[Intitulé]]),"")</f>
        <v>Palier UCP 208</v>
      </c>
      <c r="C84" s="24">
        <v>0</v>
      </c>
      <c r="D84" s="25">
        <v>2</v>
      </c>
      <c r="E84" s="25">
        <v>1</v>
      </c>
      <c r="F84" s="26">
        <f t="shared" si="23"/>
        <v>0</v>
      </c>
      <c r="G84" s="27">
        <f t="shared" si="24"/>
        <v>2</v>
      </c>
      <c r="H84" s="25">
        <v>2</v>
      </c>
      <c r="I84" s="27">
        <f t="shared" si="15"/>
        <v>4</v>
      </c>
      <c r="J84" s="27">
        <f t="shared" si="13"/>
        <v>8</v>
      </c>
      <c r="K84" s="28">
        <f t="shared" si="16"/>
        <v>0</v>
      </c>
      <c r="L84" s="25">
        <v>0</v>
      </c>
      <c r="M84" s="29">
        <v>0</v>
      </c>
      <c r="N84" s="30">
        <f t="shared" si="17"/>
        <v>0</v>
      </c>
      <c r="O84" s="31">
        <v>0.2</v>
      </c>
      <c r="P84" s="28">
        <f>IF(K84="","",K84*O84)</f>
        <v>0</v>
      </c>
      <c r="Q84" s="27">
        <f t="shared" si="19"/>
        <v>0</v>
      </c>
      <c r="R84" s="32">
        <f t="shared" si="14"/>
        <v>0</v>
      </c>
      <c r="S84" s="28">
        <f t="shared" si="20"/>
        <v>0</v>
      </c>
      <c r="T84" s="27" t="str">
        <f t="shared" si="21"/>
        <v>Oui</v>
      </c>
    </row>
    <row r="85" spans="1:20" x14ac:dyDescent="0.25">
      <c r="A85" s="23">
        <f t="shared" si="22"/>
        <v>84</v>
      </c>
      <c r="B85" s="23" t="str">
        <f>IFERROR(IF([1]!Article[[#This Row],[Intitulé]]="","",[1]!Article[[#This Row],[Intitulé]]),"")</f>
        <v>Palier UCP 320</v>
      </c>
      <c r="C85" s="24">
        <v>0</v>
      </c>
      <c r="D85" s="25">
        <v>2</v>
      </c>
      <c r="E85" s="25">
        <v>1</v>
      </c>
      <c r="F85" s="26">
        <f t="shared" si="23"/>
        <v>0</v>
      </c>
      <c r="G85" s="27">
        <f t="shared" si="24"/>
        <v>2</v>
      </c>
      <c r="H85" s="25">
        <v>2</v>
      </c>
      <c r="I85" s="27">
        <f t="shared" si="15"/>
        <v>4</v>
      </c>
      <c r="J85" s="27">
        <f t="shared" si="13"/>
        <v>8</v>
      </c>
      <c r="K85" s="28">
        <f t="shared" si="16"/>
        <v>0</v>
      </c>
      <c r="L85" s="25">
        <v>0</v>
      </c>
      <c r="M85" s="29">
        <v>0</v>
      </c>
      <c r="N85" s="30">
        <f t="shared" si="17"/>
        <v>0</v>
      </c>
      <c r="O85" s="31">
        <v>0.2</v>
      </c>
      <c r="P85" s="28">
        <f t="shared" si="18"/>
        <v>0</v>
      </c>
      <c r="Q85" s="27">
        <f t="shared" si="19"/>
        <v>0</v>
      </c>
      <c r="R85" s="32">
        <f t="shared" si="14"/>
        <v>0</v>
      </c>
      <c r="S85" s="28">
        <f t="shared" si="20"/>
        <v>0</v>
      </c>
      <c r="T85" s="27" t="str">
        <f t="shared" si="21"/>
        <v>Oui</v>
      </c>
    </row>
    <row r="86" spans="1:20" x14ac:dyDescent="0.25">
      <c r="A86" s="23">
        <f t="shared" si="22"/>
        <v>85</v>
      </c>
      <c r="B86" s="23" t="str">
        <f>IFERROR(IF([1]!Article[[#This Row],[Intitulé]]="","",[1]!Article[[#This Row],[Intitulé]]),"")</f>
        <v>Palier UCT 206</v>
      </c>
      <c r="C86" s="24">
        <v>0</v>
      </c>
      <c r="D86" s="25">
        <v>2</v>
      </c>
      <c r="E86" s="25">
        <v>1</v>
      </c>
      <c r="F86" s="26">
        <f t="shared" si="23"/>
        <v>0</v>
      </c>
      <c r="G86" s="27">
        <f t="shared" si="24"/>
        <v>2</v>
      </c>
      <c r="H86" s="25">
        <v>2</v>
      </c>
      <c r="I86" s="27">
        <f t="shared" si="15"/>
        <v>4</v>
      </c>
      <c r="J86" s="27">
        <f t="shared" si="13"/>
        <v>8</v>
      </c>
      <c r="K86" s="28">
        <f t="shared" si="16"/>
        <v>0</v>
      </c>
      <c r="L86" s="25">
        <v>0</v>
      </c>
      <c r="M86" s="29">
        <v>0</v>
      </c>
      <c r="N86" s="30">
        <f t="shared" si="17"/>
        <v>0</v>
      </c>
      <c r="O86" s="31">
        <v>0.2</v>
      </c>
      <c r="P86" s="28">
        <f t="shared" si="18"/>
        <v>0</v>
      </c>
      <c r="Q86" s="27">
        <f t="shared" si="19"/>
        <v>0</v>
      </c>
      <c r="R86" s="32">
        <f t="shared" si="14"/>
        <v>0</v>
      </c>
      <c r="S86" s="28">
        <f t="shared" si="20"/>
        <v>0</v>
      </c>
      <c r="T86" s="27" t="str">
        <f t="shared" si="21"/>
        <v>Oui</v>
      </c>
    </row>
    <row r="87" spans="1:20" x14ac:dyDescent="0.25">
      <c r="A87" s="23">
        <f t="shared" si="22"/>
        <v>86</v>
      </c>
      <c r="B87" s="23" t="str">
        <f>IFERROR(IF([1]!Article[[#This Row],[Intitulé]]="","",[1]!Article[[#This Row],[Intitulé]]),"")</f>
        <v>Palier UCT 208</v>
      </c>
      <c r="C87" s="24">
        <v>0</v>
      </c>
      <c r="D87" s="25">
        <v>2</v>
      </c>
      <c r="E87" s="25">
        <v>1</v>
      </c>
      <c r="F87" s="26">
        <f t="shared" si="23"/>
        <v>0</v>
      </c>
      <c r="G87" s="27">
        <f t="shared" si="24"/>
        <v>2</v>
      </c>
      <c r="H87" s="25">
        <v>2</v>
      </c>
      <c r="I87" s="27">
        <f t="shared" si="15"/>
        <v>4</v>
      </c>
      <c r="J87" s="27">
        <f t="shared" si="13"/>
        <v>8</v>
      </c>
      <c r="K87" s="28">
        <f t="shared" si="16"/>
        <v>0</v>
      </c>
      <c r="L87" s="25">
        <v>0</v>
      </c>
      <c r="M87" s="29">
        <v>0</v>
      </c>
      <c r="N87" s="30">
        <f t="shared" si="17"/>
        <v>0</v>
      </c>
      <c r="O87" s="31">
        <v>0.2</v>
      </c>
      <c r="P87" s="28">
        <f t="shared" si="18"/>
        <v>0</v>
      </c>
      <c r="Q87" s="27">
        <f t="shared" si="19"/>
        <v>0</v>
      </c>
      <c r="R87" s="32">
        <f t="shared" si="14"/>
        <v>0</v>
      </c>
      <c r="S87" s="28">
        <f t="shared" si="20"/>
        <v>0</v>
      </c>
      <c r="T87" s="27" t="str">
        <f t="shared" si="21"/>
        <v>Oui</v>
      </c>
    </row>
    <row r="88" spans="1:20" x14ac:dyDescent="0.25">
      <c r="A88" s="23">
        <f t="shared" si="22"/>
        <v>87</v>
      </c>
      <c r="B88" s="23" t="str">
        <f>IFERROR(IF([1]!Article[[#This Row],[Intitulé]]="","",[1]!Article[[#This Row],[Intitulé]]),"")</f>
        <v>Roulement a bille UC 205</v>
      </c>
      <c r="C88" s="24">
        <v>0</v>
      </c>
      <c r="D88" s="25">
        <v>2</v>
      </c>
      <c r="E88" s="25">
        <v>1</v>
      </c>
      <c r="F88" s="26">
        <f t="shared" si="23"/>
        <v>0</v>
      </c>
      <c r="G88" s="27">
        <f t="shared" si="24"/>
        <v>2</v>
      </c>
      <c r="H88" s="25">
        <v>2</v>
      </c>
      <c r="I88" s="27">
        <f t="shared" si="15"/>
        <v>4</v>
      </c>
      <c r="J88" s="27">
        <f t="shared" si="13"/>
        <v>8</v>
      </c>
      <c r="K88" s="28">
        <f t="shared" si="16"/>
        <v>0</v>
      </c>
      <c r="L88" s="25">
        <v>0</v>
      </c>
      <c r="M88" s="29">
        <v>0</v>
      </c>
      <c r="N88" s="30">
        <f t="shared" si="17"/>
        <v>0</v>
      </c>
      <c r="O88" s="31">
        <v>0.2</v>
      </c>
      <c r="P88" s="28">
        <f t="shared" si="18"/>
        <v>0</v>
      </c>
      <c r="Q88" s="27">
        <f t="shared" si="19"/>
        <v>0</v>
      </c>
      <c r="R88" s="32">
        <f t="shared" si="14"/>
        <v>0</v>
      </c>
      <c r="S88" s="28">
        <f t="shared" si="20"/>
        <v>0</v>
      </c>
      <c r="T88" s="27" t="str">
        <f t="shared" si="21"/>
        <v>Oui</v>
      </c>
    </row>
    <row r="89" spans="1:20" x14ac:dyDescent="0.25">
      <c r="A89" s="23">
        <f t="shared" si="22"/>
        <v>88</v>
      </c>
      <c r="B89" s="23" t="str">
        <f>IFERROR(IF([1]!Article[[#This Row],[Intitulé]]="","",[1]!Article[[#This Row],[Intitulé]]),"")</f>
        <v>Roulement a bille UC 206</v>
      </c>
      <c r="C89" s="24">
        <v>0</v>
      </c>
      <c r="D89" s="25">
        <v>2</v>
      </c>
      <c r="E89" s="25">
        <v>1</v>
      </c>
      <c r="F89" s="26">
        <f t="shared" si="23"/>
        <v>0</v>
      </c>
      <c r="G89" s="27">
        <f t="shared" si="24"/>
        <v>2</v>
      </c>
      <c r="H89" s="25">
        <v>2</v>
      </c>
      <c r="I89" s="27">
        <f t="shared" si="15"/>
        <v>4</v>
      </c>
      <c r="J89" s="27">
        <f t="shared" si="13"/>
        <v>8</v>
      </c>
      <c r="K89" s="28">
        <f t="shared" si="16"/>
        <v>0</v>
      </c>
      <c r="L89" s="25">
        <v>0</v>
      </c>
      <c r="M89" s="29">
        <v>0</v>
      </c>
      <c r="N89" s="30">
        <f t="shared" si="17"/>
        <v>0</v>
      </c>
      <c r="O89" s="31">
        <v>0.2</v>
      </c>
      <c r="P89" s="28">
        <f t="shared" si="18"/>
        <v>0</v>
      </c>
      <c r="Q89" s="27">
        <f t="shared" si="19"/>
        <v>0</v>
      </c>
      <c r="R89" s="32">
        <f t="shared" si="14"/>
        <v>0</v>
      </c>
      <c r="S89" s="28">
        <f t="shared" si="20"/>
        <v>0</v>
      </c>
      <c r="T89" s="27" t="str">
        <f t="shared" si="21"/>
        <v>Oui</v>
      </c>
    </row>
    <row r="90" spans="1:20" x14ac:dyDescent="0.25">
      <c r="A90" s="23">
        <f t="shared" si="22"/>
        <v>89</v>
      </c>
      <c r="B90" s="23" t="str">
        <f>IFERROR(IF([1]!Article[[#This Row],[Intitulé]]="","",[1]!Article[[#This Row],[Intitulé]]),"")</f>
        <v>Roulement a bille UC 208</v>
      </c>
      <c r="C90" s="24">
        <v>0</v>
      </c>
      <c r="D90" s="25">
        <v>2</v>
      </c>
      <c r="E90" s="25">
        <v>1</v>
      </c>
      <c r="F90" s="26">
        <f t="shared" si="23"/>
        <v>0</v>
      </c>
      <c r="G90" s="27">
        <f t="shared" si="24"/>
        <v>2</v>
      </c>
      <c r="H90" s="25">
        <v>2</v>
      </c>
      <c r="I90" s="27">
        <f t="shared" si="15"/>
        <v>4</v>
      </c>
      <c r="J90" s="27">
        <f t="shared" si="13"/>
        <v>8</v>
      </c>
      <c r="K90" s="28">
        <f t="shared" si="16"/>
        <v>0</v>
      </c>
      <c r="L90" s="25">
        <v>0</v>
      </c>
      <c r="M90" s="29">
        <v>0</v>
      </c>
      <c r="N90" s="30">
        <f t="shared" si="17"/>
        <v>0</v>
      </c>
      <c r="O90" s="31">
        <v>0.2</v>
      </c>
      <c r="P90" s="28">
        <f t="shared" si="18"/>
        <v>0</v>
      </c>
      <c r="Q90" s="27">
        <f t="shared" si="19"/>
        <v>0</v>
      </c>
      <c r="R90" s="32">
        <f t="shared" si="14"/>
        <v>0</v>
      </c>
      <c r="S90" s="28">
        <f t="shared" si="20"/>
        <v>0</v>
      </c>
      <c r="T90" s="27" t="str">
        <f t="shared" si="21"/>
        <v>Oui</v>
      </c>
    </row>
    <row r="91" spans="1:20" x14ac:dyDescent="0.25">
      <c r="A91" s="23">
        <f t="shared" si="22"/>
        <v>90</v>
      </c>
      <c r="B91" s="23" t="str">
        <f>IFERROR(IF([1]!Article[[#This Row],[Intitulé]]="","",[1]!Article[[#This Row],[Intitulé]]),"")</f>
        <v>Roulement a bille UC 320</v>
      </c>
      <c r="C91" s="24">
        <v>0</v>
      </c>
      <c r="D91" s="25">
        <v>2</v>
      </c>
      <c r="E91" s="25">
        <v>1</v>
      </c>
      <c r="F91" s="26">
        <f t="shared" si="23"/>
        <v>0</v>
      </c>
      <c r="G91" s="27">
        <f t="shared" si="24"/>
        <v>2</v>
      </c>
      <c r="H91" s="25">
        <v>2</v>
      </c>
      <c r="I91" s="27">
        <f t="shared" si="15"/>
        <v>4</v>
      </c>
      <c r="J91" s="27">
        <f t="shared" si="13"/>
        <v>8</v>
      </c>
      <c r="K91" s="28">
        <f t="shared" si="16"/>
        <v>0</v>
      </c>
      <c r="L91" s="25">
        <v>0</v>
      </c>
      <c r="M91" s="29">
        <v>0</v>
      </c>
      <c r="N91" s="30">
        <f t="shared" si="17"/>
        <v>0</v>
      </c>
      <c r="O91" s="31">
        <v>0.2</v>
      </c>
      <c r="P91" s="28">
        <f t="shared" si="18"/>
        <v>0</v>
      </c>
      <c r="Q91" s="27">
        <f t="shared" si="19"/>
        <v>0</v>
      </c>
      <c r="R91" s="32">
        <f t="shared" si="14"/>
        <v>0</v>
      </c>
      <c r="S91" s="28">
        <f t="shared" si="20"/>
        <v>0</v>
      </c>
      <c r="T91" s="27" t="str">
        <f t="shared" si="21"/>
        <v>Oui</v>
      </c>
    </row>
    <row r="92" spans="1:20" x14ac:dyDescent="0.25">
      <c r="A92" s="23">
        <f t="shared" si="22"/>
        <v>91</v>
      </c>
      <c r="B92" s="23" t="str">
        <f>IFERROR(IF([1]!Article[[#This Row],[Intitulé]]="","",[1]!Article[[#This Row],[Intitulé]]),"")</f>
        <v>Roulement a bille 626-2RS-EMQ</v>
      </c>
      <c r="C92" s="24">
        <v>0</v>
      </c>
      <c r="D92" s="25">
        <v>2</v>
      </c>
      <c r="E92" s="25">
        <v>1</v>
      </c>
      <c r="F92" s="26">
        <f t="shared" si="23"/>
        <v>0</v>
      </c>
      <c r="G92" s="27">
        <f t="shared" si="24"/>
        <v>2</v>
      </c>
      <c r="H92" s="25">
        <v>2</v>
      </c>
      <c r="I92" s="27">
        <f t="shared" si="15"/>
        <v>4</v>
      </c>
      <c r="J92" s="27">
        <f t="shared" si="13"/>
        <v>8</v>
      </c>
      <c r="K92" s="28">
        <f t="shared" si="16"/>
        <v>0</v>
      </c>
      <c r="L92" s="25">
        <v>0</v>
      </c>
      <c r="M92" s="29">
        <v>0</v>
      </c>
      <c r="N92" s="30">
        <f t="shared" si="17"/>
        <v>0</v>
      </c>
      <c r="O92" s="31">
        <v>0.2</v>
      </c>
      <c r="P92" s="28">
        <f t="shared" si="18"/>
        <v>0</v>
      </c>
      <c r="Q92" s="27">
        <f t="shared" si="19"/>
        <v>0</v>
      </c>
      <c r="R92" s="32">
        <f t="shared" si="14"/>
        <v>0</v>
      </c>
      <c r="S92" s="28">
        <f t="shared" si="20"/>
        <v>0</v>
      </c>
      <c r="T92" s="27" t="str">
        <f t="shared" si="21"/>
        <v>Oui</v>
      </c>
    </row>
    <row r="93" spans="1:20" x14ac:dyDescent="0.25">
      <c r="A93" s="23">
        <f t="shared" si="22"/>
        <v>92</v>
      </c>
      <c r="B93" s="23" t="str">
        <f>IFERROR(IF([1]!Article[[#This Row],[Intitulé]]="","",[1]!Article[[#This Row],[Intitulé]]),"")</f>
        <v>Roulement a bille 6002-Z</v>
      </c>
      <c r="C93" s="24">
        <v>0</v>
      </c>
      <c r="D93" s="25">
        <v>2</v>
      </c>
      <c r="E93" s="25">
        <v>1</v>
      </c>
      <c r="F93" s="26">
        <f t="shared" si="23"/>
        <v>0</v>
      </c>
      <c r="G93" s="27">
        <f t="shared" si="24"/>
        <v>2</v>
      </c>
      <c r="H93" s="25">
        <v>2</v>
      </c>
      <c r="I93" s="27">
        <f t="shared" si="15"/>
        <v>4</v>
      </c>
      <c r="J93" s="27">
        <f t="shared" si="13"/>
        <v>8</v>
      </c>
      <c r="K93" s="28">
        <f t="shared" si="16"/>
        <v>0</v>
      </c>
      <c r="L93" s="25">
        <v>0</v>
      </c>
      <c r="M93" s="29">
        <v>0</v>
      </c>
      <c r="N93" s="30">
        <f t="shared" si="17"/>
        <v>0</v>
      </c>
      <c r="O93" s="31">
        <v>0.2</v>
      </c>
      <c r="P93" s="28">
        <f t="shared" si="18"/>
        <v>0</v>
      </c>
      <c r="Q93" s="27">
        <f t="shared" si="19"/>
        <v>0</v>
      </c>
      <c r="R93" s="32">
        <f t="shared" si="14"/>
        <v>0</v>
      </c>
      <c r="S93" s="28">
        <f t="shared" si="20"/>
        <v>0</v>
      </c>
      <c r="T93" s="27" t="str">
        <f t="shared" si="21"/>
        <v>Oui</v>
      </c>
    </row>
    <row r="94" spans="1:20" x14ac:dyDescent="0.25">
      <c r="A94" s="23">
        <f t="shared" si="22"/>
        <v>93</v>
      </c>
      <c r="B94" s="23" t="str">
        <f>IFERROR(IF([1]!Article[[#This Row],[Intitulé]]="","",[1]!Article[[#This Row],[Intitulé]]),"")</f>
        <v>Roulement a bille 6014-Z MB</v>
      </c>
      <c r="C94" s="24">
        <v>0</v>
      </c>
      <c r="D94" s="25">
        <v>2</v>
      </c>
      <c r="E94" s="25">
        <v>1</v>
      </c>
      <c r="F94" s="26">
        <f t="shared" si="23"/>
        <v>0</v>
      </c>
      <c r="G94" s="27">
        <f t="shared" si="24"/>
        <v>2</v>
      </c>
      <c r="H94" s="25">
        <v>2</v>
      </c>
      <c r="I94" s="27">
        <f t="shared" si="15"/>
        <v>4</v>
      </c>
      <c r="J94" s="27">
        <f t="shared" si="13"/>
        <v>8</v>
      </c>
      <c r="K94" s="28">
        <f t="shared" si="16"/>
        <v>0</v>
      </c>
      <c r="L94" s="25">
        <v>0</v>
      </c>
      <c r="M94" s="29">
        <v>0</v>
      </c>
      <c r="N94" s="30">
        <f t="shared" si="17"/>
        <v>0</v>
      </c>
      <c r="O94" s="31">
        <v>0.2</v>
      </c>
      <c r="P94" s="28">
        <f t="shared" si="18"/>
        <v>0</v>
      </c>
      <c r="Q94" s="27">
        <f t="shared" si="19"/>
        <v>0</v>
      </c>
      <c r="R94" s="32">
        <f t="shared" si="14"/>
        <v>0</v>
      </c>
      <c r="S94" s="28">
        <f t="shared" si="20"/>
        <v>0</v>
      </c>
      <c r="T94" s="27" t="str">
        <f t="shared" si="21"/>
        <v>Oui</v>
      </c>
    </row>
    <row r="95" spans="1:20" x14ac:dyDescent="0.25">
      <c r="A95" s="23">
        <f t="shared" si="22"/>
        <v>94</v>
      </c>
      <c r="B95" s="23" t="str">
        <f>IFERROR(IF([1]!Article[[#This Row],[Intitulé]]="","",[1]!Article[[#This Row],[Intitulé]]),"")</f>
        <v>Roulement a bille 6204-2RS</v>
      </c>
      <c r="C95" s="24">
        <v>0</v>
      </c>
      <c r="D95" s="25">
        <v>2</v>
      </c>
      <c r="E95" s="25">
        <v>1</v>
      </c>
      <c r="F95" s="26">
        <f t="shared" si="23"/>
        <v>0</v>
      </c>
      <c r="G95" s="27">
        <f t="shared" si="24"/>
        <v>2</v>
      </c>
      <c r="H95" s="25">
        <v>2</v>
      </c>
      <c r="I95" s="27">
        <f t="shared" si="15"/>
        <v>4</v>
      </c>
      <c r="J95" s="27">
        <f t="shared" si="13"/>
        <v>8</v>
      </c>
      <c r="K95" s="28">
        <f t="shared" si="16"/>
        <v>0</v>
      </c>
      <c r="L95" s="25">
        <v>0</v>
      </c>
      <c r="M95" s="29">
        <v>0</v>
      </c>
      <c r="N95" s="30">
        <f t="shared" si="17"/>
        <v>0</v>
      </c>
      <c r="O95" s="31">
        <v>0.2</v>
      </c>
      <c r="P95" s="28">
        <f t="shared" si="18"/>
        <v>0</v>
      </c>
      <c r="Q95" s="27">
        <f t="shared" si="19"/>
        <v>0</v>
      </c>
      <c r="R95" s="32">
        <f t="shared" si="14"/>
        <v>0</v>
      </c>
      <c r="S95" s="28">
        <f t="shared" si="20"/>
        <v>0</v>
      </c>
      <c r="T95" s="27" t="str">
        <f t="shared" si="21"/>
        <v>Oui</v>
      </c>
    </row>
    <row r="96" spans="1:20" x14ac:dyDescent="0.25">
      <c r="A96" s="23">
        <f t="shared" si="22"/>
        <v>95</v>
      </c>
      <c r="B96" s="23" t="str">
        <f>IFERROR(IF([1]!Article[[#This Row],[Intitulé]]="","",[1]!Article[[#This Row],[Intitulé]]),"")</f>
        <v>Roulement a bille 6205-2RS</v>
      </c>
      <c r="C96" s="24">
        <v>0</v>
      </c>
      <c r="D96" s="25">
        <v>2</v>
      </c>
      <c r="E96" s="25">
        <v>1</v>
      </c>
      <c r="F96" s="26">
        <f t="shared" si="23"/>
        <v>0</v>
      </c>
      <c r="G96" s="27">
        <f t="shared" si="24"/>
        <v>2</v>
      </c>
      <c r="H96" s="25">
        <v>2</v>
      </c>
      <c r="I96" s="27">
        <f t="shared" si="15"/>
        <v>4</v>
      </c>
      <c r="J96" s="27">
        <f t="shared" si="13"/>
        <v>8</v>
      </c>
      <c r="K96" s="28">
        <f t="shared" si="16"/>
        <v>0</v>
      </c>
      <c r="L96" s="25">
        <v>0</v>
      </c>
      <c r="M96" s="29">
        <v>0</v>
      </c>
      <c r="N96" s="30">
        <f t="shared" si="17"/>
        <v>0</v>
      </c>
      <c r="O96" s="31">
        <v>0.2</v>
      </c>
      <c r="P96" s="28">
        <f t="shared" si="18"/>
        <v>0</v>
      </c>
      <c r="Q96" s="27">
        <f t="shared" si="19"/>
        <v>0</v>
      </c>
      <c r="R96" s="32">
        <f t="shared" si="14"/>
        <v>0</v>
      </c>
      <c r="S96" s="28">
        <f t="shared" si="20"/>
        <v>0</v>
      </c>
      <c r="T96" s="27" t="str">
        <f t="shared" si="21"/>
        <v>Oui</v>
      </c>
    </row>
    <row r="97" spans="1:20" x14ac:dyDescent="0.25">
      <c r="A97" s="23">
        <f t="shared" si="22"/>
        <v>96</v>
      </c>
      <c r="B97" s="23" t="str">
        <f>IFERROR(IF([1]!Article[[#This Row],[Intitulé]]="","",[1]!Article[[#This Row],[Intitulé]]),"")</f>
        <v>Roulement a bille 6206-2RS</v>
      </c>
      <c r="C97" s="24">
        <v>0</v>
      </c>
      <c r="D97" s="25">
        <v>2</v>
      </c>
      <c r="E97" s="25">
        <v>1</v>
      </c>
      <c r="F97" s="26">
        <f t="shared" si="23"/>
        <v>0</v>
      </c>
      <c r="G97" s="27">
        <f t="shared" si="24"/>
        <v>2</v>
      </c>
      <c r="H97" s="25">
        <v>2</v>
      </c>
      <c r="I97" s="27">
        <f t="shared" si="15"/>
        <v>4</v>
      </c>
      <c r="J97" s="27">
        <f t="shared" si="13"/>
        <v>8</v>
      </c>
      <c r="K97" s="28">
        <f t="shared" si="16"/>
        <v>0</v>
      </c>
      <c r="L97" s="25">
        <v>0</v>
      </c>
      <c r="M97" s="29">
        <v>0</v>
      </c>
      <c r="N97" s="30">
        <f t="shared" si="17"/>
        <v>0</v>
      </c>
      <c r="O97" s="31">
        <v>0.2</v>
      </c>
      <c r="P97" s="28">
        <f t="shared" si="18"/>
        <v>0</v>
      </c>
      <c r="Q97" s="27">
        <f t="shared" si="19"/>
        <v>0</v>
      </c>
      <c r="R97" s="32">
        <f t="shared" si="14"/>
        <v>0</v>
      </c>
      <c r="S97" s="28">
        <f t="shared" si="20"/>
        <v>0</v>
      </c>
      <c r="T97" s="27" t="str">
        <f t="shared" si="21"/>
        <v>Oui</v>
      </c>
    </row>
    <row r="98" spans="1:20" x14ac:dyDescent="0.25">
      <c r="A98" s="23">
        <f t="shared" si="22"/>
        <v>97</v>
      </c>
      <c r="B98" s="23" t="str">
        <f>IFERROR(IF([1]!Article[[#This Row],[Intitulé]]="","",[1]!Article[[#This Row],[Intitulé]]),"")</f>
        <v>Roulement a bille 6208-2RS</v>
      </c>
      <c r="C98" s="24">
        <v>0</v>
      </c>
      <c r="D98" s="25">
        <v>2</v>
      </c>
      <c r="E98" s="25">
        <v>1</v>
      </c>
      <c r="F98" s="26">
        <f t="shared" si="23"/>
        <v>0</v>
      </c>
      <c r="G98" s="27">
        <f t="shared" si="24"/>
        <v>2</v>
      </c>
      <c r="H98" s="25">
        <v>2</v>
      </c>
      <c r="I98" s="27">
        <f t="shared" si="15"/>
        <v>4</v>
      </c>
      <c r="J98" s="27">
        <f t="shared" si="13"/>
        <v>8</v>
      </c>
      <c r="K98" s="28">
        <f t="shared" si="16"/>
        <v>0</v>
      </c>
      <c r="L98" s="25">
        <v>0</v>
      </c>
      <c r="M98" s="29">
        <v>0</v>
      </c>
      <c r="N98" s="30">
        <f t="shared" si="17"/>
        <v>0</v>
      </c>
      <c r="O98" s="31">
        <v>0.2</v>
      </c>
      <c r="P98" s="28">
        <f t="shared" si="18"/>
        <v>0</v>
      </c>
      <c r="Q98" s="27">
        <f t="shared" si="19"/>
        <v>0</v>
      </c>
      <c r="R98" s="32">
        <f t="shared" si="14"/>
        <v>0</v>
      </c>
      <c r="S98" s="28">
        <f t="shared" si="20"/>
        <v>0</v>
      </c>
      <c r="T98" s="27" t="str">
        <f t="shared" si="21"/>
        <v>Oui</v>
      </c>
    </row>
    <row r="99" spans="1:20" x14ac:dyDescent="0.25">
      <c r="A99" s="23">
        <f t="shared" si="22"/>
        <v>98</v>
      </c>
      <c r="B99" s="23" t="str">
        <f>IFERROR(IF([1]!Article[[#This Row],[Intitulé]]="","",[1]!Article[[#This Row],[Intitulé]]),"")</f>
        <v>Roulement a bille 6209-2RS</v>
      </c>
      <c r="C99" s="24">
        <v>0</v>
      </c>
      <c r="D99" s="25">
        <v>2</v>
      </c>
      <c r="E99" s="25">
        <v>1</v>
      </c>
      <c r="F99" s="26">
        <f t="shared" si="23"/>
        <v>0</v>
      </c>
      <c r="G99" s="27">
        <f t="shared" si="24"/>
        <v>2</v>
      </c>
      <c r="H99" s="25">
        <v>2</v>
      </c>
      <c r="I99" s="27">
        <f t="shared" si="15"/>
        <v>4</v>
      </c>
      <c r="J99" s="27">
        <f t="shared" si="13"/>
        <v>8</v>
      </c>
      <c r="K99" s="28">
        <f t="shared" si="16"/>
        <v>0</v>
      </c>
      <c r="L99" s="25">
        <v>0</v>
      </c>
      <c r="M99" s="29">
        <v>0</v>
      </c>
      <c r="N99" s="30">
        <f t="shared" si="17"/>
        <v>0</v>
      </c>
      <c r="O99" s="31">
        <v>0.2</v>
      </c>
      <c r="P99" s="28">
        <f t="shared" si="18"/>
        <v>0</v>
      </c>
      <c r="Q99" s="27">
        <f t="shared" si="19"/>
        <v>0</v>
      </c>
      <c r="R99" s="32">
        <f t="shared" si="14"/>
        <v>0</v>
      </c>
      <c r="S99" s="28">
        <f t="shared" si="20"/>
        <v>0</v>
      </c>
      <c r="T99" s="27" t="str">
        <f t="shared" si="21"/>
        <v>Oui</v>
      </c>
    </row>
    <row r="100" spans="1:20" x14ac:dyDescent="0.25">
      <c r="A100" s="23">
        <f t="shared" si="22"/>
        <v>99</v>
      </c>
      <c r="B100" s="23" t="str">
        <f>IFERROR(IF([1]!Article[[#This Row],[Intitulé]]="","",[1]!Article[[#This Row],[Intitulé]]),"")</f>
        <v>Roulement a bille 6211-2RS</v>
      </c>
      <c r="C100" s="24">
        <v>0</v>
      </c>
      <c r="D100" s="25">
        <v>2</v>
      </c>
      <c r="E100" s="25">
        <v>1</v>
      </c>
      <c r="F100" s="26">
        <f t="shared" si="23"/>
        <v>0</v>
      </c>
      <c r="G100" s="27">
        <f t="shared" si="24"/>
        <v>2</v>
      </c>
      <c r="H100" s="25">
        <v>2</v>
      </c>
      <c r="I100" s="27">
        <f t="shared" si="15"/>
        <v>4</v>
      </c>
      <c r="J100" s="27">
        <f t="shared" si="13"/>
        <v>8</v>
      </c>
      <c r="K100" s="28">
        <f t="shared" si="16"/>
        <v>0</v>
      </c>
      <c r="L100" s="25">
        <v>0</v>
      </c>
      <c r="M100" s="29">
        <v>0</v>
      </c>
      <c r="N100" s="30">
        <f t="shared" si="17"/>
        <v>0</v>
      </c>
      <c r="O100" s="31">
        <v>0.2</v>
      </c>
      <c r="P100" s="28">
        <f t="shared" si="18"/>
        <v>0</v>
      </c>
      <c r="Q100" s="27">
        <f t="shared" si="19"/>
        <v>0</v>
      </c>
      <c r="R100" s="32">
        <f t="shared" si="14"/>
        <v>0</v>
      </c>
      <c r="S100" s="28">
        <f t="shared" si="20"/>
        <v>0</v>
      </c>
      <c r="T100" s="27" t="str">
        <f t="shared" si="21"/>
        <v>Oui</v>
      </c>
    </row>
    <row r="101" spans="1:20" x14ac:dyDescent="0.25">
      <c r="A101" s="23">
        <f t="shared" si="22"/>
        <v>100</v>
      </c>
      <c r="B101" s="23" t="str">
        <f>IFERROR(IF([1]!Article[[#This Row],[Intitulé]]="","",[1]!Article[[#This Row],[Intitulé]]),"")</f>
        <v>Roulement a bille 6213-2RS</v>
      </c>
      <c r="C101" s="24">
        <v>0</v>
      </c>
      <c r="D101" s="25">
        <v>2</v>
      </c>
      <c r="E101" s="25">
        <v>1</v>
      </c>
      <c r="F101" s="26">
        <f t="shared" si="23"/>
        <v>0</v>
      </c>
      <c r="G101" s="27">
        <f t="shared" si="24"/>
        <v>2</v>
      </c>
      <c r="H101" s="25">
        <v>2</v>
      </c>
      <c r="I101" s="27">
        <f t="shared" si="15"/>
        <v>4</v>
      </c>
      <c r="J101" s="27">
        <f t="shared" si="13"/>
        <v>8</v>
      </c>
      <c r="K101" s="28">
        <f t="shared" si="16"/>
        <v>0</v>
      </c>
      <c r="L101" s="25">
        <v>0</v>
      </c>
      <c r="M101" s="29">
        <v>0</v>
      </c>
      <c r="N101" s="30">
        <f t="shared" si="17"/>
        <v>0</v>
      </c>
      <c r="O101" s="31">
        <v>0.2</v>
      </c>
      <c r="P101" s="28">
        <f t="shared" si="18"/>
        <v>0</v>
      </c>
      <c r="Q101" s="27">
        <f t="shared" si="19"/>
        <v>0</v>
      </c>
      <c r="R101" s="32">
        <f t="shared" si="14"/>
        <v>0</v>
      </c>
      <c r="S101" s="28">
        <f t="shared" si="20"/>
        <v>0</v>
      </c>
      <c r="T101" s="27" t="str">
        <f t="shared" si="21"/>
        <v>Oui</v>
      </c>
    </row>
    <row r="102" spans="1:20" x14ac:dyDescent="0.25">
      <c r="A102" s="23">
        <f t="shared" si="22"/>
        <v>101</v>
      </c>
      <c r="B102" s="23" t="str">
        <f>IFERROR(IF([1]!Article[[#This Row],[Intitulé]]="","",[1]!Article[[#This Row],[Intitulé]]),"")</f>
        <v>Roulement a bille 6214 C3</v>
      </c>
      <c r="C102" s="24">
        <v>0</v>
      </c>
      <c r="D102" s="25">
        <v>2</v>
      </c>
      <c r="E102" s="25">
        <v>1</v>
      </c>
      <c r="F102" s="26">
        <f t="shared" si="23"/>
        <v>0</v>
      </c>
      <c r="G102" s="27">
        <f t="shared" si="24"/>
        <v>2</v>
      </c>
      <c r="H102" s="25">
        <v>2</v>
      </c>
      <c r="I102" s="27">
        <f t="shared" si="15"/>
        <v>4</v>
      </c>
      <c r="J102" s="27">
        <f t="shared" si="13"/>
        <v>8</v>
      </c>
      <c r="K102" s="28">
        <f t="shared" si="16"/>
        <v>0</v>
      </c>
      <c r="L102" s="25">
        <v>0</v>
      </c>
      <c r="M102" s="29">
        <v>0</v>
      </c>
      <c r="N102" s="30">
        <f t="shared" si="17"/>
        <v>0</v>
      </c>
      <c r="O102" s="31">
        <v>0.2</v>
      </c>
      <c r="P102" s="28">
        <f t="shared" si="18"/>
        <v>0</v>
      </c>
      <c r="Q102" s="27">
        <f t="shared" si="19"/>
        <v>0</v>
      </c>
      <c r="R102" s="32">
        <f t="shared" si="14"/>
        <v>0</v>
      </c>
      <c r="S102" s="28">
        <f t="shared" si="20"/>
        <v>0</v>
      </c>
      <c r="T102" s="27" t="str">
        <f t="shared" si="21"/>
        <v>Oui</v>
      </c>
    </row>
    <row r="103" spans="1:20" x14ac:dyDescent="0.25">
      <c r="A103" s="23">
        <f t="shared" si="22"/>
        <v>102</v>
      </c>
      <c r="B103" s="23" t="str">
        <f>IFERROR(IF([1]!Article[[#This Row],[Intitulé]]="","",[1]!Article[[#This Row],[Intitulé]]),"")</f>
        <v>Roulement a bille 6216-2RS</v>
      </c>
      <c r="C103" s="24">
        <v>0</v>
      </c>
      <c r="D103" s="25">
        <v>2</v>
      </c>
      <c r="E103" s="25">
        <v>1</v>
      </c>
      <c r="F103" s="26">
        <f t="shared" si="23"/>
        <v>0</v>
      </c>
      <c r="G103" s="27">
        <f t="shared" si="24"/>
        <v>2</v>
      </c>
      <c r="H103" s="25">
        <v>2</v>
      </c>
      <c r="I103" s="27">
        <f t="shared" si="15"/>
        <v>4</v>
      </c>
      <c r="J103" s="27">
        <f t="shared" si="13"/>
        <v>8</v>
      </c>
      <c r="K103" s="28">
        <f t="shared" si="16"/>
        <v>0</v>
      </c>
      <c r="L103" s="25">
        <v>0</v>
      </c>
      <c r="M103" s="29">
        <v>0</v>
      </c>
      <c r="N103" s="30">
        <f t="shared" si="17"/>
        <v>0</v>
      </c>
      <c r="O103" s="31">
        <v>0.2</v>
      </c>
      <c r="P103" s="28">
        <f t="shared" si="18"/>
        <v>0</v>
      </c>
      <c r="Q103" s="27">
        <f t="shared" si="19"/>
        <v>0</v>
      </c>
      <c r="R103" s="32">
        <f t="shared" si="14"/>
        <v>0</v>
      </c>
      <c r="S103" s="28">
        <f t="shared" si="20"/>
        <v>0</v>
      </c>
      <c r="T103" s="27" t="str">
        <f t="shared" si="21"/>
        <v>Oui</v>
      </c>
    </row>
    <row r="104" spans="1:20" x14ac:dyDescent="0.25">
      <c r="A104" s="23">
        <f t="shared" si="22"/>
        <v>103</v>
      </c>
      <c r="B104" s="23" t="str">
        <f>IFERROR(IF([1]!Article[[#This Row],[Intitulé]]="","",[1]!Article[[#This Row],[Intitulé]]),"")</f>
        <v>Roulement a bille 6308-2RS</v>
      </c>
      <c r="C104" s="24">
        <v>0</v>
      </c>
      <c r="D104" s="25">
        <v>2</v>
      </c>
      <c r="E104" s="25">
        <v>1</v>
      </c>
      <c r="F104" s="26">
        <f t="shared" si="23"/>
        <v>0</v>
      </c>
      <c r="G104" s="27">
        <f t="shared" si="24"/>
        <v>2</v>
      </c>
      <c r="H104" s="25">
        <v>2</v>
      </c>
      <c r="I104" s="27">
        <f t="shared" si="15"/>
        <v>4</v>
      </c>
      <c r="J104" s="27">
        <f t="shared" si="13"/>
        <v>8</v>
      </c>
      <c r="K104" s="28">
        <f t="shared" si="16"/>
        <v>0</v>
      </c>
      <c r="L104" s="25">
        <v>0</v>
      </c>
      <c r="M104" s="29">
        <v>0</v>
      </c>
      <c r="N104" s="30">
        <f t="shared" si="17"/>
        <v>0</v>
      </c>
      <c r="O104" s="31">
        <v>0.2</v>
      </c>
      <c r="P104" s="28">
        <f t="shared" si="18"/>
        <v>0</v>
      </c>
      <c r="Q104" s="27">
        <f t="shared" si="19"/>
        <v>0</v>
      </c>
      <c r="R104" s="32">
        <f t="shared" si="14"/>
        <v>0</v>
      </c>
      <c r="S104" s="28">
        <f t="shared" si="20"/>
        <v>0</v>
      </c>
      <c r="T104" s="27" t="str">
        <f t="shared" si="21"/>
        <v>Oui</v>
      </c>
    </row>
    <row r="105" spans="1:20" x14ac:dyDescent="0.25">
      <c r="A105" s="23">
        <f t="shared" si="22"/>
        <v>104</v>
      </c>
      <c r="B105" s="23" t="str">
        <f>IFERROR(IF([1]!Article[[#This Row],[Intitulé]]="","",[1]!Article[[#This Row],[Intitulé]]),"")</f>
        <v>Roulement a bille 6309-2RS</v>
      </c>
      <c r="C105" s="24">
        <v>0</v>
      </c>
      <c r="D105" s="25">
        <v>2</v>
      </c>
      <c r="E105" s="25">
        <v>1</v>
      </c>
      <c r="F105" s="26">
        <f t="shared" si="23"/>
        <v>0</v>
      </c>
      <c r="G105" s="27">
        <f t="shared" si="24"/>
        <v>2</v>
      </c>
      <c r="H105" s="25">
        <v>2</v>
      </c>
      <c r="I105" s="27">
        <f t="shared" si="15"/>
        <v>4</v>
      </c>
      <c r="J105" s="27">
        <f t="shared" si="13"/>
        <v>8</v>
      </c>
      <c r="K105" s="28">
        <f t="shared" si="16"/>
        <v>0</v>
      </c>
      <c r="L105" s="25">
        <v>0</v>
      </c>
      <c r="M105" s="29">
        <v>0</v>
      </c>
      <c r="N105" s="30">
        <f t="shared" si="17"/>
        <v>0</v>
      </c>
      <c r="O105" s="31">
        <v>0.2</v>
      </c>
      <c r="P105" s="28">
        <f t="shared" si="18"/>
        <v>0</v>
      </c>
      <c r="Q105" s="27">
        <f t="shared" si="19"/>
        <v>0</v>
      </c>
      <c r="R105" s="32">
        <f t="shared" si="14"/>
        <v>0</v>
      </c>
      <c r="S105" s="28">
        <f t="shared" si="20"/>
        <v>0</v>
      </c>
      <c r="T105" s="27" t="str">
        <f t="shared" si="21"/>
        <v>Oui</v>
      </c>
    </row>
    <row r="106" spans="1:20" x14ac:dyDescent="0.25">
      <c r="A106" s="23">
        <f t="shared" si="22"/>
        <v>105</v>
      </c>
      <c r="B106" s="23" t="str">
        <f>IFERROR(IF([1]!Article[[#This Row],[Intitulé]]="","",[1]!Article[[#This Row],[Intitulé]]),"")</f>
        <v>Roulement a bille 6311-2RS</v>
      </c>
      <c r="C106" s="24">
        <v>0</v>
      </c>
      <c r="D106" s="25">
        <v>2</v>
      </c>
      <c r="E106" s="25">
        <v>1</v>
      </c>
      <c r="F106" s="26">
        <f t="shared" si="23"/>
        <v>0</v>
      </c>
      <c r="G106" s="27">
        <f t="shared" si="24"/>
        <v>2</v>
      </c>
      <c r="H106" s="25">
        <v>2</v>
      </c>
      <c r="I106" s="27">
        <f t="shared" si="15"/>
        <v>4</v>
      </c>
      <c r="J106" s="27">
        <f t="shared" si="13"/>
        <v>8</v>
      </c>
      <c r="K106" s="28">
        <f t="shared" si="16"/>
        <v>0</v>
      </c>
      <c r="L106" s="25">
        <v>0</v>
      </c>
      <c r="M106" s="29">
        <v>0</v>
      </c>
      <c r="N106" s="30">
        <f t="shared" si="17"/>
        <v>0</v>
      </c>
      <c r="O106" s="31">
        <v>0.2</v>
      </c>
      <c r="P106" s="28">
        <f t="shared" si="18"/>
        <v>0</v>
      </c>
      <c r="Q106" s="27">
        <f t="shared" si="19"/>
        <v>0</v>
      </c>
      <c r="R106" s="32">
        <f t="shared" si="14"/>
        <v>0</v>
      </c>
      <c r="S106" s="28">
        <f t="shared" si="20"/>
        <v>0</v>
      </c>
      <c r="T106" s="27" t="str">
        <f t="shared" si="21"/>
        <v>Oui</v>
      </c>
    </row>
    <row r="107" spans="1:20" x14ac:dyDescent="0.25">
      <c r="A107" s="23">
        <f t="shared" si="22"/>
        <v>106</v>
      </c>
      <c r="B107" s="23" t="str">
        <f>IFERROR(IF([1]!Article[[#This Row],[Intitulé]]="","",[1]!Article[[#This Row],[Intitulé]]),"")</f>
        <v>Roulement a bille 6312-2RS</v>
      </c>
      <c r="C107" s="24">
        <v>0</v>
      </c>
      <c r="D107" s="25">
        <v>2</v>
      </c>
      <c r="E107" s="25">
        <v>1</v>
      </c>
      <c r="F107" s="26">
        <f t="shared" si="23"/>
        <v>0</v>
      </c>
      <c r="G107" s="27">
        <f t="shared" si="24"/>
        <v>2</v>
      </c>
      <c r="H107" s="25">
        <v>2</v>
      </c>
      <c r="I107" s="27">
        <f t="shared" si="15"/>
        <v>4</v>
      </c>
      <c r="J107" s="27">
        <f t="shared" si="13"/>
        <v>8</v>
      </c>
      <c r="K107" s="28">
        <f t="shared" si="16"/>
        <v>0</v>
      </c>
      <c r="L107" s="25">
        <v>0</v>
      </c>
      <c r="M107" s="29">
        <v>0</v>
      </c>
      <c r="N107" s="30">
        <f t="shared" si="17"/>
        <v>0</v>
      </c>
      <c r="O107" s="31">
        <v>0.2</v>
      </c>
      <c r="P107" s="28">
        <f t="shared" si="18"/>
        <v>0</v>
      </c>
      <c r="Q107" s="27">
        <f t="shared" si="19"/>
        <v>0</v>
      </c>
      <c r="R107" s="32">
        <f t="shared" si="14"/>
        <v>0</v>
      </c>
      <c r="S107" s="28">
        <f t="shared" si="20"/>
        <v>0</v>
      </c>
      <c r="T107" s="27" t="str">
        <f t="shared" si="21"/>
        <v>Oui</v>
      </c>
    </row>
    <row r="108" spans="1:20" x14ac:dyDescent="0.25">
      <c r="A108" s="23">
        <f t="shared" si="22"/>
        <v>107</v>
      </c>
      <c r="B108" s="23" t="str">
        <f>IFERROR(IF([1]!Article[[#This Row],[Intitulé]]="","",[1]!Article[[#This Row],[Intitulé]]),"")</f>
        <v>Roulement a bille 6313-Z</v>
      </c>
      <c r="C108" s="24">
        <v>0</v>
      </c>
      <c r="D108" s="25">
        <v>2</v>
      </c>
      <c r="E108" s="25">
        <v>1</v>
      </c>
      <c r="F108" s="26">
        <f t="shared" si="23"/>
        <v>0</v>
      </c>
      <c r="G108" s="27">
        <f t="shared" si="24"/>
        <v>2</v>
      </c>
      <c r="H108" s="25">
        <v>2</v>
      </c>
      <c r="I108" s="27">
        <f t="shared" si="15"/>
        <v>4</v>
      </c>
      <c r="J108" s="27">
        <f t="shared" si="13"/>
        <v>8</v>
      </c>
      <c r="K108" s="28">
        <f t="shared" si="16"/>
        <v>0</v>
      </c>
      <c r="L108" s="25">
        <v>0</v>
      </c>
      <c r="M108" s="29">
        <v>0</v>
      </c>
      <c r="N108" s="30">
        <f t="shared" si="17"/>
        <v>0</v>
      </c>
      <c r="O108" s="31">
        <v>0.2</v>
      </c>
      <c r="P108" s="28">
        <f t="shared" si="18"/>
        <v>0</v>
      </c>
      <c r="Q108" s="27">
        <f t="shared" si="19"/>
        <v>0</v>
      </c>
      <c r="R108" s="32">
        <f t="shared" si="14"/>
        <v>0</v>
      </c>
      <c r="S108" s="28">
        <f t="shared" si="20"/>
        <v>0</v>
      </c>
      <c r="T108" s="27" t="str">
        <f t="shared" si="21"/>
        <v>Oui</v>
      </c>
    </row>
    <row r="109" spans="1:20" x14ac:dyDescent="0.25">
      <c r="A109" s="23">
        <f t="shared" si="22"/>
        <v>108</v>
      </c>
      <c r="B109" s="23" t="str">
        <f>IFERROR(IF([1]!Article[[#This Row],[Intitulé]]="","",[1]!Article[[#This Row],[Intitulé]]),"")</f>
        <v>Roulement a bille 6407-C3</v>
      </c>
      <c r="C109" s="24">
        <v>0</v>
      </c>
      <c r="D109" s="25">
        <v>2</v>
      </c>
      <c r="E109" s="25">
        <v>1</v>
      </c>
      <c r="F109" s="26">
        <f t="shared" si="23"/>
        <v>0</v>
      </c>
      <c r="G109" s="27">
        <f t="shared" si="24"/>
        <v>2</v>
      </c>
      <c r="H109" s="25">
        <v>2</v>
      </c>
      <c r="I109" s="27">
        <f t="shared" si="15"/>
        <v>4</v>
      </c>
      <c r="J109" s="27">
        <f t="shared" si="13"/>
        <v>8</v>
      </c>
      <c r="K109" s="28">
        <f t="shared" si="16"/>
        <v>0</v>
      </c>
      <c r="L109" s="25">
        <v>0</v>
      </c>
      <c r="M109" s="29">
        <v>0</v>
      </c>
      <c r="N109" s="30">
        <f t="shared" si="17"/>
        <v>0</v>
      </c>
      <c r="O109" s="31">
        <v>0.2</v>
      </c>
      <c r="P109" s="28">
        <f t="shared" si="18"/>
        <v>0</v>
      </c>
      <c r="Q109" s="27">
        <f t="shared" si="19"/>
        <v>0</v>
      </c>
      <c r="R109" s="32">
        <f t="shared" si="14"/>
        <v>0</v>
      </c>
      <c r="S109" s="28">
        <f t="shared" si="20"/>
        <v>0</v>
      </c>
      <c r="T109" s="27" t="str">
        <f t="shared" si="21"/>
        <v>Oui</v>
      </c>
    </row>
    <row r="110" spans="1:20" x14ac:dyDescent="0.25">
      <c r="A110" s="23">
        <f t="shared" si="22"/>
        <v>109</v>
      </c>
      <c r="B110" s="23" t="str">
        <f>IFERROR(IF([1]!Article[[#This Row],[Intitulé]]="","",[1]!Article[[#This Row],[Intitulé]]),"")</f>
        <v>Roulement a bille 63004-2RS</v>
      </c>
      <c r="C110" s="24">
        <v>0</v>
      </c>
      <c r="D110" s="25">
        <v>2</v>
      </c>
      <c r="E110" s="25">
        <v>1</v>
      </c>
      <c r="F110" s="26">
        <f t="shared" si="23"/>
        <v>0</v>
      </c>
      <c r="G110" s="27">
        <f t="shared" si="24"/>
        <v>2</v>
      </c>
      <c r="H110" s="25">
        <v>2</v>
      </c>
      <c r="I110" s="27">
        <f t="shared" si="15"/>
        <v>4</v>
      </c>
      <c r="J110" s="27">
        <f t="shared" si="13"/>
        <v>8</v>
      </c>
      <c r="K110" s="28">
        <f t="shared" si="16"/>
        <v>0</v>
      </c>
      <c r="L110" s="25">
        <v>0</v>
      </c>
      <c r="M110" s="29">
        <v>0</v>
      </c>
      <c r="N110" s="30">
        <f t="shared" si="17"/>
        <v>0</v>
      </c>
      <c r="O110" s="31">
        <v>0.2</v>
      </c>
      <c r="P110" s="28">
        <f t="shared" si="18"/>
        <v>0</v>
      </c>
      <c r="Q110" s="27">
        <f t="shared" si="19"/>
        <v>0</v>
      </c>
      <c r="R110" s="32">
        <f t="shared" si="14"/>
        <v>0</v>
      </c>
      <c r="S110" s="28">
        <f t="shared" si="20"/>
        <v>0</v>
      </c>
      <c r="T110" s="27" t="str">
        <f t="shared" si="21"/>
        <v>Oui</v>
      </c>
    </row>
    <row r="111" spans="1:20" x14ac:dyDescent="0.25">
      <c r="A111" s="23">
        <f t="shared" si="22"/>
        <v>110</v>
      </c>
      <c r="B111" s="23" t="str">
        <f>IFERROR(IF([1]!Article[[#This Row],[Intitulé]]="","",[1]!Article[[#This Row],[Intitulé]]),"")</f>
        <v>Roulement a bille 7310 BECBM</v>
      </c>
      <c r="C111" s="24">
        <v>0</v>
      </c>
      <c r="D111" s="25">
        <v>2</v>
      </c>
      <c r="E111" s="25">
        <v>1</v>
      </c>
      <c r="F111" s="26">
        <f t="shared" si="23"/>
        <v>0</v>
      </c>
      <c r="G111" s="27">
        <f t="shared" si="24"/>
        <v>2</v>
      </c>
      <c r="H111" s="25">
        <v>2</v>
      </c>
      <c r="I111" s="27">
        <f t="shared" si="15"/>
        <v>4</v>
      </c>
      <c r="J111" s="27">
        <f t="shared" si="13"/>
        <v>8</v>
      </c>
      <c r="K111" s="28">
        <f t="shared" si="16"/>
        <v>0</v>
      </c>
      <c r="L111" s="25">
        <v>0</v>
      </c>
      <c r="M111" s="29">
        <v>0</v>
      </c>
      <c r="N111" s="30">
        <f t="shared" si="17"/>
        <v>0</v>
      </c>
      <c r="O111" s="31">
        <v>0.2</v>
      </c>
      <c r="P111" s="28">
        <f t="shared" si="18"/>
        <v>0</v>
      </c>
      <c r="Q111" s="27">
        <f t="shared" si="19"/>
        <v>0</v>
      </c>
      <c r="R111" s="32">
        <f t="shared" si="14"/>
        <v>0</v>
      </c>
      <c r="S111" s="28">
        <f t="shared" si="20"/>
        <v>0</v>
      </c>
      <c r="T111" s="27" t="str">
        <f t="shared" si="21"/>
        <v>Oui</v>
      </c>
    </row>
    <row r="112" spans="1:20" x14ac:dyDescent="0.25">
      <c r="A112" s="23">
        <f t="shared" si="22"/>
        <v>111</v>
      </c>
      <c r="B112" s="23" t="str">
        <f>IFERROR(IF([1]!Article[[#This Row],[Intitulé]]="","",[1]!Article[[#This Row],[Intitulé]]),"")</f>
        <v>Roulement a rouleau conique 30313</v>
      </c>
      <c r="C112" s="24">
        <v>0</v>
      </c>
      <c r="D112" s="25">
        <v>2</v>
      </c>
      <c r="E112" s="25">
        <v>1</v>
      </c>
      <c r="F112" s="26">
        <f t="shared" si="23"/>
        <v>0</v>
      </c>
      <c r="G112" s="27">
        <f t="shared" si="24"/>
        <v>2</v>
      </c>
      <c r="H112" s="25">
        <v>2</v>
      </c>
      <c r="I112" s="27">
        <f t="shared" si="15"/>
        <v>4</v>
      </c>
      <c r="J112" s="27">
        <f t="shared" si="13"/>
        <v>8</v>
      </c>
      <c r="K112" s="28">
        <f t="shared" si="16"/>
        <v>0</v>
      </c>
      <c r="L112" s="25">
        <v>0</v>
      </c>
      <c r="M112" s="29">
        <v>0</v>
      </c>
      <c r="N112" s="30">
        <f t="shared" si="17"/>
        <v>0</v>
      </c>
      <c r="O112" s="31">
        <v>0.2</v>
      </c>
      <c r="P112" s="28">
        <f t="shared" si="18"/>
        <v>0</v>
      </c>
      <c r="Q112" s="27">
        <f t="shared" si="19"/>
        <v>0</v>
      </c>
      <c r="R112" s="32">
        <f t="shared" si="14"/>
        <v>0</v>
      </c>
      <c r="S112" s="28">
        <f t="shared" si="20"/>
        <v>0</v>
      </c>
      <c r="T112" s="27" t="str">
        <f t="shared" si="21"/>
        <v>Oui</v>
      </c>
    </row>
    <row r="113" spans="1:20" x14ac:dyDescent="0.25">
      <c r="A113" s="23">
        <f t="shared" si="22"/>
        <v>112</v>
      </c>
      <c r="B113" s="23" t="str">
        <f>IFERROR(IF([1]!Article[[#This Row],[Intitulé]]="","",[1]!Article[[#This Row],[Intitulé]]),"")</f>
        <v>Roulement a rouleau conique 30314</v>
      </c>
      <c r="C113" s="24">
        <v>0</v>
      </c>
      <c r="D113" s="25">
        <v>2</v>
      </c>
      <c r="E113" s="25">
        <v>1</v>
      </c>
      <c r="F113" s="26">
        <f t="shared" si="23"/>
        <v>0</v>
      </c>
      <c r="G113" s="27">
        <f t="shared" si="24"/>
        <v>2</v>
      </c>
      <c r="H113" s="25">
        <v>2</v>
      </c>
      <c r="I113" s="27">
        <f t="shared" si="15"/>
        <v>4</v>
      </c>
      <c r="J113" s="27">
        <f t="shared" si="13"/>
        <v>8</v>
      </c>
      <c r="K113" s="28">
        <f t="shared" si="16"/>
        <v>0</v>
      </c>
      <c r="L113" s="25">
        <v>0</v>
      </c>
      <c r="M113" s="29">
        <v>0</v>
      </c>
      <c r="N113" s="30">
        <f t="shared" si="17"/>
        <v>0</v>
      </c>
      <c r="O113" s="31">
        <v>0.2</v>
      </c>
      <c r="P113" s="28">
        <f t="shared" si="18"/>
        <v>0</v>
      </c>
      <c r="Q113" s="27">
        <f t="shared" si="19"/>
        <v>0</v>
      </c>
      <c r="R113" s="32">
        <f t="shared" si="14"/>
        <v>0</v>
      </c>
      <c r="S113" s="28">
        <f t="shared" si="20"/>
        <v>0</v>
      </c>
      <c r="T113" s="27" t="str">
        <f t="shared" si="21"/>
        <v>Oui</v>
      </c>
    </row>
    <row r="114" spans="1:20" x14ac:dyDescent="0.25">
      <c r="A114" s="23">
        <f t="shared" si="22"/>
        <v>113</v>
      </c>
      <c r="B114" s="23" t="str">
        <f>IFERROR(IF([1]!Article[[#This Row],[Intitulé]]="","",[1]!Article[[#This Row],[Intitulé]]),"")</f>
        <v>Roulement a rouleau conique 30317</v>
      </c>
      <c r="C114" s="24">
        <v>0</v>
      </c>
      <c r="D114" s="25">
        <v>2</v>
      </c>
      <c r="E114" s="25">
        <v>1</v>
      </c>
      <c r="F114" s="26">
        <f t="shared" si="23"/>
        <v>0</v>
      </c>
      <c r="G114" s="27">
        <f t="shared" si="24"/>
        <v>2</v>
      </c>
      <c r="H114" s="25">
        <v>2</v>
      </c>
      <c r="I114" s="27">
        <f t="shared" si="15"/>
        <v>4</v>
      </c>
      <c r="J114" s="27">
        <f t="shared" si="13"/>
        <v>8</v>
      </c>
      <c r="K114" s="28">
        <f t="shared" si="16"/>
        <v>0</v>
      </c>
      <c r="L114" s="25">
        <v>0</v>
      </c>
      <c r="M114" s="29">
        <v>0</v>
      </c>
      <c r="N114" s="30">
        <f t="shared" si="17"/>
        <v>0</v>
      </c>
      <c r="O114" s="31">
        <v>0.2</v>
      </c>
      <c r="P114" s="28">
        <f t="shared" si="18"/>
        <v>0</v>
      </c>
      <c r="Q114" s="27">
        <f t="shared" si="19"/>
        <v>0</v>
      </c>
      <c r="R114" s="32">
        <f t="shared" si="14"/>
        <v>0</v>
      </c>
      <c r="S114" s="28">
        <f t="shared" si="20"/>
        <v>0</v>
      </c>
      <c r="T114" s="27" t="str">
        <f t="shared" si="21"/>
        <v>Oui</v>
      </c>
    </row>
    <row r="115" spans="1:20" x14ac:dyDescent="0.25">
      <c r="A115" s="23">
        <f t="shared" si="22"/>
        <v>114</v>
      </c>
      <c r="B115" s="23" t="str">
        <f>IFERROR(IF([1]!Article[[#This Row],[Intitulé]]="","",[1]!Article[[#This Row],[Intitulé]]),"")</f>
        <v>Roulement a rouleau conique 32010 QTC</v>
      </c>
      <c r="C115" s="24">
        <v>0</v>
      </c>
      <c r="D115" s="25">
        <v>2</v>
      </c>
      <c r="E115" s="25">
        <v>1</v>
      </c>
      <c r="F115" s="26">
        <f t="shared" si="23"/>
        <v>0</v>
      </c>
      <c r="G115" s="27">
        <f t="shared" si="24"/>
        <v>2</v>
      </c>
      <c r="H115" s="25">
        <v>2</v>
      </c>
      <c r="I115" s="27">
        <f t="shared" si="15"/>
        <v>4</v>
      </c>
      <c r="J115" s="27">
        <f t="shared" si="13"/>
        <v>8</v>
      </c>
      <c r="K115" s="28">
        <f t="shared" si="16"/>
        <v>0</v>
      </c>
      <c r="L115" s="25">
        <v>0</v>
      </c>
      <c r="M115" s="29">
        <v>0</v>
      </c>
      <c r="N115" s="30">
        <f t="shared" si="17"/>
        <v>0</v>
      </c>
      <c r="O115" s="31">
        <v>0.2</v>
      </c>
      <c r="P115" s="28">
        <f t="shared" si="18"/>
        <v>0</v>
      </c>
      <c r="Q115" s="27">
        <f t="shared" si="19"/>
        <v>0</v>
      </c>
      <c r="R115" s="32">
        <f t="shared" si="14"/>
        <v>0</v>
      </c>
      <c r="S115" s="28">
        <f t="shared" si="20"/>
        <v>0</v>
      </c>
      <c r="T115" s="27" t="str">
        <f t="shared" si="21"/>
        <v>Oui</v>
      </c>
    </row>
    <row r="116" spans="1:20" x14ac:dyDescent="0.25">
      <c r="A116" s="23">
        <f t="shared" si="22"/>
        <v>115</v>
      </c>
      <c r="B116" s="23" t="str">
        <f>IFERROR(IF([1]!Article[[#This Row],[Intitulé]]="","",[1]!Article[[#This Row],[Intitulé]]),"")</f>
        <v>Roulement a rouleau conique 32207 QC</v>
      </c>
      <c r="C116" s="24">
        <v>0</v>
      </c>
      <c r="D116" s="25">
        <v>2</v>
      </c>
      <c r="E116" s="25">
        <v>1</v>
      </c>
      <c r="F116" s="26">
        <f t="shared" si="23"/>
        <v>0</v>
      </c>
      <c r="G116" s="27">
        <f t="shared" si="24"/>
        <v>2</v>
      </c>
      <c r="H116" s="25">
        <v>2</v>
      </c>
      <c r="I116" s="27">
        <f t="shared" si="15"/>
        <v>4</v>
      </c>
      <c r="J116" s="27">
        <f t="shared" si="13"/>
        <v>8</v>
      </c>
      <c r="K116" s="28">
        <f t="shared" si="16"/>
        <v>0</v>
      </c>
      <c r="L116" s="25">
        <v>0</v>
      </c>
      <c r="M116" s="29">
        <v>0</v>
      </c>
      <c r="N116" s="30">
        <f t="shared" si="17"/>
        <v>0</v>
      </c>
      <c r="O116" s="31">
        <v>0.2</v>
      </c>
      <c r="P116" s="28">
        <f t="shared" si="18"/>
        <v>0</v>
      </c>
      <c r="Q116" s="27">
        <f t="shared" si="19"/>
        <v>0</v>
      </c>
      <c r="R116" s="32">
        <f t="shared" si="14"/>
        <v>0</v>
      </c>
      <c r="S116" s="28">
        <f t="shared" si="20"/>
        <v>0</v>
      </c>
      <c r="T116" s="27" t="str">
        <f t="shared" si="21"/>
        <v>Oui</v>
      </c>
    </row>
    <row r="117" spans="1:20" x14ac:dyDescent="0.25">
      <c r="A117" s="23">
        <f t="shared" si="22"/>
        <v>116</v>
      </c>
      <c r="B117" s="23" t="str">
        <f>IFERROR(IF([1]!Article[[#This Row],[Intitulé]]="","",[1]!Article[[#This Row],[Intitulé]]),"")</f>
        <v>Roulement a rouleau conique 32309</v>
      </c>
      <c r="C117" s="24">
        <v>0</v>
      </c>
      <c r="D117" s="25">
        <v>2</v>
      </c>
      <c r="E117" s="25">
        <v>1</v>
      </c>
      <c r="F117" s="26">
        <f t="shared" si="23"/>
        <v>0</v>
      </c>
      <c r="G117" s="27">
        <f t="shared" si="24"/>
        <v>2</v>
      </c>
      <c r="H117" s="25">
        <v>2</v>
      </c>
      <c r="I117" s="27">
        <f t="shared" si="15"/>
        <v>4</v>
      </c>
      <c r="J117" s="27">
        <f t="shared" si="13"/>
        <v>8</v>
      </c>
      <c r="K117" s="28">
        <f t="shared" si="16"/>
        <v>0</v>
      </c>
      <c r="L117" s="25">
        <v>0</v>
      </c>
      <c r="M117" s="29">
        <v>0</v>
      </c>
      <c r="N117" s="30">
        <f t="shared" si="17"/>
        <v>0</v>
      </c>
      <c r="O117" s="31">
        <v>0.2</v>
      </c>
      <c r="P117" s="28">
        <f t="shared" si="18"/>
        <v>0</v>
      </c>
      <c r="Q117" s="27">
        <f t="shared" si="19"/>
        <v>0</v>
      </c>
      <c r="R117" s="32">
        <f t="shared" si="14"/>
        <v>0</v>
      </c>
      <c r="S117" s="28">
        <f t="shared" si="20"/>
        <v>0</v>
      </c>
      <c r="T117" s="27" t="str">
        <f t="shared" si="21"/>
        <v>Oui</v>
      </c>
    </row>
    <row r="118" spans="1:20" x14ac:dyDescent="0.25">
      <c r="A118" s="23">
        <f t="shared" si="22"/>
        <v>117</v>
      </c>
      <c r="B118" s="23" t="str">
        <f>IFERROR(IF([1]!Article[[#This Row],[Intitulé]]="","",[1]!Article[[#This Row],[Intitulé]]),"")</f>
        <v>Roulement sur rotule 22310E</v>
      </c>
      <c r="C118" s="24">
        <v>0</v>
      </c>
      <c r="D118" s="25">
        <v>2</v>
      </c>
      <c r="E118" s="25">
        <v>1</v>
      </c>
      <c r="F118" s="26">
        <f t="shared" si="23"/>
        <v>0</v>
      </c>
      <c r="G118" s="27">
        <f t="shared" si="24"/>
        <v>2</v>
      </c>
      <c r="H118" s="25">
        <v>2</v>
      </c>
      <c r="I118" s="27">
        <f t="shared" si="15"/>
        <v>4</v>
      </c>
      <c r="J118" s="27">
        <f t="shared" si="13"/>
        <v>8</v>
      </c>
      <c r="K118" s="28">
        <f t="shared" si="16"/>
        <v>0</v>
      </c>
      <c r="L118" s="25">
        <v>0</v>
      </c>
      <c r="M118" s="29">
        <v>0</v>
      </c>
      <c r="N118" s="30">
        <f t="shared" si="17"/>
        <v>0</v>
      </c>
      <c r="O118" s="31">
        <v>0.2</v>
      </c>
      <c r="P118" s="28">
        <f t="shared" si="18"/>
        <v>0</v>
      </c>
      <c r="Q118" s="27">
        <f t="shared" si="19"/>
        <v>0</v>
      </c>
      <c r="R118" s="32">
        <f t="shared" si="14"/>
        <v>0</v>
      </c>
      <c r="S118" s="28">
        <f t="shared" si="20"/>
        <v>0</v>
      </c>
      <c r="T118" s="27" t="str">
        <f t="shared" si="21"/>
        <v>Oui</v>
      </c>
    </row>
    <row r="119" spans="1:20" x14ac:dyDescent="0.25">
      <c r="A119" s="23">
        <f t="shared" si="22"/>
        <v>118</v>
      </c>
      <c r="B119" s="23" t="str">
        <f>IFERROR(IF([1]!Article[[#This Row],[Intitulé]]="","",[1]!Article[[#This Row],[Intitulé]]),"")</f>
        <v>Roulement sur rotule 22316CA/W33</v>
      </c>
      <c r="C119" s="24">
        <v>0</v>
      </c>
      <c r="D119" s="25">
        <v>2</v>
      </c>
      <c r="E119" s="25">
        <v>1</v>
      </c>
      <c r="F119" s="26">
        <f t="shared" si="23"/>
        <v>0</v>
      </c>
      <c r="G119" s="27">
        <f t="shared" si="24"/>
        <v>2</v>
      </c>
      <c r="H119" s="25">
        <v>2</v>
      </c>
      <c r="I119" s="27">
        <f t="shared" si="15"/>
        <v>4</v>
      </c>
      <c r="J119" s="27">
        <f t="shared" si="13"/>
        <v>8</v>
      </c>
      <c r="K119" s="28">
        <f t="shared" si="16"/>
        <v>0</v>
      </c>
      <c r="L119" s="25">
        <v>0</v>
      </c>
      <c r="M119" s="29">
        <v>0</v>
      </c>
      <c r="N119" s="30">
        <f t="shared" si="17"/>
        <v>0</v>
      </c>
      <c r="O119" s="31">
        <v>0.2</v>
      </c>
      <c r="P119" s="28">
        <f t="shared" si="18"/>
        <v>0</v>
      </c>
      <c r="Q119" s="27">
        <f t="shared" si="19"/>
        <v>0</v>
      </c>
      <c r="R119" s="32">
        <f t="shared" si="14"/>
        <v>0</v>
      </c>
      <c r="S119" s="28">
        <f t="shared" si="20"/>
        <v>0</v>
      </c>
      <c r="T119" s="27" t="str">
        <f t="shared" si="21"/>
        <v>Oui</v>
      </c>
    </row>
    <row r="120" spans="1:20" x14ac:dyDescent="0.25">
      <c r="A120" s="23">
        <f t="shared" si="22"/>
        <v>119</v>
      </c>
      <c r="B120" s="23" t="str">
        <f>IFERROR(IF([1]!Article[[#This Row],[Intitulé]]="","",[1]!Article[[#This Row],[Intitulé]]),"")</f>
        <v>Roulement a rouleau cylindrique NU 310 ECM</v>
      </c>
      <c r="C120" s="24">
        <v>0</v>
      </c>
      <c r="D120" s="25">
        <v>2</v>
      </c>
      <c r="E120" s="25">
        <v>1</v>
      </c>
      <c r="F120" s="26">
        <f t="shared" si="23"/>
        <v>0</v>
      </c>
      <c r="G120" s="27">
        <f t="shared" si="24"/>
        <v>2</v>
      </c>
      <c r="H120" s="25">
        <v>2</v>
      </c>
      <c r="I120" s="27">
        <f t="shared" si="15"/>
        <v>4</v>
      </c>
      <c r="J120" s="27">
        <f t="shared" si="13"/>
        <v>8</v>
      </c>
      <c r="K120" s="28">
        <f t="shared" si="16"/>
        <v>0</v>
      </c>
      <c r="L120" s="25">
        <v>0</v>
      </c>
      <c r="M120" s="29">
        <v>0</v>
      </c>
      <c r="N120" s="30">
        <f t="shared" si="17"/>
        <v>0</v>
      </c>
      <c r="O120" s="31">
        <v>0.2</v>
      </c>
      <c r="P120" s="28">
        <f t="shared" si="18"/>
        <v>0</v>
      </c>
      <c r="Q120" s="27">
        <f t="shared" si="19"/>
        <v>0</v>
      </c>
      <c r="R120" s="32">
        <f t="shared" si="14"/>
        <v>0</v>
      </c>
      <c r="S120" s="28">
        <f t="shared" si="20"/>
        <v>0</v>
      </c>
      <c r="T120" s="27" t="str">
        <f t="shared" si="21"/>
        <v>Oui</v>
      </c>
    </row>
    <row r="121" spans="1:20" x14ac:dyDescent="0.25">
      <c r="A121" s="23">
        <f t="shared" si="22"/>
        <v>120</v>
      </c>
      <c r="B121" s="23" t="str">
        <f>IFERROR(IF([1]!Article[[#This Row],[Intitulé]]="","",[1]!Article[[#This Row],[Intitulé]]),"")</f>
        <v>Roulement a rouleau cylindrique NU 2317 ECM</v>
      </c>
      <c r="C121" s="24">
        <v>0</v>
      </c>
      <c r="D121" s="25">
        <v>2</v>
      </c>
      <c r="E121" s="25">
        <v>1</v>
      </c>
      <c r="F121" s="26">
        <f t="shared" si="23"/>
        <v>0</v>
      </c>
      <c r="G121" s="27">
        <f t="shared" si="24"/>
        <v>2</v>
      </c>
      <c r="H121" s="25">
        <v>2</v>
      </c>
      <c r="I121" s="27">
        <f t="shared" si="15"/>
        <v>4</v>
      </c>
      <c r="J121" s="27">
        <f t="shared" si="13"/>
        <v>8</v>
      </c>
      <c r="K121" s="28">
        <f t="shared" si="16"/>
        <v>0</v>
      </c>
      <c r="L121" s="25">
        <v>0</v>
      </c>
      <c r="M121" s="29">
        <v>0</v>
      </c>
      <c r="N121" s="30">
        <f t="shared" si="17"/>
        <v>0</v>
      </c>
      <c r="O121" s="31">
        <v>0.2</v>
      </c>
      <c r="P121" s="28">
        <f t="shared" si="18"/>
        <v>0</v>
      </c>
      <c r="Q121" s="27">
        <f t="shared" si="19"/>
        <v>0</v>
      </c>
      <c r="R121" s="32">
        <f t="shared" si="14"/>
        <v>0</v>
      </c>
      <c r="S121" s="28">
        <f t="shared" si="20"/>
        <v>0</v>
      </c>
      <c r="T121" s="27" t="str">
        <f t="shared" si="21"/>
        <v>Oui</v>
      </c>
    </row>
    <row r="122" spans="1:20" x14ac:dyDescent="0.25">
      <c r="A122" s="23">
        <f t="shared" si="22"/>
        <v>121</v>
      </c>
      <c r="B122" s="23" t="str">
        <f>IFERROR(IF([1]!Article[[#This Row],[Intitulé]]="","",[1]!Article[[#This Row],[Intitulé]]),"")</f>
        <v>Roulement a rouleau cylindrique NU1026-M1-XL</v>
      </c>
      <c r="C122" s="24">
        <v>0</v>
      </c>
      <c r="D122" s="25">
        <v>2</v>
      </c>
      <c r="E122" s="25">
        <v>1</v>
      </c>
      <c r="F122" s="26">
        <f t="shared" si="23"/>
        <v>0</v>
      </c>
      <c r="G122" s="27">
        <f t="shared" si="24"/>
        <v>2</v>
      </c>
      <c r="H122" s="25">
        <v>2</v>
      </c>
      <c r="I122" s="27">
        <f t="shared" si="15"/>
        <v>4</v>
      </c>
      <c r="J122" s="27">
        <f t="shared" si="13"/>
        <v>8</v>
      </c>
      <c r="K122" s="28">
        <f t="shared" si="16"/>
        <v>0</v>
      </c>
      <c r="L122" s="25">
        <v>0</v>
      </c>
      <c r="M122" s="29">
        <v>0</v>
      </c>
      <c r="N122" s="30">
        <f t="shared" si="17"/>
        <v>0</v>
      </c>
      <c r="O122" s="31">
        <v>0.2</v>
      </c>
      <c r="P122" s="28">
        <f t="shared" si="18"/>
        <v>0</v>
      </c>
      <c r="Q122" s="27">
        <f t="shared" si="19"/>
        <v>0</v>
      </c>
      <c r="R122" s="32">
        <f t="shared" si="14"/>
        <v>0</v>
      </c>
      <c r="S122" s="28">
        <f t="shared" si="20"/>
        <v>0</v>
      </c>
      <c r="T122" s="27" t="str">
        <f t="shared" si="21"/>
        <v>Oui</v>
      </c>
    </row>
    <row r="123" spans="1:20" x14ac:dyDescent="0.25">
      <c r="A123" s="23">
        <f t="shared" si="22"/>
        <v>122</v>
      </c>
      <c r="B123" s="23" t="str">
        <f>IFERROR(IF([1]!Article[[#This Row],[Intitulé]]="","",[1]!Article[[#This Row],[Intitulé]]),"")</f>
        <v>Roulement a rouleau cylindrique NJ 305 ECM</v>
      </c>
      <c r="C123" s="24">
        <v>0</v>
      </c>
      <c r="D123" s="25">
        <v>2</v>
      </c>
      <c r="E123" s="25">
        <v>1</v>
      </c>
      <c r="F123" s="26">
        <f t="shared" si="23"/>
        <v>0</v>
      </c>
      <c r="G123" s="27">
        <f t="shared" si="24"/>
        <v>2</v>
      </c>
      <c r="H123" s="25">
        <v>2</v>
      </c>
      <c r="I123" s="27">
        <f t="shared" si="15"/>
        <v>4</v>
      </c>
      <c r="J123" s="27">
        <f t="shared" si="13"/>
        <v>8</v>
      </c>
      <c r="K123" s="28">
        <f t="shared" si="16"/>
        <v>0</v>
      </c>
      <c r="L123" s="25">
        <v>0</v>
      </c>
      <c r="M123" s="29">
        <v>0</v>
      </c>
      <c r="N123" s="30">
        <f t="shared" si="17"/>
        <v>0</v>
      </c>
      <c r="O123" s="31">
        <v>0.2</v>
      </c>
      <c r="P123" s="28">
        <f t="shared" si="18"/>
        <v>0</v>
      </c>
      <c r="Q123" s="27">
        <f t="shared" si="19"/>
        <v>0</v>
      </c>
      <c r="R123" s="32">
        <f t="shared" si="14"/>
        <v>0</v>
      </c>
      <c r="S123" s="28">
        <f t="shared" si="20"/>
        <v>0</v>
      </c>
      <c r="T123" s="27" t="str">
        <f t="shared" si="21"/>
        <v>Oui</v>
      </c>
    </row>
    <row r="124" spans="1:20" x14ac:dyDescent="0.25">
      <c r="A124" s="23">
        <f t="shared" si="22"/>
        <v>123</v>
      </c>
      <c r="B124" s="23" t="str">
        <f>IFERROR(IF([1]!Article[[#This Row],[Intitulé]]="","",[1]!Article[[#This Row],[Intitulé]]),"")</f>
        <v>Roulement a rouleau cylindrique NJ 306 ECM</v>
      </c>
      <c r="C124" s="24">
        <v>0</v>
      </c>
      <c r="D124" s="25">
        <v>2</v>
      </c>
      <c r="E124" s="25">
        <v>1</v>
      </c>
      <c r="F124" s="26">
        <f t="shared" si="23"/>
        <v>0</v>
      </c>
      <c r="G124" s="27">
        <f t="shared" si="24"/>
        <v>2</v>
      </c>
      <c r="H124" s="25">
        <v>2</v>
      </c>
      <c r="I124" s="27">
        <f t="shared" si="15"/>
        <v>4</v>
      </c>
      <c r="J124" s="27">
        <f t="shared" si="13"/>
        <v>8</v>
      </c>
      <c r="K124" s="28">
        <f t="shared" si="16"/>
        <v>0</v>
      </c>
      <c r="L124" s="25">
        <v>0</v>
      </c>
      <c r="M124" s="29">
        <v>0</v>
      </c>
      <c r="N124" s="30">
        <f t="shared" si="17"/>
        <v>0</v>
      </c>
      <c r="O124" s="31">
        <v>0.2</v>
      </c>
      <c r="P124" s="28">
        <f t="shared" si="18"/>
        <v>0</v>
      </c>
      <c r="Q124" s="27">
        <f t="shared" si="19"/>
        <v>0</v>
      </c>
      <c r="R124" s="32">
        <f t="shared" si="14"/>
        <v>0</v>
      </c>
      <c r="S124" s="28">
        <f t="shared" si="20"/>
        <v>0</v>
      </c>
      <c r="T124" s="27" t="str">
        <f t="shared" si="21"/>
        <v>Oui</v>
      </c>
    </row>
    <row r="125" spans="1:20" x14ac:dyDescent="0.25">
      <c r="A125" s="23">
        <f t="shared" si="22"/>
        <v>124</v>
      </c>
      <c r="B125" s="23" t="str">
        <f>IFERROR(IF([1]!Article[[#This Row],[Intitulé]]="","",[1]!Article[[#This Row],[Intitulé]]),"")</f>
        <v>Roulement a rouleau cylindrique NJ 307 ECM</v>
      </c>
      <c r="C125" s="24">
        <v>0</v>
      </c>
      <c r="D125" s="25">
        <v>2</v>
      </c>
      <c r="E125" s="25">
        <v>1</v>
      </c>
      <c r="F125" s="26">
        <f t="shared" si="23"/>
        <v>0</v>
      </c>
      <c r="G125" s="27">
        <f t="shared" si="24"/>
        <v>2</v>
      </c>
      <c r="H125" s="25">
        <v>2</v>
      </c>
      <c r="I125" s="27">
        <f t="shared" si="15"/>
        <v>4</v>
      </c>
      <c r="J125" s="27">
        <f t="shared" si="13"/>
        <v>8</v>
      </c>
      <c r="K125" s="28">
        <f t="shared" si="16"/>
        <v>0</v>
      </c>
      <c r="L125" s="25">
        <v>0</v>
      </c>
      <c r="M125" s="29">
        <v>0</v>
      </c>
      <c r="N125" s="30">
        <f t="shared" si="17"/>
        <v>0</v>
      </c>
      <c r="O125" s="31">
        <v>0.2</v>
      </c>
      <c r="P125" s="28">
        <f t="shared" si="18"/>
        <v>0</v>
      </c>
      <c r="Q125" s="27">
        <f t="shared" si="19"/>
        <v>0</v>
      </c>
      <c r="R125" s="32">
        <f t="shared" si="14"/>
        <v>0</v>
      </c>
      <c r="S125" s="28">
        <f t="shared" si="20"/>
        <v>0</v>
      </c>
      <c r="T125" s="27" t="str">
        <f t="shared" si="21"/>
        <v>Oui</v>
      </c>
    </row>
    <row r="126" spans="1:20" x14ac:dyDescent="0.25">
      <c r="A126" s="23">
        <f t="shared" si="22"/>
        <v>125</v>
      </c>
      <c r="B126" s="23" t="str">
        <f>IFERROR(IF([1]!Article[[#This Row],[Intitulé]]="","",[1]!Article[[#This Row],[Intitulé]]),"")</f>
        <v>Roulement a rouleau cylindrique NJ 220E-XL-TPVP2</v>
      </c>
      <c r="C126" s="24">
        <v>0</v>
      </c>
      <c r="D126" s="25">
        <v>2</v>
      </c>
      <c r="E126" s="25">
        <v>1</v>
      </c>
      <c r="F126" s="26">
        <f t="shared" si="23"/>
        <v>0</v>
      </c>
      <c r="G126" s="27">
        <f t="shared" si="24"/>
        <v>2</v>
      </c>
      <c r="H126" s="25">
        <v>2</v>
      </c>
      <c r="I126" s="27">
        <f t="shared" si="15"/>
        <v>4</v>
      </c>
      <c r="J126" s="27">
        <f t="shared" si="13"/>
        <v>8</v>
      </c>
      <c r="K126" s="28">
        <f t="shared" si="16"/>
        <v>0</v>
      </c>
      <c r="L126" s="25">
        <v>0</v>
      </c>
      <c r="M126" s="29">
        <v>0</v>
      </c>
      <c r="N126" s="30">
        <f t="shared" si="17"/>
        <v>0</v>
      </c>
      <c r="O126" s="31">
        <v>0.2</v>
      </c>
      <c r="P126" s="28">
        <f t="shared" si="18"/>
        <v>0</v>
      </c>
      <c r="Q126" s="27">
        <f t="shared" si="19"/>
        <v>0</v>
      </c>
      <c r="R126" s="32">
        <f t="shared" si="14"/>
        <v>0</v>
      </c>
      <c r="S126" s="28">
        <f t="shared" si="20"/>
        <v>0</v>
      </c>
      <c r="T126" s="27" t="str">
        <f t="shared" si="21"/>
        <v>Oui</v>
      </c>
    </row>
    <row r="127" spans="1:20" x14ac:dyDescent="0.25">
      <c r="A127" s="23">
        <f t="shared" si="22"/>
        <v>126</v>
      </c>
      <c r="B127" s="23" t="str">
        <f>IFERROR(IF([1]!Article[[#This Row],[Intitulé]]="","",[1]!Article[[#This Row],[Intitulé]]),"")</f>
        <v>Roulement a rouleau cylindrique NJ 2316M/C4G</v>
      </c>
      <c r="C127" s="24">
        <v>0</v>
      </c>
      <c r="D127" s="25">
        <v>2</v>
      </c>
      <c r="E127" s="25">
        <v>1</v>
      </c>
      <c r="F127" s="26">
        <f t="shared" si="23"/>
        <v>0</v>
      </c>
      <c r="G127" s="27">
        <f t="shared" si="24"/>
        <v>2</v>
      </c>
      <c r="H127" s="25">
        <v>2</v>
      </c>
      <c r="I127" s="27">
        <f t="shared" si="15"/>
        <v>4</v>
      </c>
      <c r="J127" s="27">
        <f t="shared" si="13"/>
        <v>8</v>
      </c>
      <c r="K127" s="28">
        <f t="shared" si="16"/>
        <v>0</v>
      </c>
      <c r="L127" s="25">
        <v>0</v>
      </c>
      <c r="M127" s="29">
        <v>0</v>
      </c>
      <c r="N127" s="30">
        <f t="shared" si="17"/>
        <v>0</v>
      </c>
      <c r="O127" s="31">
        <v>0.2</v>
      </c>
      <c r="P127" s="28">
        <f t="shared" si="18"/>
        <v>0</v>
      </c>
      <c r="Q127" s="27">
        <f t="shared" si="19"/>
        <v>0</v>
      </c>
      <c r="R127" s="32">
        <f t="shared" si="14"/>
        <v>0</v>
      </c>
      <c r="S127" s="28">
        <f t="shared" si="20"/>
        <v>0</v>
      </c>
      <c r="T127" s="27" t="str">
        <f t="shared" si="21"/>
        <v>Oui</v>
      </c>
    </row>
    <row r="128" spans="1:20" x14ac:dyDescent="0.25">
      <c r="A128" s="23">
        <f t="shared" si="22"/>
        <v>127</v>
      </c>
      <c r="B128" s="23" t="str">
        <f>IFERROR(IF([1]!Article[[#This Row],[Intitulé]]="","",[1]!Article[[#This Row],[Intitulé]]),"")</f>
        <v>Roulement a rouleau cylindrique NJ 2317M/C4G-</v>
      </c>
      <c r="C128" s="24">
        <v>0</v>
      </c>
      <c r="D128" s="25">
        <v>2</v>
      </c>
      <c r="E128" s="25">
        <v>1</v>
      </c>
      <c r="F128" s="26">
        <f t="shared" si="23"/>
        <v>0</v>
      </c>
      <c r="G128" s="27">
        <f t="shared" si="24"/>
        <v>2</v>
      </c>
      <c r="H128" s="25">
        <v>2</v>
      </c>
      <c r="I128" s="27">
        <f t="shared" si="15"/>
        <v>4</v>
      </c>
      <c r="J128" s="27">
        <f t="shared" ref="J128:J191" si="25">E128*I128*G128</f>
        <v>8</v>
      </c>
      <c r="K128" s="28">
        <f t="shared" si="16"/>
        <v>0</v>
      </c>
      <c r="L128" s="25">
        <v>0</v>
      </c>
      <c r="M128" s="29">
        <v>0</v>
      </c>
      <c r="N128" s="30">
        <f t="shared" si="17"/>
        <v>0</v>
      </c>
      <c r="O128" s="31">
        <v>0.2</v>
      </c>
      <c r="P128" s="28">
        <f t="shared" si="18"/>
        <v>0</v>
      </c>
      <c r="Q128" s="27">
        <f t="shared" si="19"/>
        <v>0</v>
      </c>
      <c r="R128" s="32">
        <f t="shared" si="14"/>
        <v>0</v>
      </c>
      <c r="S128" s="28">
        <f t="shared" si="20"/>
        <v>0</v>
      </c>
      <c r="T128" s="27" t="str">
        <f t="shared" si="21"/>
        <v>Oui</v>
      </c>
    </row>
    <row r="129" spans="1:20" x14ac:dyDescent="0.25">
      <c r="A129" s="23">
        <f t="shared" si="22"/>
        <v>128</v>
      </c>
      <c r="B129" s="23" t="str">
        <f>IFERROR(IF([1]!Article[[#This Row],[Intitulé]]="","",[1]!Article[[#This Row],[Intitulé]]),"")</f>
        <v>Butee a bille 51211</v>
      </c>
      <c r="C129" s="24">
        <v>0</v>
      </c>
      <c r="D129" s="25">
        <v>2</v>
      </c>
      <c r="E129" s="25">
        <v>1</v>
      </c>
      <c r="F129" s="26">
        <f t="shared" si="23"/>
        <v>0</v>
      </c>
      <c r="G129" s="27">
        <f t="shared" si="24"/>
        <v>2</v>
      </c>
      <c r="H129" s="25">
        <v>2</v>
      </c>
      <c r="I129" s="27">
        <f t="shared" si="15"/>
        <v>4</v>
      </c>
      <c r="J129" s="27">
        <f t="shared" si="25"/>
        <v>8</v>
      </c>
      <c r="K129" s="28">
        <f t="shared" si="16"/>
        <v>0</v>
      </c>
      <c r="L129" s="25">
        <v>0</v>
      </c>
      <c r="M129" s="29">
        <v>0</v>
      </c>
      <c r="N129" s="30">
        <f t="shared" si="17"/>
        <v>0</v>
      </c>
      <c r="O129" s="31">
        <v>0.2</v>
      </c>
      <c r="P129" s="28">
        <f t="shared" si="18"/>
        <v>0</v>
      </c>
      <c r="Q129" s="27">
        <f t="shared" si="19"/>
        <v>0</v>
      </c>
      <c r="R129" s="32">
        <f t="shared" si="14"/>
        <v>0</v>
      </c>
      <c r="S129" s="28">
        <f t="shared" si="20"/>
        <v>0</v>
      </c>
      <c r="T129" s="27" t="str">
        <f t="shared" si="21"/>
        <v>Oui</v>
      </c>
    </row>
    <row r="130" spans="1:20" x14ac:dyDescent="0.25">
      <c r="A130" s="23">
        <f t="shared" si="22"/>
        <v>129</v>
      </c>
      <c r="B130" s="23" t="str">
        <f>IFERROR(IF([1]!Article[[#This Row],[Intitulé]]="","",[1]!Article[[#This Row],[Intitulé]]),"")</f>
        <v>Butee a bille 51213</v>
      </c>
      <c r="C130" s="24">
        <v>0</v>
      </c>
      <c r="D130" s="25">
        <v>2</v>
      </c>
      <c r="E130" s="25">
        <v>1</v>
      </c>
      <c r="F130" s="26">
        <f t="shared" si="23"/>
        <v>0</v>
      </c>
      <c r="G130" s="27">
        <f t="shared" si="24"/>
        <v>2</v>
      </c>
      <c r="H130" s="25">
        <v>2</v>
      </c>
      <c r="I130" s="27">
        <f t="shared" si="15"/>
        <v>4</v>
      </c>
      <c r="J130" s="27">
        <f t="shared" si="25"/>
        <v>8</v>
      </c>
      <c r="K130" s="28">
        <f t="shared" si="16"/>
        <v>0</v>
      </c>
      <c r="L130" s="25">
        <v>0</v>
      </c>
      <c r="M130" s="29">
        <v>0</v>
      </c>
      <c r="N130" s="30">
        <f t="shared" si="17"/>
        <v>0</v>
      </c>
      <c r="O130" s="31">
        <v>0.2</v>
      </c>
      <c r="P130" s="28">
        <f t="shared" si="18"/>
        <v>0</v>
      </c>
      <c r="Q130" s="27">
        <f t="shared" si="19"/>
        <v>0</v>
      </c>
      <c r="R130" s="32">
        <f t="shared" ref="R130:R193" si="26">IF(Q130=0,,J130/Q130)</f>
        <v>0</v>
      </c>
      <c r="S130" s="28">
        <f t="shared" si="20"/>
        <v>0</v>
      </c>
      <c r="T130" s="27" t="str">
        <f t="shared" si="21"/>
        <v>Oui</v>
      </c>
    </row>
    <row r="131" spans="1:20" x14ac:dyDescent="0.25">
      <c r="A131" s="23">
        <f t="shared" si="22"/>
        <v>130</v>
      </c>
      <c r="B131" s="23" t="str">
        <f>IFERROR(IF([1]!Article[[#This Row],[Intitulé]]="","",[1]!Article[[#This Row],[Intitulé]]),"")</f>
        <v>Bague HJ220E</v>
      </c>
      <c r="C131" s="24">
        <v>0</v>
      </c>
      <c r="D131" s="25">
        <v>2</v>
      </c>
      <c r="E131" s="25">
        <v>1</v>
      </c>
      <c r="F131" s="26">
        <f t="shared" si="23"/>
        <v>0</v>
      </c>
      <c r="G131" s="27">
        <f t="shared" si="24"/>
        <v>2</v>
      </c>
      <c r="H131" s="25">
        <v>2</v>
      </c>
      <c r="I131" s="27">
        <f t="shared" ref="I131:I194" si="27">H131*E131+G131</f>
        <v>4</v>
      </c>
      <c r="J131" s="27">
        <f t="shared" si="25"/>
        <v>8</v>
      </c>
      <c r="K131" s="28">
        <f t="shared" ref="K131:K194" si="28">M131*O131</f>
        <v>0</v>
      </c>
      <c r="L131" s="25">
        <v>0</v>
      </c>
      <c r="M131" s="29">
        <v>0</v>
      </c>
      <c r="N131" s="30">
        <f t="shared" ref="N131:N194" si="29">IFERROR((L131*M131)-(K131*L131),)</f>
        <v>0</v>
      </c>
      <c r="O131" s="31">
        <v>0.2</v>
      </c>
      <c r="P131" s="28">
        <f t="shared" ref="P131:P194" si="30">IF(K131="","",K131*O131)</f>
        <v>0</v>
      </c>
      <c r="Q131" s="27">
        <f t="shared" ref="Q131:Q194" si="31">IF(OR(M131=0,O131=0),,ROUNDUP(2*(SQRT((J131*P131)/(M131*O131))),0))</f>
        <v>0</v>
      </c>
      <c r="R131" s="32">
        <f t="shared" si="26"/>
        <v>0</v>
      </c>
      <c r="S131" s="28">
        <f t="shared" ref="S131:S194" si="32">IF(Q131=0,,J131*M131+(P131*(J131/Q131))+(O131*M131*(Q131/2)))</f>
        <v>0</v>
      </c>
      <c r="T131" s="27" t="str">
        <f t="shared" ref="T131:T194" si="33">IF(C131&lt;I131,"Oui","Non")</f>
        <v>Oui</v>
      </c>
    </row>
    <row r="132" spans="1:20" x14ac:dyDescent="0.25">
      <c r="A132" s="23">
        <f t="shared" ref="A132:A195" si="34">IF(A131&lt;&gt;"",A131+1,"")</f>
        <v>131</v>
      </c>
      <c r="B132" s="23" t="str">
        <f>IFERROR(IF([1]!Article[[#This Row],[Intitulé]]="","",[1]!Article[[#This Row],[Intitulé]]),"")</f>
        <v>Bague NJ 2317 bague intérieur</v>
      </c>
      <c r="C132" s="24">
        <v>0</v>
      </c>
      <c r="D132" s="25">
        <v>2</v>
      </c>
      <c r="E132" s="25">
        <v>1</v>
      </c>
      <c r="F132" s="26">
        <f t="shared" ref="F132:F195" si="35">M132*C132</f>
        <v>0</v>
      </c>
      <c r="G132" s="27">
        <f t="shared" si="24"/>
        <v>2</v>
      </c>
      <c r="H132" s="25">
        <v>2</v>
      </c>
      <c r="I132" s="27">
        <f t="shared" si="27"/>
        <v>4</v>
      </c>
      <c r="J132" s="27">
        <f t="shared" si="25"/>
        <v>8</v>
      </c>
      <c r="K132" s="28">
        <f t="shared" si="28"/>
        <v>0</v>
      </c>
      <c r="L132" s="25">
        <v>0</v>
      </c>
      <c r="M132" s="29">
        <v>0</v>
      </c>
      <c r="N132" s="30">
        <f t="shared" si="29"/>
        <v>0</v>
      </c>
      <c r="O132" s="31">
        <v>0.2</v>
      </c>
      <c r="P132" s="28">
        <f t="shared" si="30"/>
        <v>0</v>
      </c>
      <c r="Q132" s="27">
        <f t="shared" si="31"/>
        <v>0</v>
      </c>
      <c r="R132" s="32">
        <f t="shared" si="26"/>
        <v>0</v>
      </c>
      <c r="S132" s="28">
        <f t="shared" si="32"/>
        <v>0</v>
      </c>
      <c r="T132" s="27" t="str">
        <f t="shared" si="33"/>
        <v>Oui</v>
      </c>
    </row>
    <row r="133" spans="1:20" x14ac:dyDescent="0.25">
      <c r="A133" s="23">
        <f t="shared" si="34"/>
        <v>132</v>
      </c>
      <c r="B133" s="23" t="str">
        <f>IFERROR(IF([1]!Article[[#This Row],[Intitulé]]="","",[1]!Article[[#This Row],[Intitulé]]),"")</f>
        <v/>
      </c>
      <c r="C133" s="24">
        <v>0</v>
      </c>
      <c r="D133" s="25">
        <v>2</v>
      </c>
      <c r="E133" s="25">
        <v>1</v>
      </c>
      <c r="F133" s="26">
        <f t="shared" si="35"/>
        <v>0</v>
      </c>
      <c r="G133" s="27">
        <f t="shared" si="24"/>
        <v>2</v>
      </c>
      <c r="H133" s="25">
        <v>2</v>
      </c>
      <c r="I133" s="27">
        <f t="shared" si="27"/>
        <v>4</v>
      </c>
      <c r="J133" s="27">
        <f t="shared" si="25"/>
        <v>8</v>
      </c>
      <c r="K133" s="28">
        <f t="shared" si="28"/>
        <v>0</v>
      </c>
      <c r="L133" s="25">
        <v>0</v>
      </c>
      <c r="M133" s="29">
        <v>0</v>
      </c>
      <c r="N133" s="30">
        <f t="shared" si="29"/>
        <v>0</v>
      </c>
      <c r="O133" s="31">
        <v>0.2</v>
      </c>
      <c r="P133" s="28">
        <f t="shared" si="30"/>
        <v>0</v>
      </c>
      <c r="Q133" s="27">
        <f t="shared" si="31"/>
        <v>0</v>
      </c>
      <c r="R133" s="32">
        <f t="shared" si="26"/>
        <v>0</v>
      </c>
      <c r="S133" s="28">
        <f t="shared" si="32"/>
        <v>0</v>
      </c>
      <c r="T133" s="27" t="str">
        <f t="shared" si="33"/>
        <v>Oui</v>
      </c>
    </row>
    <row r="134" spans="1:20" x14ac:dyDescent="0.25">
      <c r="A134" s="23">
        <f t="shared" si="34"/>
        <v>133</v>
      </c>
      <c r="B134" s="23" t="str">
        <f>IFERROR(IF([1]!Article[[#This Row],[Intitulé]]="","",[1]!Article[[#This Row],[Intitulé]]),"")</f>
        <v/>
      </c>
      <c r="C134" s="24">
        <v>0</v>
      </c>
      <c r="D134" s="25">
        <v>2</v>
      </c>
      <c r="E134" s="25">
        <v>1</v>
      </c>
      <c r="F134" s="26">
        <f t="shared" si="35"/>
        <v>0</v>
      </c>
      <c r="G134" s="27">
        <f t="shared" si="24"/>
        <v>2</v>
      </c>
      <c r="H134" s="25">
        <v>2</v>
      </c>
      <c r="I134" s="27">
        <f t="shared" si="27"/>
        <v>4</v>
      </c>
      <c r="J134" s="27">
        <f t="shared" si="25"/>
        <v>8</v>
      </c>
      <c r="K134" s="28">
        <f t="shared" si="28"/>
        <v>0</v>
      </c>
      <c r="L134" s="25">
        <v>0</v>
      </c>
      <c r="M134" s="29">
        <v>0</v>
      </c>
      <c r="N134" s="30">
        <f t="shared" si="29"/>
        <v>0</v>
      </c>
      <c r="O134" s="31">
        <v>0.2</v>
      </c>
      <c r="P134" s="28">
        <f t="shared" si="30"/>
        <v>0</v>
      </c>
      <c r="Q134" s="27">
        <f t="shared" si="31"/>
        <v>0</v>
      </c>
      <c r="R134" s="32">
        <f t="shared" si="26"/>
        <v>0</v>
      </c>
      <c r="S134" s="28">
        <f t="shared" si="32"/>
        <v>0</v>
      </c>
      <c r="T134" s="27" t="str">
        <f t="shared" si="33"/>
        <v>Oui</v>
      </c>
    </row>
    <row r="135" spans="1:20" x14ac:dyDescent="0.25">
      <c r="A135" s="23">
        <f t="shared" si="34"/>
        <v>134</v>
      </c>
      <c r="B135" s="23" t="str">
        <f>IFERROR(IF([1]!Article[[#This Row],[Intitulé]]="","",[1]!Article[[#This Row],[Intitulé]]),"")</f>
        <v/>
      </c>
      <c r="C135" s="24">
        <v>0</v>
      </c>
      <c r="D135" s="25">
        <v>2</v>
      </c>
      <c r="E135" s="25">
        <v>1</v>
      </c>
      <c r="F135" s="26">
        <f t="shared" si="35"/>
        <v>0</v>
      </c>
      <c r="G135" s="27">
        <f t="shared" si="24"/>
        <v>2</v>
      </c>
      <c r="H135" s="25">
        <v>2</v>
      </c>
      <c r="I135" s="27">
        <f t="shared" si="27"/>
        <v>4</v>
      </c>
      <c r="J135" s="27">
        <f t="shared" si="25"/>
        <v>8</v>
      </c>
      <c r="K135" s="28">
        <f t="shared" si="28"/>
        <v>0</v>
      </c>
      <c r="L135" s="25">
        <v>0</v>
      </c>
      <c r="M135" s="29">
        <v>0</v>
      </c>
      <c r="N135" s="30">
        <f t="shared" si="29"/>
        <v>0</v>
      </c>
      <c r="O135" s="31">
        <v>0.2</v>
      </c>
      <c r="P135" s="28">
        <f t="shared" si="30"/>
        <v>0</v>
      </c>
      <c r="Q135" s="27">
        <f t="shared" si="31"/>
        <v>0</v>
      </c>
      <c r="R135" s="32">
        <f t="shared" si="26"/>
        <v>0</v>
      </c>
      <c r="S135" s="28">
        <f t="shared" si="32"/>
        <v>0</v>
      </c>
      <c r="T135" s="27" t="str">
        <f t="shared" si="33"/>
        <v>Oui</v>
      </c>
    </row>
    <row r="136" spans="1:20" x14ac:dyDescent="0.25">
      <c r="A136" s="23">
        <f t="shared" si="34"/>
        <v>135</v>
      </c>
      <c r="B136" s="23" t="str">
        <f>IFERROR(IF([1]!Article[[#This Row],[Intitulé]]="","",[1]!Article[[#This Row],[Intitulé]]),"")</f>
        <v/>
      </c>
      <c r="C136" s="24">
        <v>0</v>
      </c>
      <c r="D136" s="25">
        <v>2</v>
      </c>
      <c r="E136" s="25">
        <v>1</v>
      </c>
      <c r="F136" s="26">
        <f t="shared" si="35"/>
        <v>0</v>
      </c>
      <c r="G136" s="27">
        <f t="shared" si="24"/>
        <v>2</v>
      </c>
      <c r="H136" s="25">
        <v>2</v>
      </c>
      <c r="I136" s="27">
        <f t="shared" si="27"/>
        <v>4</v>
      </c>
      <c r="J136" s="27">
        <f t="shared" si="25"/>
        <v>8</v>
      </c>
      <c r="K136" s="28">
        <f t="shared" si="28"/>
        <v>0</v>
      </c>
      <c r="L136" s="25">
        <v>0</v>
      </c>
      <c r="M136" s="29">
        <v>0</v>
      </c>
      <c r="N136" s="30">
        <f t="shared" si="29"/>
        <v>0</v>
      </c>
      <c r="O136" s="31">
        <v>0.2</v>
      </c>
      <c r="P136" s="28">
        <f t="shared" si="30"/>
        <v>0</v>
      </c>
      <c r="Q136" s="27">
        <f t="shared" si="31"/>
        <v>0</v>
      </c>
      <c r="R136" s="32">
        <f t="shared" si="26"/>
        <v>0</v>
      </c>
      <c r="S136" s="28">
        <f t="shared" si="32"/>
        <v>0</v>
      </c>
      <c r="T136" s="27" t="str">
        <f t="shared" si="33"/>
        <v>Oui</v>
      </c>
    </row>
    <row r="137" spans="1:20" x14ac:dyDescent="0.25">
      <c r="A137" s="23">
        <f t="shared" si="34"/>
        <v>136</v>
      </c>
      <c r="B137" s="23" t="str">
        <f>IFERROR(IF([1]!Article[[#This Row],[Intitulé]]="","",[1]!Article[[#This Row],[Intitulé]]),"")</f>
        <v/>
      </c>
      <c r="C137" s="24">
        <v>0</v>
      </c>
      <c r="D137" s="25">
        <v>2</v>
      </c>
      <c r="E137" s="25">
        <v>1</v>
      </c>
      <c r="F137" s="26">
        <f t="shared" si="35"/>
        <v>0</v>
      </c>
      <c r="G137" s="27">
        <f t="shared" ref="G137:G200" si="36">E137*D137</f>
        <v>2</v>
      </c>
      <c r="H137" s="25">
        <v>2</v>
      </c>
      <c r="I137" s="27">
        <f t="shared" si="27"/>
        <v>4</v>
      </c>
      <c r="J137" s="27">
        <f t="shared" si="25"/>
        <v>8</v>
      </c>
      <c r="K137" s="28">
        <f t="shared" si="28"/>
        <v>0</v>
      </c>
      <c r="L137" s="25">
        <v>0</v>
      </c>
      <c r="M137" s="29">
        <v>0</v>
      </c>
      <c r="N137" s="30">
        <f t="shared" si="29"/>
        <v>0</v>
      </c>
      <c r="O137" s="31">
        <v>0.2</v>
      </c>
      <c r="P137" s="28">
        <f t="shared" si="30"/>
        <v>0</v>
      </c>
      <c r="Q137" s="27">
        <f t="shared" si="31"/>
        <v>0</v>
      </c>
      <c r="R137" s="32">
        <f t="shared" si="26"/>
        <v>0</v>
      </c>
      <c r="S137" s="28">
        <f t="shared" si="32"/>
        <v>0</v>
      </c>
      <c r="T137" s="27" t="str">
        <f t="shared" si="33"/>
        <v>Oui</v>
      </c>
    </row>
    <row r="138" spans="1:20" x14ac:dyDescent="0.25">
      <c r="A138" s="23">
        <f t="shared" si="34"/>
        <v>137</v>
      </c>
      <c r="B138" s="23" t="str">
        <f>IFERROR(IF([1]!Article[[#This Row],[Intitulé]]="","",[1]!Article[[#This Row],[Intitulé]]),"")</f>
        <v/>
      </c>
      <c r="C138" s="24">
        <v>0</v>
      </c>
      <c r="D138" s="25">
        <v>2</v>
      </c>
      <c r="E138" s="25">
        <v>1</v>
      </c>
      <c r="F138" s="26">
        <f t="shared" si="35"/>
        <v>0</v>
      </c>
      <c r="G138" s="27">
        <f t="shared" si="36"/>
        <v>2</v>
      </c>
      <c r="H138" s="25">
        <v>2</v>
      </c>
      <c r="I138" s="27">
        <f t="shared" si="27"/>
        <v>4</v>
      </c>
      <c r="J138" s="27">
        <f t="shared" si="25"/>
        <v>8</v>
      </c>
      <c r="K138" s="28">
        <f t="shared" si="28"/>
        <v>0</v>
      </c>
      <c r="L138" s="25">
        <v>0</v>
      </c>
      <c r="M138" s="29">
        <v>0</v>
      </c>
      <c r="N138" s="30">
        <f t="shared" si="29"/>
        <v>0</v>
      </c>
      <c r="O138" s="31">
        <v>0.2</v>
      </c>
      <c r="P138" s="28">
        <f t="shared" si="30"/>
        <v>0</v>
      </c>
      <c r="Q138" s="27">
        <f t="shared" si="31"/>
        <v>0</v>
      </c>
      <c r="R138" s="32">
        <f t="shared" si="26"/>
        <v>0</v>
      </c>
      <c r="S138" s="28">
        <f t="shared" si="32"/>
        <v>0</v>
      </c>
      <c r="T138" s="27" t="str">
        <f t="shared" si="33"/>
        <v>Oui</v>
      </c>
    </row>
    <row r="139" spans="1:20" x14ac:dyDescent="0.25">
      <c r="A139" s="23">
        <f t="shared" si="34"/>
        <v>138</v>
      </c>
      <c r="B139" s="23" t="str">
        <f>IFERROR(IF([1]!Article[[#This Row],[Intitulé]]="","",[1]!Article[[#This Row],[Intitulé]]),"")</f>
        <v/>
      </c>
      <c r="C139" s="24">
        <v>0</v>
      </c>
      <c r="D139" s="25">
        <v>2</v>
      </c>
      <c r="E139" s="25">
        <v>1</v>
      </c>
      <c r="F139" s="26">
        <f t="shared" si="35"/>
        <v>0</v>
      </c>
      <c r="G139" s="27">
        <f t="shared" si="36"/>
        <v>2</v>
      </c>
      <c r="H139" s="25">
        <v>2</v>
      </c>
      <c r="I139" s="27">
        <f t="shared" si="27"/>
        <v>4</v>
      </c>
      <c r="J139" s="27">
        <f t="shared" si="25"/>
        <v>8</v>
      </c>
      <c r="K139" s="28">
        <f t="shared" si="28"/>
        <v>0</v>
      </c>
      <c r="L139" s="25">
        <v>0</v>
      </c>
      <c r="M139" s="29">
        <v>0</v>
      </c>
      <c r="N139" s="30">
        <f t="shared" si="29"/>
        <v>0</v>
      </c>
      <c r="O139" s="31">
        <v>0.2</v>
      </c>
      <c r="P139" s="28">
        <f t="shared" si="30"/>
        <v>0</v>
      </c>
      <c r="Q139" s="27">
        <f t="shared" si="31"/>
        <v>0</v>
      </c>
      <c r="R139" s="32">
        <f t="shared" si="26"/>
        <v>0</v>
      </c>
      <c r="S139" s="28">
        <f t="shared" si="32"/>
        <v>0</v>
      </c>
      <c r="T139" s="27" t="str">
        <f t="shared" si="33"/>
        <v>Oui</v>
      </c>
    </row>
    <row r="140" spans="1:20" x14ac:dyDescent="0.25">
      <c r="A140" s="23">
        <f t="shared" si="34"/>
        <v>139</v>
      </c>
      <c r="B140" s="23" t="str">
        <f>IFERROR(IF([1]!Article[[#This Row],[Intitulé]]="","",[1]!Article[[#This Row],[Intitulé]]),"")</f>
        <v/>
      </c>
      <c r="C140" s="24">
        <v>0</v>
      </c>
      <c r="D140" s="25">
        <v>2</v>
      </c>
      <c r="E140" s="25">
        <v>1</v>
      </c>
      <c r="F140" s="26">
        <f t="shared" si="35"/>
        <v>0</v>
      </c>
      <c r="G140" s="27">
        <f t="shared" si="36"/>
        <v>2</v>
      </c>
      <c r="H140" s="25">
        <v>2</v>
      </c>
      <c r="I140" s="27">
        <f t="shared" si="27"/>
        <v>4</v>
      </c>
      <c r="J140" s="27">
        <f t="shared" si="25"/>
        <v>8</v>
      </c>
      <c r="K140" s="28">
        <f t="shared" si="28"/>
        <v>0</v>
      </c>
      <c r="L140" s="25">
        <v>0</v>
      </c>
      <c r="M140" s="29">
        <v>0</v>
      </c>
      <c r="N140" s="30">
        <f t="shared" si="29"/>
        <v>0</v>
      </c>
      <c r="O140" s="31">
        <v>0.2</v>
      </c>
      <c r="P140" s="28">
        <f t="shared" si="30"/>
        <v>0</v>
      </c>
      <c r="Q140" s="27">
        <f t="shared" si="31"/>
        <v>0</v>
      </c>
      <c r="R140" s="32">
        <f t="shared" si="26"/>
        <v>0</v>
      </c>
      <c r="S140" s="28">
        <f t="shared" si="32"/>
        <v>0</v>
      </c>
      <c r="T140" s="27" t="str">
        <f t="shared" si="33"/>
        <v>Oui</v>
      </c>
    </row>
    <row r="141" spans="1:20" x14ac:dyDescent="0.25">
      <c r="A141" s="23">
        <f t="shared" si="34"/>
        <v>140</v>
      </c>
      <c r="B141" s="23" t="str">
        <f>IFERROR(IF([1]!Article[[#This Row],[Intitulé]]="","",[1]!Article[[#This Row],[Intitulé]]),"")</f>
        <v/>
      </c>
      <c r="C141" s="24">
        <v>0</v>
      </c>
      <c r="D141" s="25">
        <v>2</v>
      </c>
      <c r="E141" s="25">
        <v>1</v>
      </c>
      <c r="F141" s="26">
        <f t="shared" si="35"/>
        <v>0</v>
      </c>
      <c r="G141" s="27">
        <f t="shared" si="36"/>
        <v>2</v>
      </c>
      <c r="H141" s="25">
        <v>2</v>
      </c>
      <c r="I141" s="27">
        <f t="shared" si="27"/>
        <v>4</v>
      </c>
      <c r="J141" s="27">
        <f t="shared" si="25"/>
        <v>8</v>
      </c>
      <c r="K141" s="28">
        <f t="shared" si="28"/>
        <v>0</v>
      </c>
      <c r="L141" s="25">
        <v>0</v>
      </c>
      <c r="M141" s="29">
        <v>0</v>
      </c>
      <c r="N141" s="30">
        <f t="shared" si="29"/>
        <v>0</v>
      </c>
      <c r="O141" s="31">
        <v>0.2</v>
      </c>
      <c r="P141" s="28">
        <f t="shared" si="30"/>
        <v>0</v>
      </c>
      <c r="Q141" s="27">
        <f t="shared" si="31"/>
        <v>0</v>
      </c>
      <c r="R141" s="32">
        <f t="shared" si="26"/>
        <v>0</v>
      </c>
      <c r="S141" s="28">
        <f t="shared" si="32"/>
        <v>0</v>
      </c>
      <c r="T141" s="27" t="str">
        <f t="shared" si="33"/>
        <v>Oui</v>
      </c>
    </row>
    <row r="142" spans="1:20" x14ac:dyDescent="0.25">
      <c r="A142" s="23">
        <f t="shared" si="34"/>
        <v>141</v>
      </c>
      <c r="B142" s="23" t="str">
        <f>IFERROR(IF([1]!Article[[#This Row],[Intitulé]]="","",[1]!Article[[#This Row],[Intitulé]]),"")</f>
        <v/>
      </c>
      <c r="C142" s="24">
        <v>0</v>
      </c>
      <c r="D142" s="25">
        <v>2</v>
      </c>
      <c r="E142" s="25">
        <v>1</v>
      </c>
      <c r="F142" s="26">
        <f t="shared" si="35"/>
        <v>0</v>
      </c>
      <c r="G142" s="27">
        <f t="shared" si="36"/>
        <v>2</v>
      </c>
      <c r="H142" s="25">
        <v>2</v>
      </c>
      <c r="I142" s="27">
        <f t="shared" si="27"/>
        <v>4</v>
      </c>
      <c r="J142" s="27">
        <f t="shared" si="25"/>
        <v>8</v>
      </c>
      <c r="K142" s="28">
        <f t="shared" si="28"/>
        <v>0</v>
      </c>
      <c r="L142" s="25">
        <v>0</v>
      </c>
      <c r="M142" s="29">
        <v>0</v>
      </c>
      <c r="N142" s="30">
        <f t="shared" si="29"/>
        <v>0</v>
      </c>
      <c r="O142" s="31">
        <v>0.2</v>
      </c>
      <c r="P142" s="28">
        <f t="shared" si="30"/>
        <v>0</v>
      </c>
      <c r="Q142" s="27">
        <f t="shared" si="31"/>
        <v>0</v>
      </c>
      <c r="R142" s="32">
        <f t="shared" si="26"/>
        <v>0</v>
      </c>
      <c r="S142" s="28">
        <f t="shared" si="32"/>
        <v>0</v>
      </c>
      <c r="T142" s="27" t="str">
        <f t="shared" si="33"/>
        <v>Oui</v>
      </c>
    </row>
    <row r="143" spans="1:20" x14ac:dyDescent="0.25">
      <c r="A143" s="23">
        <f t="shared" si="34"/>
        <v>142</v>
      </c>
      <c r="B143" s="23" t="str">
        <f>IFERROR(IF([1]!Article[[#This Row],[Intitulé]]="","",[1]!Article[[#This Row],[Intitulé]]),"")</f>
        <v/>
      </c>
      <c r="C143" s="24">
        <v>0</v>
      </c>
      <c r="D143" s="25">
        <v>2</v>
      </c>
      <c r="E143" s="25">
        <v>1</v>
      </c>
      <c r="F143" s="26">
        <f t="shared" si="35"/>
        <v>0</v>
      </c>
      <c r="G143" s="27">
        <f t="shared" si="36"/>
        <v>2</v>
      </c>
      <c r="H143" s="25">
        <v>2</v>
      </c>
      <c r="I143" s="27">
        <f t="shared" si="27"/>
        <v>4</v>
      </c>
      <c r="J143" s="27">
        <f t="shared" si="25"/>
        <v>8</v>
      </c>
      <c r="K143" s="28">
        <f t="shared" si="28"/>
        <v>0</v>
      </c>
      <c r="L143" s="25">
        <v>0</v>
      </c>
      <c r="M143" s="29">
        <v>0</v>
      </c>
      <c r="N143" s="30">
        <f t="shared" si="29"/>
        <v>0</v>
      </c>
      <c r="O143" s="31">
        <v>0.2</v>
      </c>
      <c r="P143" s="28">
        <f t="shared" si="30"/>
        <v>0</v>
      </c>
      <c r="Q143" s="27">
        <f t="shared" si="31"/>
        <v>0</v>
      </c>
      <c r="R143" s="32">
        <f t="shared" si="26"/>
        <v>0</v>
      </c>
      <c r="S143" s="28">
        <f t="shared" si="32"/>
        <v>0</v>
      </c>
      <c r="T143" s="27" t="str">
        <f t="shared" si="33"/>
        <v>Oui</v>
      </c>
    </row>
    <row r="144" spans="1:20" x14ac:dyDescent="0.25">
      <c r="A144" s="23">
        <f t="shared" si="34"/>
        <v>143</v>
      </c>
      <c r="B144" s="23" t="str">
        <f>IFERROR(IF([1]!Article[[#This Row],[Intitulé]]="","",[1]!Article[[#This Row],[Intitulé]]),"")</f>
        <v/>
      </c>
      <c r="C144" s="24">
        <v>0</v>
      </c>
      <c r="D144" s="25">
        <v>2</v>
      </c>
      <c r="E144" s="25">
        <v>1</v>
      </c>
      <c r="F144" s="26">
        <f t="shared" si="35"/>
        <v>0</v>
      </c>
      <c r="G144" s="27">
        <f t="shared" si="36"/>
        <v>2</v>
      </c>
      <c r="H144" s="25">
        <v>2</v>
      </c>
      <c r="I144" s="27">
        <f t="shared" si="27"/>
        <v>4</v>
      </c>
      <c r="J144" s="27">
        <f t="shared" si="25"/>
        <v>8</v>
      </c>
      <c r="K144" s="28">
        <f t="shared" si="28"/>
        <v>0</v>
      </c>
      <c r="L144" s="25">
        <v>0</v>
      </c>
      <c r="M144" s="29">
        <v>0</v>
      </c>
      <c r="N144" s="30">
        <f t="shared" si="29"/>
        <v>0</v>
      </c>
      <c r="O144" s="31">
        <v>0.2</v>
      </c>
      <c r="P144" s="28">
        <f t="shared" si="30"/>
        <v>0</v>
      </c>
      <c r="Q144" s="27">
        <f t="shared" si="31"/>
        <v>0</v>
      </c>
      <c r="R144" s="32">
        <f t="shared" si="26"/>
        <v>0</v>
      </c>
      <c r="S144" s="28">
        <f t="shared" si="32"/>
        <v>0</v>
      </c>
      <c r="T144" s="27" t="str">
        <f t="shared" si="33"/>
        <v>Oui</v>
      </c>
    </row>
    <row r="145" spans="1:20" x14ac:dyDescent="0.25">
      <c r="A145" s="23">
        <f t="shared" si="34"/>
        <v>144</v>
      </c>
      <c r="B145" s="23" t="str">
        <f>IFERROR(IF([1]!Article[[#This Row],[Intitulé]]="","",[1]!Article[[#This Row],[Intitulé]]),"")</f>
        <v/>
      </c>
      <c r="C145" s="24">
        <v>0</v>
      </c>
      <c r="D145" s="25">
        <v>2</v>
      </c>
      <c r="E145" s="25">
        <v>1</v>
      </c>
      <c r="F145" s="26">
        <f t="shared" si="35"/>
        <v>0</v>
      </c>
      <c r="G145" s="27">
        <f t="shared" si="36"/>
        <v>2</v>
      </c>
      <c r="H145" s="25">
        <v>2</v>
      </c>
      <c r="I145" s="27">
        <f t="shared" si="27"/>
        <v>4</v>
      </c>
      <c r="J145" s="27">
        <f t="shared" si="25"/>
        <v>8</v>
      </c>
      <c r="K145" s="28">
        <f t="shared" si="28"/>
        <v>0</v>
      </c>
      <c r="L145" s="25">
        <v>0</v>
      </c>
      <c r="M145" s="29">
        <v>0</v>
      </c>
      <c r="N145" s="30">
        <f t="shared" si="29"/>
        <v>0</v>
      </c>
      <c r="O145" s="31">
        <v>0.2</v>
      </c>
      <c r="P145" s="28">
        <f t="shared" si="30"/>
        <v>0</v>
      </c>
      <c r="Q145" s="27">
        <f t="shared" si="31"/>
        <v>0</v>
      </c>
      <c r="R145" s="32">
        <f t="shared" si="26"/>
        <v>0</v>
      </c>
      <c r="S145" s="28">
        <f t="shared" si="32"/>
        <v>0</v>
      </c>
      <c r="T145" s="27" t="str">
        <f t="shared" si="33"/>
        <v>Oui</v>
      </c>
    </row>
    <row r="146" spans="1:20" x14ac:dyDescent="0.25">
      <c r="A146" s="23">
        <f t="shared" si="34"/>
        <v>145</v>
      </c>
      <c r="B146" s="23" t="str">
        <f>IFERROR(IF([1]!Article[[#This Row],[Intitulé]]="","",[1]!Article[[#This Row],[Intitulé]]),"")</f>
        <v/>
      </c>
      <c r="C146" s="24">
        <v>0</v>
      </c>
      <c r="D146" s="25">
        <v>2</v>
      </c>
      <c r="E146" s="25">
        <v>1</v>
      </c>
      <c r="F146" s="26">
        <f t="shared" si="35"/>
        <v>0</v>
      </c>
      <c r="G146" s="27">
        <f t="shared" si="36"/>
        <v>2</v>
      </c>
      <c r="H146" s="25">
        <v>2</v>
      </c>
      <c r="I146" s="27">
        <f t="shared" si="27"/>
        <v>4</v>
      </c>
      <c r="J146" s="27">
        <f t="shared" si="25"/>
        <v>8</v>
      </c>
      <c r="K146" s="28">
        <f t="shared" si="28"/>
        <v>0</v>
      </c>
      <c r="L146" s="25">
        <v>0</v>
      </c>
      <c r="M146" s="29">
        <v>0</v>
      </c>
      <c r="N146" s="30">
        <f t="shared" si="29"/>
        <v>0</v>
      </c>
      <c r="O146" s="31">
        <v>0.2</v>
      </c>
      <c r="P146" s="28">
        <f t="shared" si="30"/>
        <v>0</v>
      </c>
      <c r="Q146" s="27">
        <f t="shared" si="31"/>
        <v>0</v>
      </c>
      <c r="R146" s="32">
        <f t="shared" si="26"/>
        <v>0</v>
      </c>
      <c r="S146" s="28">
        <f t="shared" si="32"/>
        <v>0</v>
      </c>
      <c r="T146" s="27" t="str">
        <f t="shared" si="33"/>
        <v>Oui</v>
      </c>
    </row>
    <row r="147" spans="1:20" x14ac:dyDescent="0.25">
      <c r="A147" s="23">
        <f t="shared" si="34"/>
        <v>146</v>
      </c>
      <c r="B147" s="23" t="str">
        <f>IFERROR(IF([1]!Article[[#This Row],[Intitulé]]="","",[1]!Article[[#This Row],[Intitulé]]),"")</f>
        <v/>
      </c>
      <c r="C147" s="24">
        <v>0</v>
      </c>
      <c r="D147" s="25">
        <v>2</v>
      </c>
      <c r="E147" s="25">
        <v>1</v>
      </c>
      <c r="F147" s="26">
        <f>M147*C147</f>
        <v>0</v>
      </c>
      <c r="G147" s="27">
        <f t="shared" si="36"/>
        <v>2</v>
      </c>
      <c r="H147" s="25">
        <v>2</v>
      </c>
      <c r="I147" s="27">
        <f t="shared" si="27"/>
        <v>4</v>
      </c>
      <c r="J147" s="27">
        <f t="shared" si="25"/>
        <v>8</v>
      </c>
      <c r="K147" s="28">
        <f t="shared" si="28"/>
        <v>0</v>
      </c>
      <c r="L147" s="25">
        <v>0</v>
      </c>
      <c r="M147" s="29">
        <v>0</v>
      </c>
      <c r="N147" s="30">
        <f t="shared" si="29"/>
        <v>0</v>
      </c>
      <c r="O147" s="31">
        <v>0.2</v>
      </c>
      <c r="P147" s="28">
        <f t="shared" si="30"/>
        <v>0</v>
      </c>
      <c r="Q147" s="27">
        <f t="shared" si="31"/>
        <v>0</v>
      </c>
      <c r="R147" s="32">
        <f t="shared" si="26"/>
        <v>0</v>
      </c>
      <c r="S147" s="28">
        <f t="shared" si="32"/>
        <v>0</v>
      </c>
      <c r="T147" s="27" t="str">
        <f t="shared" si="33"/>
        <v>Oui</v>
      </c>
    </row>
    <row r="148" spans="1:20" x14ac:dyDescent="0.25">
      <c r="A148" s="23">
        <f t="shared" si="34"/>
        <v>147</v>
      </c>
      <c r="B148" s="23" t="str">
        <f>IFERROR(IF([1]!Article[[#This Row],[Intitulé]]="","",[1]!Article[[#This Row],[Intitulé]]),"")</f>
        <v/>
      </c>
      <c r="C148" s="24">
        <v>0</v>
      </c>
      <c r="D148" s="25">
        <v>2</v>
      </c>
      <c r="E148" s="25">
        <v>1</v>
      </c>
      <c r="F148" s="26">
        <f t="shared" si="35"/>
        <v>0</v>
      </c>
      <c r="G148" s="27">
        <f t="shared" si="36"/>
        <v>2</v>
      </c>
      <c r="H148" s="25">
        <v>2</v>
      </c>
      <c r="I148" s="27">
        <f t="shared" si="27"/>
        <v>4</v>
      </c>
      <c r="J148" s="27">
        <f t="shared" si="25"/>
        <v>8</v>
      </c>
      <c r="K148" s="28">
        <f t="shared" si="28"/>
        <v>0</v>
      </c>
      <c r="L148" s="25">
        <v>0</v>
      </c>
      <c r="M148" s="29">
        <v>0</v>
      </c>
      <c r="N148" s="30">
        <f t="shared" si="29"/>
        <v>0</v>
      </c>
      <c r="O148" s="31">
        <v>0.2</v>
      </c>
      <c r="P148" s="28">
        <f t="shared" si="30"/>
        <v>0</v>
      </c>
      <c r="Q148" s="27">
        <f t="shared" si="31"/>
        <v>0</v>
      </c>
      <c r="R148" s="32">
        <f t="shared" si="26"/>
        <v>0</v>
      </c>
      <c r="S148" s="28">
        <f t="shared" si="32"/>
        <v>0</v>
      </c>
      <c r="T148" s="27" t="str">
        <f t="shared" si="33"/>
        <v>Oui</v>
      </c>
    </row>
    <row r="149" spans="1:20" x14ac:dyDescent="0.25">
      <c r="A149" s="23">
        <f t="shared" si="34"/>
        <v>148</v>
      </c>
      <c r="B149" s="23" t="str">
        <f>IFERROR(IF([1]!Article[[#This Row],[Intitulé]]="","",[1]!Article[[#This Row],[Intitulé]]),"")</f>
        <v/>
      </c>
      <c r="C149" s="24">
        <v>0</v>
      </c>
      <c r="D149" s="25">
        <v>2</v>
      </c>
      <c r="E149" s="25">
        <v>1</v>
      </c>
      <c r="F149" s="26">
        <f t="shared" si="35"/>
        <v>0</v>
      </c>
      <c r="G149" s="27">
        <f t="shared" si="36"/>
        <v>2</v>
      </c>
      <c r="H149" s="25">
        <v>2</v>
      </c>
      <c r="I149" s="27">
        <f t="shared" si="27"/>
        <v>4</v>
      </c>
      <c r="J149" s="27">
        <f t="shared" si="25"/>
        <v>8</v>
      </c>
      <c r="K149" s="28">
        <f t="shared" si="28"/>
        <v>0</v>
      </c>
      <c r="L149" s="25">
        <v>0</v>
      </c>
      <c r="M149" s="29">
        <v>0</v>
      </c>
      <c r="N149" s="30">
        <f t="shared" si="29"/>
        <v>0</v>
      </c>
      <c r="O149" s="31">
        <v>0.2</v>
      </c>
      <c r="P149" s="28">
        <f t="shared" si="30"/>
        <v>0</v>
      </c>
      <c r="Q149" s="27">
        <f t="shared" si="31"/>
        <v>0</v>
      </c>
      <c r="R149" s="32">
        <f t="shared" si="26"/>
        <v>0</v>
      </c>
      <c r="S149" s="28">
        <f t="shared" si="32"/>
        <v>0</v>
      </c>
      <c r="T149" s="27" t="str">
        <f t="shared" si="33"/>
        <v>Oui</v>
      </c>
    </row>
    <row r="150" spans="1:20" x14ac:dyDescent="0.25">
      <c r="A150" s="23">
        <f t="shared" si="34"/>
        <v>149</v>
      </c>
      <c r="B150" s="23" t="str">
        <f>IFERROR(IF([1]!Article[[#This Row],[Intitulé]]="","",[1]!Article[[#This Row],[Intitulé]]),"")</f>
        <v/>
      </c>
      <c r="C150" s="24">
        <v>0</v>
      </c>
      <c r="D150" s="25">
        <v>2</v>
      </c>
      <c r="E150" s="25">
        <v>1</v>
      </c>
      <c r="F150" s="26">
        <f t="shared" si="35"/>
        <v>0</v>
      </c>
      <c r="G150" s="27">
        <f t="shared" si="36"/>
        <v>2</v>
      </c>
      <c r="H150" s="25">
        <v>2</v>
      </c>
      <c r="I150" s="27">
        <f t="shared" si="27"/>
        <v>4</v>
      </c>
      <c r="J150" s="27">
        <f t="shared" si="25"/>
        <v>8</v>
      </c>
      <c r="K150" s="28">
        <f t="shared" si="28"/>
        <v>0</v>
      </c>
      <c r="L150" s="25">
        <v>0</v>
      </c>
      <c r="M150" s="29">
        <v>0</v>
      </c>
      <c r="N150" s="30">
        <f t="shared" si="29"/>
        <v>0</v>
      </c>
      <c r="O150" s="31">
        <v>0.2</v>
      </c>
      <c r="P150" s="28">
        <f t="shared" si="30"/>
        <v>0</v>
      </c>
      <c r="Q150" s="27">
        <f t="shared" si="31"/>
        <v>0</v>
      </c>
      <c r="R150" s="32">
        <f t="shared" si="26"/>
        <v>0</v>
      </c>
      <c r="S150" s="28">
        <f t="shared" si="32"/>
        <v>0</v>
      </c>
      <c r="T150" s="27" t="str">
        <f t="shared" si="33"/>
        <v>Oui</v>
      </c>
    </row>
    <row r="151" spans="1:20" x14ac:dyDescent="0.25">
      <c r="A151" s="23">
        <f t="shared" si="34"/>
        <v>150</v>
      </c>
      <c r="B151" s="23" t="str">
        <f>IFERROR(IF([1]!Article[[#This Row],[Intitulé]]="","",[1]!Article[[#This Row],[Intitulé]]),"")</f>
        <v/>
      </c>
      <c r="C151" s="24">
        <v>0</v>
      </c>
      <c r="D151" s="25">
        <v>2</v>
      </c>
      <c r="E151" s="25">
        <v>1</v>
      </c>
      <c r="F151" s="26">
        <f t="shared" si="35"/>
        <v>0</v>
      </c>
      <c r="G151" s="27">
        <f t="shared" si="36"/>
        <v>2</v>
      </c>
      <c r="H151" s="25">
        <v>2</v>
      </c>
      <c r="I151" s="27">
        <f t="shared" si="27"/>
        <v>4</v>
      </c>
      <c r="J151" s="27">
        <f t="shared" si="25"/>
        <v>8</v>
      </c>
      <c r="K151" s="28">
        <f t="shared" si="28"/>
        <v>0</v>
      </c>
      <c r="L151" s="25">
        <v>0</v>
      </c>
      <c r="M151" s="29">
        <v>0</v>
      </c>
      <c r="N151" s="30">
        <f t="shared" si="29"/>
        <v>0</v>
      </c>
      <c r="O151" s="31">
        <v>0.2</v>
      </c>
      <c r="P151" s="28">
        <f t="shared" si="30"/>
        <v>0</v>
      </c>
      <c r="Q151" s="27">
        <f t="shared" si="31"/>
        <v>0</v>
      </c>
      <c r="R151" s="32">
        <f t="shared" si="26"/>
        <v>0</v>
      </c>
      <c r="S151" s="28">
        <f t="shared" si="32"/>
        <v>0</v>
      </c>
      <c r="T151" s="27" t="str">
        <f t="shared" si="33"/>
        <v>Oui</v>
      </c>
    </row>
    <row r="152" spans="1:20" x14ac:dyDescent="0.25">
      <c r="A152" s="23">
        <f t="shared" si="34"/>
        <v>151</v>
      </c>
      <c r="B152" s="23" t="str">
        <f>IFERROR(IF([1]!Article[[#This Row],[Intitulé]]="","",[1]!Article[[#This Row],[Intitulé]]),"")</f>
        <v/>
      </c>
      <c r="C152" s="24">
        <v>0</v>
      </c>
      <c r="D152" s="25">
        <v>2</v>
      </c>
      <c r="E152" s="25">
        <v>1</v>
      </c>
      <c r="F152" s="26">
        <f t="shared" si="35"/>
        <v>0</v>
      </c>
      <c r="G152" s="27">
        <f t="shared" si="36"/>
        <v>2</v>
      </c>
      <c r="H152" s="25">
        <v>2</v>
      </c>
      <c r="I152" s="27">
        <f t="shared" si="27"/>
        <v>4</v>
      </c>
      <c r="J152" s="27">
        <f t="shared" si="25"/>
        <v>8</v>
      </c>
      <c r="K152" s="28">
        <f t="shared" si="28"/>
        <v>0</v>
      </c>
      <c r="L152" s="25">
        <v>0</v>
      </c>
      <c r="M152" s="29">
        <v>0</v>
      </c>
      <c r="N152" s="30">
        <f t="shared" si="29"/>
        <v>0</v>
      </c>
      <c r="O152" s="31">
        <v>0.2</v>
      </c>
      <c r="P152" s="28">
        <f t="shared" si="30"/>
        <v>0</v>
      </c>
      <c r="Q152" s="27">
        <f t="shared" si="31"/>
        <v>0</v>
      </c>
      <c r="R152" s="32">
        <f t="shared" si="26"/>
        <v>0</v>
      </c>
      <c r="S152" s="28">
        <f t="shared" si="32"/>
        <v>0</v>
      </c>
      <c r="T152" s="27" t="str">
        <f t="shared" si="33"/>
        <v>Oui</v>
      </c>
    </row>
    <row r="153" spans="1:20" x14ac:dyDescent="0.25">
      <c r="A153" s="23">
        <f t="shared" si="34"/>
        <v>152</v>
      </c>
      <c r="B153" s="23" t="str">
        <f>IFERROR(IF([1]!Article[[#This Row],[Intitulé]]="","",[1]!Article[[#This Row],[Intitulé]]),"")</f>
        <v/>
      </c>
      <c r="C153" s="24">
        <v>0</v>
      </c>
      <c r="D153" s="25">
        <v>2</v>
      </c>
      <c r="E153" s="25">
        <v>1</v>
      </c>
      <c r="F153" s="26">
        <f t="shared" si="35"/>
        <v>0</v>
      </c>
      <c r="G153" s="27">
        <f t="shared" si="36"/>
        <v>2</v>
      </c>
      <c r="H153" s="25">
        <v>2</v>
      </c>
      <c r="I153" s="27">
        <f t="shared" si="27"/>
        <v>4</v>
      </c>
      <c r="J153" s="27">
        <f t="shared" si="25"/>
        <v>8</v>
      </c>
      <c r="K153" s="28">
        <f t="shared" si="28"/>
        <v>0</v>
      </c>
      <c r="L153" s="25">
        <v>0</v>
      </c>
      <c r="M153" s="29">
        <v>0</v>
      </c>
      <c r="N153" s="30">
        <f t="shared" si="29"/>
        <v>0</v>
      </c>
      <c r="O153" s="31">
        <v>0.2</v>
      </c>
      <c r="P153" s="28">
        <f t="shared" si="30"/>
        <v>0</v>
      </c>
      <c r="Q153" s="27">
        <f t="shared" si="31"/>
        <v>0</v>
      </c>
      <c r="R153" s="32">
        <f t="shared" si="26"/>
        <v>0</v>
      </c>
      <c r="S153" s="28">
        <f t="shared" si="32"/>
        <v>0</v>
      </c>
      <c r="T153" s="27" t="str">
        <f t="shared" si="33"/>
        <v>Oui</v>
      </c>
    </row>
    <row r="154" spans="1:20" x14ac:dyDescent="0.25">
      <c r="A154" s="23">
        <f t="shared" si="34"/>
        <v>153</v>
      </c>
      <c r="B154" s="23" t="str">
        <f>IFERROR(IF([1]!Article[[#This Row],[Intitulé]]="","",[1]!Article[[#This Row],[Intitulé]]),"")</f>
        <v/>
      </c>
      <c r="C154" s="24">
        <v>0</v>
      </c>
      <c r="D154" s="25">
        <v>2</v>
      </c>
      <c r="E154" s="25">
        <v>1</v>
      </c>
      <c r="F154" s="26">
        <f t="shared" si="35"/>
        <v>0</v>
      </c>
      <c r="G154" s="27">
        <f t="shared" si="36"/>
        <v>2</v>
      </c>
      <c r="H154" s="25">
        <v>2</v>
      </c>
      <c r="I154" s="27">
        <f t="shared" si="27"/>
        <v>4</v>
      </c>
      <c r="J154" s="27">
        <f t="shared" si="25"/>
        <v>8</v>
      </c>
      <c r="K154" s="28">
        <f t="shared" si="28"/>
        <v>0</v>
      </c>
      <c r="L154" s="25">
        <v>0</v>
      </c>
      <c r="M154" s="29">
        <v>0</v>
      </c>
      <c r="N154" s="30">
        <f t="shared" si="29"/>
        <v>0</v>
      </c>
      <c r="O154" s="31">
        <v>0.2</v>
      </c>
      <c r="P154" s="28">
        <f t="shared" si="30"/>
        <v>0</v>
      </c>
      <c r="Q154" s="27">
        <f t="shared" si="31"/>
        <v>0</v>
      </c>
      <c r="R154" s="32">
        <f t="shared" si="26"/>
        <v>0</v>
      </c>
      <c r="S154" s="28">
        <f t="shared" si="32"/>
        <v>0</v>
      </c>
      <c r="T154" s="27" t="str">
        <f t="shared" si="33"/>
        <v>Oui</v>
      </c>
    </row>
    <row r="155" spans="1:20" x14ac:dyDescent="0.25">
      <c r="A155" s="23">
        <f t="shared" si="34"/>
        <v>154</v>
      </c>
      <c r="B155" s="23" t="str">
        <f>IFERROR(IF([1]!Article[[#This Row],[Intitulé]]="","",[1]!Article[[#This Row],[Intitulé]]),"")</f>
        <v/>
      </c>
      <c r="C155" s="24">
        <v>0</v>
      </c>
      <c r="D155" s="25">
        <v>2</v>
      </c>
      <c r="E155" s="25">
        <v>1</v>
      </c>
      <c r="F155" s="26">
        <f t="shared" si="35"/>
        <v>0</v>
      </c>
      <c r="G155" s="27">
        <f t="shared" si="36"/>
        <v>2</v>
      </c>
      <c r="H155" s="25">
        <v>2</v>
      </c>
      <c r="I155" s="27">
        <f t="shared" si="27"/>
        <v>4</v>
      </c>
      <c r="J155" s="27">
        <f t="shared" si="25"/>
        <v>8</v>
      </c>
      <c r="K155" s="28">
        <f t="shared" si="28"/>
        <v>0</v>
      </c>
      <c r="L155" s="25">
        <v>0</v>
      </c>
      <c r="M155" s="29">
        <v>0</v>
      </c>
      <c r="N155" s="30">
        <f t="shared" si="29"/>
        <v>0</v>
      </c>
      <c r="O155" s="31">
        <v>0.2</v>
      </c>
      <c r="P155" s="28">
        <f t="shared" si="30"/>
        <v>0</v>
      </c>
      <c r="Q155" s="27">
        <f t="shared" si="31"/>
        <v>0</v>
      </c>
      <c r="R155" s="32">
        <f t="shared" si="26"/>
        <v>0</v>
      </c>
      <c r="S155" s="28">
        <f t="shared" si="32"/>
        <v>0</v>
      </c>
      <c r="T155" s="27" t="str">
        <f t="shared" si="33"/>
        <v>Oui</v>
      </c>
    </row>
    <row r="156" spans="1:20" x14ac:dyDescent="0.25">
      <c r="A156" s="23">
        <f t="shared" si="34"/>
        <v>155</v>
      </c>
      <c r="B156" s="23" t="str">
        <f>IFERROR(IF([1]!Article[[#This Row],[Intitulé]]="","",[1]!Article[[#This Row],[Intitulé]]),"")</f>
        <v/>
      </c>
      <c r="C156" s="24">
        <v>0</v>
      </c>
      <c r="D156" s="25">
        <v>2</v>
      </c>
      <c r="E156" s="25">
        <v>1</v>
      </c>
      <c r="F156" s="26">
        <f t="shared" si="35"/>
        <v>0</v>
      </c>
      <c r="G156" s="27">
        <f t="shared" si="36"/>
        <v>2</v>
      </c>
      <c r="H156" s="25">
        <v>2</v>
      </c>
      <c r="I156" s="27">
        <f t="shared" si="27"/>
        <v>4</v>
      </c>
      <c r="J156" s="27">
        <f t="shared" si="25"/>
        <v>8</v>
      </c>
      <c r="K156" s="28">
        <f t="shared" si="28"/>
        <v>0</v>
      </c>
      <c r="L156" s="25">
        <v>0</v>
      </c>
      <c r="M156" s="29">
        <v>0</v>
      </c>
      <c r="N156" s="30">
        <f t="shared" si="29"/>
        <v>0</v>
      </c>
      <c r="O156" s="31">
        <v>0.2</v>
      </c>
      <c r="P156" s="28">
        <f t="shared" si="30"/>
        <v>0</v>
      </c>
      <c r="Q156" s="27">
        <f t="shared" si="31"/>
        <v>0</v>
      </c>
      <c r="R156" s="32">
        <f t="shared" si="26"/>
        <v>0</v>
      </c>
      <c r="S156" s="28">
        <f t="shared" si="32"/>
        <v>0</v>
      </c>
      <c r="T156" s="27" t="str">
        <f t="shared" si="33"/>
        <v>Oui</v>
      </c>
    </row>
    <row r="157" spans="1:20" x14ac:dyDescent="0.25">
      <c r="A157" s="23">
        <f t="shared" si="34"/>
        <v>156</v>
      </c>
      <c r="B157" s="23" t="str">
        <f>IFERROR(IF([1]!Article[[#This Row],[Intitulé]]="","",[1]!Article[[#This Row],[Intitulé]]),"")</f>
        <v/>
      </c>
      <c r="C157" s="24">
        <v>0</v>
      </c>
      <c r="D157" s="25">
        <v>2</v>
      </c>
      <c r="E157" s="25">
        <v>1</v>
      </c>
      <c r="F157" s="26">
        <f t="shared" si="35"/>
        <v>0</v>
      </c>
      <c r="G157" s="27">
        <f t="shared" si="36"/>
        <v>2</v>
      </c>
      <c r="H157" s="25">
        <v>2</v>
      </c>
      <c r="I157" s="27">
        <f t="shared" si="27"/>
        <v>4</v>
      </c>
      <c r="J157" s="27">
        <f t="shared" si="25"/>
        <v>8</v>
      </c>
      <c r="K157" s="28">
        <f t="shared" si="28"/>
        <v>0</v>
      </c>
      <c r="L157" s="25">
        <v>0</v>
      </c>
      <c r="M157" s="29">
        <v>0</v>
      </c>
      <c r="N157" s="30">
        <f t="shared" si="29"/>
        <v>0</v>
      </c>
      <c r="O157" s="31">
        <v>0.2</v>
      </c>
      <c r="P157" s="28">
        <f t="shared" si="30"/>
        <v>0</v>
      </c>
      <c r="Q157" s="27">
        <f t="shared" si="31"/>
        <v>0</v>
      </c>
      <c r="R157" s="32">
        <f t="shared" si="26"/>
        <v>0</v>
      </c>
      <c r="S157" s="28">
        <f t="shared" si="32"/>
        <v>0</v>
      </c>
      <c r="T157" s="27" t="str">
        <f t="shared" si="33"/>
        <v>Oui</v>
      </c>
    </row>
    <row r="158" spans="1:20" x14ac:dyDescent="0.25">
      <c r="A158" s="23">
        <f t="shared" si="34"/>
        <v>157</v>
      </c>
      <c r="B158" s="23" t="str">
        <f>IFERROR(IF([1]!Article[[#This Row],[Intitulé]]="","",[1]!Article[[#This Row],[Intitulé]]),"")</f>
        <v/>
      </c>
      <c r="C158" s="24">
        <v>0</v>
      </c>
      <c r="D158" s="25">
        <v>2</v>
      </c>
      <c r="E158" s="25">
        <v>1</v>
      </c>
      <c r="F158" s="26">
        <f t="shared" si="35"/>
        <v>0</v>
      </c>
      <c r="G158" s="27">
        <f t="shared" si="36"/>
        <v>2</v>
      </c>
      <c r="H158" s="25">
        <v>2</v>
      </c>
      <c r="I158" s="27">
        <f t="shared" si="27"/>
        <v>4</v>
      </c>
      <c r="J158" s="27">
        <f t="shared" si="25"/>
        <v>8</v>
      </c>
      <c r="K158" s="28">
        <f t="shared" si="28"/>
        <v>0</v>
      </c>
      <c r="L158" s="25">
        <v>0</v>
      </c>
      <c r="M158" s="29">
        <v>0</v>
      </c>
      <c r="N158" s="30">
        <f t="shared" si="29"/>
        <v>0</v>
      </c>
      <c r="O158" s="31">
        <v>0.2</v>
      </c>
      <c r="P158" s="28">
        <f t="shared" si="30"/>
        <v>0</v>
      </c>
      <c r="Q158" s="27">
        <f t="shared" si="31"/>
        <v>0</v>
      </c>
      <c r="R158" s="32">
        <f t="shared" si="26"/>
        <v>0</v>
      </c>
      <c r="S158" s="28">
        <f t="shared" si="32"/>
        <v>0</v>
      </c>
      <c r="T158" s="27" t="str">
        <f t="shared" si="33"/>
        <v>Oui</v>
      </c>
    </row>
    <row r="159" spans="1:20" x14ac:dyDescent="0.25">
      <c r="A159" s="23">
        <f t="shared" si="34"/>
        <v>158</v>
      </c>
      <c r="B159" s="23" t="str">
        <f>IFERROR(IF([1]!Article[[#This Row],[Intitulé]]="","",[1]!Article[[#This Row],[Intitulé]]),"")</f>
        <v/>
      </c>
      <c r="C159" s="24">
        <v>0</v>
      </c>
      <c r="D159" s="25">
        <v>2</v>
      </c>
      <c r="E159" s="25">
        <v>1</v>
      </c>
      <c r="F159" s="26">
        <f t="shared" si="35"/>
        <v>0</v>
      </c>
      <c r="G159" s="27">
        <f t="shared" si="36"/>
        <v>2</v>
      </c>
      <c r="H159" s="25">
        <v>2</v>
      </c>
      <c r="I159" s="27">
        <f t="shared" si="27"/>
        <v>4</v>
      </c>
      <c r="J159" s="27">
        <f t="shared" si="25"/>
        <v>8</v>
      </c>
      <c r="K159" s="28">
        <f t="shared" si="28"/>
        <v>0</v>
      </c>
      <c r="L159" s="25">
        <v>0</v>
      </c>
      <c r="M159" s="29">
        <v>0</v>
      </c>
      <c r="N159" s="30">
        <f t="shared" si="29"/>
        <v>0</v>
      </c>
      <c r="O159" s="31">
        <v>0.2</v>
      </c>
      <c r="P159" s="28">
        <f t="shared" si="30"/>
        <v>0</v>
      </c>
      <c r="Q159" s="27">
        <f t="shared" si="31"/>
        <v>0</v>
      </c>
      <c r="R159" s="32">
        <f t="shared" si="26"/>
        <v>0</v>
      </c>
      <c r="S159" s="28">
        <f t="shared" si="32"/>
        <v>0</v>
      </c>
      <c r="T159" s="27" t="str">
        <f t="shared" si="33"/>
        <v>Oui</v>
      </c>
    </row>
    <row r="160" spans="1:20" x14ac:dyDescent="0.25">
      <c r="A160" s="23">
        <f t="shared" si="34"/>
        <v>159</v>
      </c>
      <c r="B160" s="23" t="str">
        <f>IFERROR(IF([1]!Article[[#This Row],[Intitulé]]="","",[1]!Article[[#This Row],[Intitulé]]),"")</f>
        <v/>
      </c>
      <c r="C160" s="24">
        <v>0</v>
      </c>
      <c r="D160" s="25">
        <v>2</v>
      </c>
      <c r="E160" s="25">
        <v>1</v>
      </c>
      <c r="F160" s="26">
        <f t="shared" si="35"/>
        <v>0</v>
      </c>
      <c r="G160" s="27">
        <f t="shared" si="36"/>
        <v>2</v>
      </c>
      <c r="H160" s="25">
        <v>2</v>
      </c>
      <c r="I160" s="27">
        <f t="shared" si="27"/>
        <v>4</v>
      </c>
      <c r="J160" s="27">
        <f t="shared" si="25"/>
        <v>8</v>
      </c>
      <c r="K160" s="28">
        <f t="shared" si="28"/>
        <v>0</v>
      </c>
      <c r="L160" s="25">
        <v>0</v>
      </c>
      <c r="M160" s="29">
        <v>0</v>
      </c>
      <c r="N160" s="30">
        <f t="shared" si="29"/>
        <v>0</v>
      </c>
      <c r="O160" s="31">
        <v>0.2</v>
      </c>
      <c r="P160" s="28">
        <f t="shared" si="30"/>
        <v>0</v>
      </c>
      <c r="Q160" s="27">
        <f t="shared" si="31"/>
        <v>0</v>
      </c>
      <c r="R160" s="32">
        <f t="shared" si="26"/>
        <v>0</v>
      </c>
      <c r="S160" s="28">
        <f t="shared" si="32"/>
        <v>0</v>
      </c>
      <c r="T160" s="27" t="str">
        <f t="shared" si="33"/>
        <v>Oui</v>
      </c>
    </row>
    <row r="161" spans="1:20" x14ac:dyDescent="0.25">
      <c r="A161" s="23">
        <f t="shared" si="34"/>
        <v>160</v>
      </c>
      <c r="B161" s="23" t="str">
        <f>IFERROR(IF([1]!Article[[#This Row],[Intitulé]]="","",[1]!Article[[#This Row],[Intitulé]]),"")</f>
        <v/>
      </c>
      <c r="C161" s="24">
        <v>0</v>
      </c>
      <c r="D161" s="25">
        <v>2</v>
      </c>
      <c r="E161" s="25">
        <v>1</v>
      </c>
      <c r="F161" s="26">
        <f t="shared" si="35"/>
        <v>0</v>
      </c>
      <c r="G161" s="27">
        <f t="shared" si="36"/>
        <v>2</v>
      </c>
      <c r="H161" s="25">
        <v>2</v>
      </c>
      <c r="I161" s="27">
        <f t="shared" si="27"/>
        <v>4</v>
      </c>
      <c r="J161" s="27">
        <f t="shared" si="25"/>
        <v>8</v>
      </c>
      <c r="K161" s="28">
        <f t="shared" si="28"/>
        <v>0</v>
      </c>
      <c r="L161" s="25">
        <v>0</v>
      </c>
      <c r="M161" s="29">
        <v>0</v>
      </c>
      <c r="N161" s="30">
        <f t="shared" si="29"/>
        <v>0</v>
      </c>
      <c r="O161" s="31">
        <v>0.2</v>
      </c>
      <c r="P161" s="28">
        <f t="shared" si="30"/>
        <v>0</v>
      </c>
      <c r="Q161" s="27">
        <f t="shared" si="31"/>
        <v>0</v>
      </c>
      <c r="R161" s="32">
        <f t="shared" si="26"/>
        <v>0</v>
      </c>
      <c r="S161" s="28">
        <f t="shared" si="32"/>
        <v>0</v>
      </c>
      <c r="T161" s="27" t="str">
        <f t="shared" si="33"/>
        <v>Oui</v>
      </c>
    </row>
    <row r="162" spans="1:20" x14ac:dyDescent="0.25">
      <c r="A162" s="23">
        <f t="shared" si="34"/>
        <v>161</v>
      </c>
      <c r="B162" s="23" t="str">
        <f>IFERROR(IF([1]!Article[[#This Row],[Intitulé]]="","",[1]!Article[[#This Row],[Intitulé]]),"")</f>
        <v/>
      </c>
      <c r="C162" s="24">
        <v>0</v>
      </c>
      <c r="D162" s="25">
        <v>2</v>
      </c>
      <c r="E162" s="25">
        <v>1</v>
      </c>
      <c r="F162" s="26">
        <f t="shared" si="35"/>
        <v>0</v>
      </c>
      <c r="G162" s="27">
        <f t="shared" si="36"/>
        <v>2</v>
      </c>
      <c r="H162" s="25">
        <v>2</v>
      </c>
      <c r="I162" s="27">
        <f t="shared" si="27"/>
        <v>4</v>
      </c>
      <c r="J162" s="27">
        <f t="shared" si="25"/>
        <v>8</v>
      </c>
      <c r="K162" s="28">
        <f t="shared" si="28"/>
        <v>0</v>
      </c>
      <c r="L162" s="25">
        <v>0</v>
      </c>
      <c r="M162" s="29">
        <v>0</v>
      </c>
      <c r="N162" s="30">
        <f t="shared" si="29"/>
        <v>0</v>
      </c>
      <c r="O162" s="31">
        <v>0.2</v>
      </c>
      <c r="P162" s="28">
        <f t="shared" si="30"/>
        <v>0</v>
      </c>
      <c r="Q162" s="27">
        <f t="shared" si="31"/>
        <v>0</v>
      </c>
      <c r="R162" s="32">
        <f t="shared" si="26"/>
        <v>0</v>
      </c>
      <c r="S162" s="28">
        <f t="shared" si="32"/>
        <v>0</v>
      </c>
      <c r="T162" s="27" t="str">
        <f t="shared" si="33"/>
        <v>Oui</v>
      </c>
    </row>
    <row r="163" spans="1:20" x14ac:dyDescent="0.25">
      <c r="A163" s="23">
        <f t="shared" si="34"/>
        <v>162</v>
      </c>
      <c r="B163" s="23" t="str">
        <f>IFERROR(IF([1]!Article[[#This Row],[Intitulé]]="","",[1]!Article[[#This Row],[Intitulé]]),"")</f>
        <v/>
      </c>
      <c r="C163" s="24">
        <v>0</v>
      </c>
      <c r="D163" s="25">
        <v>2</v>
      </c>
      <c r="E163" s="25">
        <v>1</v>
      </c>
      <c r="F163" s="26">
        <f t="shared" si="35"/>
        <v>0</v>
      </c>
      <c r="G163" s="27">
        <f t="shared" si="36"/>
        <v>2</v>
      </c>
      <c r="H163" s="25">
        <v>2</v>
      </c>
      <c r="I163" s="27">
        <f t="shared" si="27"/>
        <v>4</v>
      </c>
      <c r="J163" s="27">
        <f t="shared" si="25"/>
        <v>8</v>
      </c>
      <c r="K163" s="28">
        <f t="shared" si="28"/>
        <v>0</v>
      </c>
      <c r="L163" s="25">
        <v>0</v>
      </c>
      <c r="M163" s="29">
        <v>0</v>
      </c>
      <c r="N163" s="30">
        <f t="shared" si="29"/>
        <v>0</v>
      </c>
      <c r="O163" s="31">
        <v>0.2</v>
      </c>
      <c r="P163" s="28">
        <f t="shared" si="30"/>
        <v>0</v>
      </c>
      <c r="Q163" s="27">
        <f t="shared" si="31"/>
        <v>0</v>
      </c>
      <c r="R163" s="32">
        <f t="shared" si="26"/>
        <v>0</v>
      </c>
      <c r="S163" s="28">
        <f t="shared" si="32"/>
        <v>0</v>
      </c>
      <c r="T163" s="27" t="str">
        <f t="shared" si="33"/>
        <v>Oui</v>
      </c>
    </row>
    <row r="164" spans="1:20" x14ac:dyDescent="0.25">
      <c r="A164" s="23">
        <f t="shared" si="34"/>
        <v>163</v>
      </c>
      <c r="B164" s="23" t="str">
        <f>IFERROR(IF([1]!Article[[#This Row],[Intitulé]]="","",[1]!Article[[#This Row],[Intitulé]]),"")</f>
        <v/>
      </c>
      <c r="C164" s="24">
        <v>0</v>
      </c>
      <c r="D164" s="25">
        <v>2</v>
      </c>
      <c r="E164" s="25">
        <v>1</v>
      </c>
      <c r="F164" s="26">
        <f t="shared" si="35"/>
        <v>0</v>
      </c>
      <c r="G164" s="27">
        <f t="shared" si="36"/>
        <v>2</v>
      </c>
      <c r="H164" s="25">
        <v>2</v>
      </c>
      <c r="I164" s="27">
        <f t="shared" si="27"/>
        <v>4</v>
      </c>
      <c r="J164" s="27">
        <f t="shared" si="25"/>
        <v>8</v>
      </c>
      <c r="K164" s="28">
        <f t="shared" si="28"/>
        <v>0</v>
      </c>
      <c r="L164" s="25">
        <v>0</v>
      </c>
      <c r="M164" s="29">
        <v>0</v>
      </c>
      <c r="N164" s="30">
        <f t="shared" si="29"/>
        <v>0</v>
      </c>
      <c r="O164" s="31">
        <v>0.2</v>
      </c>
      <c r="P164" s="28">
        <f t="shared" si="30"/>
        <v>0</v>
      </c>
      <c r="Q164" s="27">
        <f t="shared" si="31"/>
        <v>0</v>
      </c>
      <c r="R164" s="32">
        <f t="shared" si="26"/>
        <v>0</v>
      </c>
      <c r="S164" s="28">
        <f t="shared" si="32"/>
        <v>0</v>
      </c>
      <c r="T164" s="27" t="str">
        <f t="shared" si="33"/>
        <v>Oui</v>
      </c>
    </row>
    <row r="165" spans="1:20" x14ac:dyDescent="0.25">
      <c r="A165" s="23">
        <f t="shared" si="34"/>
        <v>164</v>
      </c>
      <c r="B165" s="23" t="str">
        <f>IFERROR(IF([1]!Article[[#This Row],[Intitulé]]="","",[1]!Article[[#This Row],[Intitulé]]),"")</f>
        <v/>
      </c>
      <c r="C165" s="24">
        <v>0</v>
      </c>
      <c r="D165" s="25">
        <v>2</v>
      </c>
      <c r="E165" s="25">
        <v>1</v>
      </c>
      <c r="F165" s="26">
        <f t="shared" si="35"/>
        <v>0</v>
      </c>
      <c r="G165" s="27">
        <f t="shared" si="36"/>
        <v>2</v>
      </c>
      <c r="H165" s="25">
        <v>2</v>
      </c>
      <c r="I165" s="27">
        <f t="shared" si="27"/>
        <v>4</v>
      </c>
      <c r="J165" s="27">
        <f t="shared" si="25"/>
        <v>8</v>
      </c>
      <c r="K165" s="28">
        <f t="shared" si="28"/>
        <v>0</v>
      </c>
      <c r="L165" s="25">
        <v>0</v>
      </c>
      <c r="M165" s="29">
        <v>0</v>
      </c>
      <c r="N165" s="30">
        <f t="shared" si="29"/>
        <v>0</v>
      </c>
      <c r="O165" s="31">
        <v>0.2</v>
      </c>
      <c r="P165" s="28">
        <f t="shared" si="30"/>
        <v>0</v>
      </c>
      <c r="Q165" s="27">
        <f t="shared" si="31"/>
        <v>0</v>
      </c>
      <c r="R165" s="32">
        <f t="shared" si="26"/>
        <v>0</v>
      </c>
      <c r="S165" s="28">
        <f t="shared" si="32"/>
        <v>0</v>
      </c>
      <c r="T165" s="27" t="str">
        <f t="shared" si="33"/>
        <v>Oui</v>
      </c>
    </row>
    <row r="166" spans="1:20" x14ac:dyDescent="0.25">
      <c r="A166" s="23">
        <f t="shared" si="34"/>
        <v>165</v>
      </c>
      <c r="B166" s="23" t="str">
        <f>IFERROR(IF([1]!Article[[#This Row],[Intitulé]]="","",[1]!Article[[#This Row],[Intitulé]]),"")</f>
        <v/>
      </c>
      <c r="C166" s="24">
        <v>0</v>
      </c>
      <c r="D166" s="25">
        <v>2</v>
      </c>
      <c r="E166" s="25">
        <v>1</v>
      </c>
      <c r="F166" s="26">
        <f t="shared" si="35"/>
        <v>0</v>
      </c>
      <c r="G166" s="27">
        <f t="shared" si="36"/>
        <v>2</v>
      </c>
      <c r="H166" s="25">
        <v>2</v>
      </c>
      <c r="I166" s="27">
        <f t="shared" si="27"/>
        <v>4</v>
      </c>
      <c r="J166" s="27">
        <f t="shared" si="25"/>
        <v>8</v>
      </c>
      <c r="K166" s="28">
        <f t="shared" si="28"/>
        <v>0</v>
      </c>
      <c r="L166" s="25">
        <v>0</v>
      </c>
      <c r="M166" s="29">
        <v>0</v>
      </c>
      <c r="N166" s="30">
        <f t="shared" si="29"/>
        <v>0</v>
      </c>
      <c r="O166" s="31">
        <v>0.2</v>
      </c>
      <c r="P166" s="28">
        <f t="shared" si="30"/>
        <v>0</v>
      </c>
      <c r="Q166" s="27">
        <f t="shared" si="31"/>
        <v>0</v>
      </c>
      <c r="R166" s="32">
        <f t="shared" si="26"/>
        <v>0</v>
      </c>
      <c r="S166" s="28">
        <f t="shared" si="32"/>
        <v>0</v>
      </c>
      <c r="T166" s="27" t="str">
        <f t="shared" si="33"/>
        <v>Oui</v>
      </c>
    </row>
    <row r="167" spans="1:20" x14ac:dyDescent="0.25">
      <c r="A167" s="23">
        <f t="shared" si="34"/>
        <v>166</v>
      </c>
      <c r="B167" s="23" t="str">
        <f>IFERROR(IF([1]!Article[[#This Row],[Intitulé]]="","",[1]!Article[[#This Row],[Intitulé]]),"")</f>
        <v/>
      </c>
      <c r="C167" s="24">
        <v>0</v>
      </c>
      <c r="D167" s="25">
        <v>2</v>
      </c>
      <c r="E167" s="25">
        <v>1</v>
      </c>
      <c r="F167" s="26">
        <f t="shared" si="35"/>
        <v>0</v>
      </c>
      <c r="G167" s="27">
        <f t="shared" si="36"/>
        <v>2</v>
      </c>
      <c r="H167" s="25">
        <v>2</v>
      </c>
      <c r="I167" s="27">
        <f t="shared" si="27"/>
        <v>4</v>
      </c>
      <c r="J167" s="27">
        <f t="shared" si="25"/>
        <v>8</v>
      </c>
      <c r="K167" s="28">
        <f t="shared" si="28"/>
        <v>0</v>
      </c>
      <c r="L167" s="25">
        <v>0</v>
      </c>
      <c r="M167" s="29">
        <v>0</v>
      </c>
      <c r="N167" s="30">
        <f t="shared" si="29"/>
        <v>0</v>
      </c>
      <c r="O167" s="31">
        <v>0.2</v>
      </c>
      <c r="P167" s="28">
        <f t="shared" si="30"/>
        <v>0</v>
      </c>
      <c r="Q167" s="27">
        <f t="shared" si="31"/>
        <v>0</v>
      </c>
      <c r="R167" s="32">
        <f t="shared" si="26"/>
        <v>0</v>
      </c>
      <c r="S167" s="28">
        <f t="shared" si="32"/>
        <v>0</v>
      </c>
      <c r="T167" s="27" t="str">
        <f t="shared" si="33"/>
        <v>Oui</v>
      </c>
    </row>
    <row r="168" spans="1:20" x14ac:dyDescent="0.25">
      <c r="A168" s="23">
        <f t="shared" si="34"/>
        <v>167</v>
      </c>
      <c r="B168" s="23" t="str">
        <f>IFERROR(IF([1]!Article[[#This Row],[Intitulé]]="","",[1]!Article[[#This Row],[Intitulé]]),"")</f>
        <v/>
      </c>
      <c r="C168" s="24">
        <v>0</v>
      </c>
      <c r="D168" s="25">
        <v>2</v>
      </c>
      <c r="E168" s="25">
        <v>1</v>
      </c>
      <c r="F168" s="26">
        <f t="shared" si="35"/>
        <v>0</v>
      </c>
      <c r="G168" s="27">
        <f t="shared" si="36"/>
        <v>2</v>
      </c>
      <c r="H168" s="25">
        <v>2</v>
      </c>
      <c r="I168" s="27">
        <f t="shared" si="27"/>
        <v>4</v>
      </c>
      <c r="J168" s="27">
        <f t="shared" si="25"/>
        <v>8</v>
      </c>
      <c r="K168" s="28">
        <f t="shared" si="28"/>
        <v>0</v>
      </c>
      <c r="L168" s="25">
        <v>0</v>
      </c>
      <c r="M168" s="29">
        <v>0</v>
      </c>
      <c r="N168" s="30">
        <f t="shared" si="29"/>
        <v>0</v>
      </c>
      <c r="O168" s="31">
        <v>0.2</v>
      </c>
      <c r="P168" s="28">
        <f t="shared" si="30"/>
        <v>0</v>
      </c>
      <c r="Q168" s="27">
        <f t="shared" si="31"/>
        <v>0</v>
      </c>
      <c r="R168" s="32">
        <f t="shared" si="26"/>
        <v>0</v>
      </c>
      <c r="S168" s="28">
        <f t="shared" si="32"/>
        <v>0</v>
      </c>
      <c r="T168" s="27" t="str">
        <f t="shared" si="33"/>
        <v>Oui</v>
      </c>
    </row>
    <row r="169" spans="1:20" x14ac:dyDescent="0.25">
      <c r="A169" s="23">
        <f t="shared" si="34"/>
        <v>168</v>
      </c>
      <c r="B169" s="23" t="str">
        <f>IFERROR(IF([1]!Article[[#This Row],[Intitulé]]="","",[1]!Article[[#This Row],[Intitulé]]),"")</f>
        <v/>
      </c>
      <c r="C169" s="24">
        <v>0</v>
      </c>
      <c r="D169" s="25">
        <v>2</v>
      </c>
      <c r="E169" s="25">
        <v>1</v>
      </c>
      <c r="F169" s="26">
        <f t="shared" si="35"/>
        <v>0</v>
      </c>
      <c r="G169" s="27">
        <f t="shared" si="36"/>
        <v>2</v>
      </c>
      <c r="H169" s="25">
        <v>2</v>
      </c>
      <c r="I169" s="27">
        <f t="shared" si="27"/>
        <v>4</v>
      </c>
      <c r="J169" s="27">
        <f t="shared" si="25"/>
        <v>8</v>
      </c>
      <c r="K169" s="28">
        <f t="shared" si="28"/>
        <v>0</v>
      </c>
      <c r="L169" s="25">
        <v>0</v>
      </c>
      <c r="M169" s="29">
        <v>0</v>
      </c>
      <c r="N169" s="30">
        <f t="shared" si="29"/>
        <v>0</v>
      </c>
      <c r="O169" s="31">
        <v>0.2</v>
      </c>
      <c r="P169" s="28">
        <f t="shared" si="30"/>
        <v>0</v>
      </c>
      <c r="Q169" s="27">
        <f t="shared" si="31"/>
        <v>0</v>
      </c>
      <c r="R169" s="32">
        <f t="shared" si="26"/>
        <v>0</v>
      </c>
      <c r="S169" s="28">
        <f t="shared" si="32"/>
        <v>0</v>
      </c>
      <c r="T169" s="27" t="str">
        <f t="shared" si="33"/>
        <v>Oui</v>
      </c>
    </row>
    <row r="170" spans="1:20" x14ac:dyDescent="0.25">
      <c r="A170" s="23">
        <f t="shared" si="34"/>
        <v>169</v>
      </c>
      <c r="B170" s="23" t="str">
        <f>IFERROR(IF([1]!Article[[#This Row],[Intitulé]]="","",[1]!Article[[#This Row],[Intitulé]]),"")</f>
        <v/>
      </c>
      <c r="C170" s="24">
        <v>0</v>
      </c>
      <c r="D170" s="25">
        <v>2</v>
      </c>
      <c r="E170" s="25">
        <v>1</v>
      </c>
      <c r="F170" s="26">
        <f t="shared" si="35"/>
        <v>0</v>
      </c>
      <c r="G170" s="27">
        <f t="shared" si="36"/>
        <v>2</v>
      </c>
      <c r="H170" s="25">
        <v>2</v>
      </c>
      <c r="I170" s="27">
        <f t="shared" si="27"/>
        <v>4</v>
      </c>
      <c r="J170" s="27">
        <f t="shared" si="25"/>
        <v>8</v>
      </c>
      <c r="K170" s="28">
        <f t="shared" si="28"/>
        <v>0</v>
      </c>
      <c r="L170" s="25">
        <v>0</v>
      </c>
      <c r="M170" s="29">
        <v>0</v>
      </c>
      <c r="N170" s="30">
        <f t="shared" si="29"/>
        <v>0</v>
      </c>
      <c r="O170" s="31">
        <v>0.2</v>
      </c>
      <c r="P170" s="28">
        <f t="shared" si="30"/>
        <v>0</v>
      </c>
      <c r="Q170" s="27">
        <f t="shared" si="31"/>
        <v>0</v>
      </c>
      <c r="R170" s="32">
        <f t="shared" si="26"/>
        <v>0</v>
      </c>
      <c r="S170" s="28">
        <f t="shared" si="32"/>
        <v>0</v>
      </c>
      <c r="T170" s="27" t="str">
        <f t="shared" si="33"/>
        <v>Oui</v>
      </c>
    </row>
    <row r="171" spans="1:20" x14ac:dyDescent="0.25">
      <c r="A171" s="23">
        <f t="shared" si="34"/>
        <v>170</v>
      </c>
      <c r="B171" s="23" t="str">
        <f>IFERROR(IF([1]!Article[[#This Row],[Intitulé]]="","",[1]!Article[[#This Row],[Intitulé]]),"")</f>
        <v/>
      </c>
      <c r="C171" s="24">
        <v>0</v>
      </c>
      <c r="D171" s="25">
        <v>2</v>
      </c>
      <c r="E171" s="25">
        <v>1</v>
      </c>
      <c r="F171" s="26">
        <f t="shared" si="35"/>
        <v>0</v>
      </c>
      <c r="G171" s="27">
        <f t="shared" si="36"/>
        <v>2</v>
      </c>
      <c r="H171" s="25">
        <v>2</v>
      </c>
      <c r="I171" s="27">
        <f t="shared" si="27"/>
        <v>4</v>
      </c>
      <c r="J171" s="27">
        <f t="shared" si="25"/>
        <v>8</v>
      </c>
      <c r="K171" s="28">
        <f t="shared" si="28"/>
        <v>0</v>
      </c>
      <c r="L171" s="25">
        <v>0</v>
      </c>
      <c r="M171" s="29">
        <v>0</v>
      </c>
      <c r="N171" s="30">
        <f t="shared" si="29"/>
        <v>0</v>
      </c>
      <c r="O171" s="31">
        <v>0.2</v>
      </c>
      <c r="P171" s="28">
        <f t="shared" si="30"/>
        <v>0</v>
      </c>
      <c r="Q171" s="27">
        <f t="shared" si="31"/>
        <v>0</v>
      </c>
      <c r="R171" s="32">
        <f t="shared" si="26"/>
        <v>0</v>
      </c>
      <c r="S171" s="28">
        <f t="shared" si="32"/>
        <v>0</v>
      </c>
      <c r="T171" s="27" t="str">
        <f t="shared" si="33"/>
        <v>Oui</v>
      </c>
    </row>
    <row r="172" spans="1:20" x14ac:dyDescent="0.25">
      <c r="A172" s="23">
        <f t="shared" si="34"/>
        <v>171</v>
      </c>
      <c r="B172" s="23" t="str">
        <f>IFERROR(IF([1]!Article[[#This Row],[Intitulé]]="","",[1]!Article[[#This Row],[Intitulé]]),"")</f>
        <v/>
      </c>
      <c r="C172" s="24">
        <v>0</v>
      </c>
      <c r="D172" s="25">
        <v>2</v>
      </c>
      <c r="E172" s="25">
        <v>1</v>
      </c>
      <c r="F172" s="26">
        <f t="shared" si="35"/>
        <v>0</v>
      </c>
      <c r="G172" s="27">
        <f t="shared" si="36"/>
        <v>2</v>
      </c>
      <c r="H172" s="25">
        <v>2</v>
      </c>
      <c r="I172" s="27">
        <f t="shared" si="27"/>
        <v>4</v>
      </c>
      <c r="J172" s="27">
        <f t="shared" si="25"/>
        <v>8</v>
      </c>
      <c r="K172" s="28">
        <f t="shared" si="28"/>
        <v>0</v>
      </c>
      <c r="L172" s="25">
        <v>0</v>
      </c>
      <c r="M172" s="29">
        <v>0</v>
      </c>
      <c r="N172" s="30">
        <f t="shared" si="29"/>
        <v>0</v>
      </c>
      <c r="O172" s="31">
        <v>0.2</v>
      </c>
      <c r="P172" s="28">
        <f t="shared" si="30"/>
        <v>0</v>
      </c>
      <c r="Q172" s="27">
        <f t="shared" si="31"/>
        <v>0</v>
      </c>
      <c r="R172" s="32">
        <f t="shared" si="26"/>
        <v>0</v>
      </c>
      <c r="S172" s="28">
        <f t="shared" si="32"/>
        <v>0</v>
      </c>
      <c r="T172" s="27" t="str">
        <f t="shared" si="33"/>
        <v>Oui</v>
      </c>
    </row>
    <row r="173" spans="1:20" x14ac:dyDescent="0.25">
      <c r="A173" s="23">
        <f t="shared" si="34"/>
        <v>172</v>
      </c>
      <c r="B173" s="23" t="str">
        <f>IFERROR(IF([1]!Article[[#This Row],[Intitulé]]="","",[1]!Article[[#This Row],[Intitulé]]),"")</f>
        <v/>
      </c>
      <c r="C173" s="24">
        <v>0</v>
      </c>
      <c r="D173" s="25">
        <v>2</v>
      </c>
      <c r="E173" s="25">
        <v>1</v>
      </c>
      <c r="F173" s="26">
        <f t="shared" si="35"/>
        <v>0</v>
      </c>
      <c r="G173" s="27">
        <f t="shared" si="36"/>
        <v>2</v>
      </c>
      <c r="H173" s="25">
        <v>2</v>
      </c>
      <c r="I173" s="27">
        <f t="shared" si="27"/>
        <v>4</v>
      </c>
      <c r="J173" s="27">
        <f t="shared" si="25"/>
        <v>8</v>
      </c>
      <c r="K173" s="28">
        <f t="shared" si="28"/>
        <v>0</v>
      </c>
      <c r="L173" s="25">
        <v>0</v>
      </c>
      <c r="M173" s="29">
        <v>0</v>
      </c>
      <c r="N173" s="30">
        <f t="shared" si="29"/>
        <v>0</v>
      </c>
      <c r="O173" s="31">
        <v>0.2</v>
      </c>
      <c r="P173" s="28">
        <f t="shared" si="30"/>
        <v>0</v>
      </c>
      <c r="Q173" s="27">
        <f t="shared" si="31"/>
        <v>0</v>
      </c>
      <c r="R173" s="32">
        <f t="shared" si="26"/>
        <v>0</v>
      </c>
      <c r="S173" s="28">
        <f t="shared" si="32"/>
        <v>0</v>
      </c>
      <c r="T173" s="27" t="str">
        <f t="shared" si="33"/>
        <v>Oui</v>
      </c>
    </row>
    <row r="174" spans="1:20" x14ac:dyDescent="0.25">
      <c r="A174" s="23">
        <f t="shared" si="34"/>
        <v>173</v>
      </c>
      <c r="B174" s="23" t="str">
        <f>IFERROR(IF([1]!Article[[#This Row],[Intitulé]]="","",[1]!Article[[#This Row],[Intitulé]]),"")</f>
        <v/>
      </c>
      <c r="C174" s="24">
        <v>0</v>
      </c>
      <c r="D174" s="25">
        <v>2</v>
      </c>
      <c r="E174" s="25">
        <v>1</v>
      </c>
      <c r="F174" s="26">
        <f t="shared" si="35"/>
        <v>0</v>
      </c>
      <c r="G174" s="27">
        <f t="shared" si="36"/>
        <v>2</v>
      </c>
      <c r="H174" s="25">
        <v>2</v>
      </c>
      <c r="I174" s="27">
        <f t="shared" si="27"/>
        <v>4</v>
      </c>
      <c r="J174" s="27">
        <f t="shared" si="25"/>
        <v>8</v>
      </c>
      <c r="K174" s="28">
        <f t="shared" si="28"/>
        <v>0</v>
      </c>
      <c r="L174" s="25">
        <v>0</v>
      </c>
      <c r="M174" s="29">
        <v>0</v>
      </c>
      <c r="N174" s="30">
        <f t="shared" si="29"/>
        <v>0</v>
      </c>
      <c r="O174" s="31">
        <v>0.2</v>
      </c>
      <c r="P174" s="28">
        <f t="shared" si="30"/>
        <v>0</v>
      </c>
      <c r="Q174" s="27">
        <f t="shared" si="31"/>
        <v>0</v>
      </c>
      <c r="R174" s="32">
        <f t="shared" si="26"/>
        <v>0</v>
      </c>
      <c r="S174" s="28">
        <f t="shared" si="32"/>
        <v>0</v>
      </c>
      <c r="T174" s="27" t="str">
        <f t="shared" si="33"/>
        <v>Oui</v>
      </c>
    </row>
    <row r="175" spans="1:20" x14ac:dyDescent="0.25">
      <c r="A175" s="23">
        <f t="shared" si="34"/>
        <v>174</v>
      </c>
      <c r="B175" s="23" t="str">
        <f>IFERROR(IF([1]!Article[[#This Row],[Intitulé]]="","",[1]!Article[[#This Row],[Intitulé]]),"")</f>
        <v/>
      </c>
      <c r="C175" s="24">
        <v>0</v>
      </c>
      <c r="D175" s="25">
        <v>2</v>
      </c>
      <c r="E175" s="25">
        <v>1</v>
      </c>
      <c r="F175" s="26">
        <f t="shared" si="35"/>
        <v>0</v>
      </c>
      <c r="G175" s="27">
        <f t="shared" si="36"/>
        <v>2</v>
      </c>
      <c r="H175" s="25">
        <v>2</v>
      </c>
      <c r="I175" s="27">
        <f t="shared" si="27"/>
        <v>4</v>
      </c>
      <c r="J175" s="27">
        <f t="shared" si="25"/>
        <v>8</v>
      </c>
      <c r="K175" s="28">
        <f t="shared" si="28"/>
        <v>0</v>
      </c>
      <c r="L175" s="25">
        <v>0</v>
      </c>
      <c r="M175" s="29">
        <v>0</v>
      </c>
      <c r="N175" s="30">
        <f t="shared" si="29"/>
        <v>0</v>
      </c>
      <c r="O175" s="31">
        <v>0.2</v>
      </c>
      <c r="P175" s="28">
        <f t="shared" si="30"/>
        <v>0</v>
      </c>
      <c r="Q175" s="27">
        <f t="shared" si="31"/>
        <v>0</v>
      </c>
      <c r="R175" s="32">
        <f t="shared" si="26"/>
        <v>0</v>
      </c>
      <c r="S175" s="28">
        <f t="shared" si="32"/>
        <v>0</v>
      </c>
      <c r="T175" s="27" t="str">
        <f t="shared" si="33"/>
        <v>Oui</v>
      </c>
    </row>
    <row r="176" spans="1:20" x14ac:dyDescent="0.25">
      <c r="A176" s="23">
        <f t="shared" si="34"/>
        <v>175</v>
      </c>
      <c r="B176" s="23" t="str">
        <f>IFERROR(IF([1]!Article[[#This Row],[Intitulé]]="","",[1]!Article[[#This Row],[Intitulé]]),"")</f>
        <v/>
      </c>
      <c r="C176" s="24">
        <v>0</v>
      </c>
      <c r="D176" s="25">
        <v>2</v>
      </c>
      <c r="E176" s="25">
        <v>1</v>
      </c>
      <c r="F176" s="26">
        <f t="shared" si="35"/>
        <v>0</v>
      </c>
      <c r="G176" s="27">
        <f t="shared" si="36"/>
        <v>2</v>
      </c>
      <c r="H176" s="25">
        <v>2</v>
      </c>
      <c r="I176" s="27">
        <f t="shared" si="27"/>
        <v>4</v>
      </c>
      <c r="J176" s="27">
        <f t="shared" si="25"/>
        <v>8</v>
      </c>
      <c r="K176" s="28">
        <f t="shared" si="28"/>
        <v>0</v>
      </c>
      <c r="L176" s="25">
        <v>0</v>
      </c>
      <c r="M176" s="29">
        <v>0</v>
      </c>
      <c r="N176" s="30">
        <f t="shared" si="29"/>
        <v>0</v>
      </c>
      <c r="O176" s="31">
        <v>0.2</v>
      </c>
      <c r="P176" s="28">
        <f t="shared" si="30"/>
        <v>0</v>
      </c>
      <c r="Q176" s="27">
        <f t="shared" si="31"/>
        <v>0</v>
      </c>
      <c r="R176" s="32">
        <f t="shared" si="26"/>
        <v>0</v>
      </c>
      <c r="S176" s="28">
        <f t="shared" si="32"/>
        <v>0</v>
      </c>
      <c r="T176" s="27" t="str">
        <f t="shared" si="33"/>
        <v>Oui</v>
      </c>
    </row>
    <row r="177" spans="1:20" x14ac:dyDescent="0.25">
      <c r="A177" s="23">
        <f t="shared" si="34"/>
        <v>176</v>
      </c>
      <c r="B177" s="23" t="str">
        <f>IFERROR(IF([1]!Article[[#This Row],[Intitulé]]="","",[1]!Article[[#This Row],[Intitulé]]),"")</f>
        <v/>
      </c>
      <c r="C177" s="24">
        <v>0</v>
      </c>
      <c r="D177" s="25">
        <v>2</v>
      </c>
      <c r="E177" s="25">
        <v>1</v>
      </c>
      <c r="F177" s="26">
        <f t="shared" si="35"/>
        <v>0</v>
      </c>
      <c r="G177" s="27">
        <f t="shared" si="36"/>
        <v>2</v>
      </c>
      <c r="H177" s="25">
        <v>2</v>
      </c>
      <c r="I177" s="27">
        <f t="shared" si="27"/>
        <v>4</v>
      </c>
      <c r="J177" s="27">
        <f t="shared" si="25"/>
        <v>8</v>
      </c>
      <c r="K177" s="28">
        <f t="shared" si="28"/>
        <v>0</v>
      </c>
      <c r="L177" s="25">
        <v>0</v>
      </c>
      <c r="M177" s="29">
        <v>0</v>
      </c>
      <c r="N177" s="30">
        <f t="shared" si="29"/>
        <v>0</v>
      </c>
      <c r="O177" s="31">
        <v>0.2</v>
      </c>
      <c r="P177" s="28">
        <f t="shared" si="30"/>
        <v>0</v>
      </c>
      <c r="Q177" s="27">
        <f t="shared" si="31"/>
        <v>0</v>
      </c>
      <c r="R177" s="32">
        <f t="shared" si="26"/>
        <v>0</v>
      </c>
      <c r="S177" s="28">
        <f t="shared" si="32"/>
        <v>0</v>
      </c>
      <c r="T177" s="27" t="str">
        <f t="shared" si="33"/>
        <v>Oui</v>
      </c>
    </row>
    <row r="178" spans="1:20" x14ac:dyDescent="0.25">
      <c r="A178" s="23">
        <f t="shared" si="34"/>
        <v>177</v>
      </c>
      <c r="B178" s="23" t="str">
        <f>IFERROR(IF([1]!Article[[#This Row],[Intitulé]]="","",[1]!Article[[#This Row],[Intitulé]]),"")</f>
        <v/>
      </c>
      <c r="C178" s="24">
        <v>0</v>
      </c>
      <c r="D178" s="25">
        <v>2</v>
      </c>
      <c r="E178" s="25">
        <v>1</v>
      </c>
      <c r="F178" s="26">
        <f t="shared" si="35"/>
        <v>0</v>
      </c>
      <c r="G178" s="27">
        <f t="shared" si="36"/>
        <v>2</v>
      </c>
      <c r="H178" s="25">
        <v>2</v>
      </c>
      <c r="I178" s="27">
        <f t="shared" si="27"/>
        <v>4</v>
      </c>
      <c r="J178" s="27">
        <f t="shared" si="25"/>
        <v>8</v>
      </c>
      <c r="K178" s="28">
        <f t="shared" si="28"/>
        <v>0</v>
      </c>
      <c r="L178" s="25">
        <v>0</v>
      </c>
      <c r="M178" s="29">
        <v>0</v>
      </c>
      <c r="N178" s="30">
        <f t="shared" si="29"/>
        <v>0</v>
      </c>
      <c r="O178" s="31">
        <v>0.2</v>
      </c>
      <c r="P178" s="28">
        <f t="shared" si="30"/>
        <v>0</v>
      </c>
      <c r="Q178" s="27">
        <f t="shared" si="31"/>
        <v>0</v>
      </c>
      <c r="R178" s="32">
        <f t="shared" si="26"/>
        <v>0</v>
      </c>
      <c r="S178" s="28">
        <f t="shared" si="32"/>
        <v>0</v>
      </c>
      <c r="T178" s="27" t="str">
        <f t="shared" si="33"/>
        <v>Oui</v>
      </c>
    </row>
    <row r="179" spans="1:20" x14ac:dyDescent="0.25">
      <c r="A179" s="23">
        <f t="shared" si="34"/>
        <v>178</v>
      </c>
      <c r="B179" s="23" t="str">
        <f>IFERROR(IF([1]!Article[[#This Row],[Intitulé]]="","",[1]!Article[[#This Row],[Intitulé]]),"")</f>
        <v/>
      </c>
      <c r="C179" s="24">
        <v>0</v>
      </c>
      <c r="D179" s="25">
        <v>2</v>
      </c>
      <c r="E179" s="25">
        <v>1</v>
      </c>
      <c r="F179" s="26">
        <f t="shared" si="35"/>
        <v>0</v>
      </c>
      <c r="G179" s="27">
        <f t="shared" si="36"/>
        <v>2</v>
      </c>
      <c r="H179" s="25">
        <v>2</v>
      </c>
      <c r="I179" s="27">
        <f t="shared" si="27"/>
        <v>4</v>
      </c>
      <c r="J179" s="27">
        <f t="shared" si="25"/>
        <v>8</v>
      </c>
      <c r="K179" s="28">
        <f t="shared" si="28"/>
        <v>0</v>
      </c>
      <c r="L179" s="25">
        <v>0</v>
      </c>
      <c r="M179" s="29">
        <v>0</v>
      </c>
      <c r="N179" s="30">
        <f t="shared" si="29"/>
        <v>0</v>
      </c>
      <c r="O179" s="31">
        <v>0.2</v>
      </c>
      <c r="P179" s="28">
        <f t="shared" si="30"/>
        <v>0</v>
      </c>
      <c r="Q179" s="27">
        <f t="shared" si="31"/>
        <v>0</v>
      </c>
      <c r="R179" s="32">
        <f t="shared" si="26"/>
        <v>0</v>
      </c>
      <c r="S179" s="28">
        <f t="shared" si="32"/>
        <v>0</v>
      </c>
      <c r="T179" s="27" t="str">
        <f t="shared" si="33"/>
        <v>Oui</v>
      </c>
    </row>
    <row r="180" spans="1:20" x14ac:dyDescent="0.25">
      <c r="A180" s="23">
        <f t="shared" si="34"/>
        <v>179</v>
      </c>
      <c r="B180" s="23" t="str">
        <f>IFERROR(IF([1]!Article[[#This Row],[Intitulé]]="","",[1]!Article[[#This Row],[Intitulé]]),"")</f>
        <v/>
      </c>
      <c r="C180" s="24">
        <v>0</v>
      </c>
      <c r="D180" s="25">
        <v>2</v>
      </c>
      <c r="E180" s="25">
        <v>1</v>
      </c>
      <c r="F180" s="26">
        <f t="shared" si="35"/>
        <v>0</v>
      </c>
      <c r="G180" s="27">
        <f t="shared" si="36"/>
        <v>2</v>
      </c>
      <c r="H180" s="25">
        <v>2</v>
      </c>
      <c r="I180" s="27">
        <f t="shared" si="27"/>
        <v>4</v>
      </c>
      <c r="J180" s="27">
        <f t="shared" si="25"/>
        <v>8</v>
      </c>
      <c r="K180" s="28">
        <f t="shared" si="28"/>
        <v>0</v>
      </c>
      <c r="L180" s="25">
        <v>0</v>
      </c>
      <c r="M180" s="29">
        <v>0</v>
      </c>
      <c r="N180" s="30">
        <f t="shared" si="29"/>
        <v>0</v>
      </c>
      <c r="O180" s="31">
        <v>0.2</v>
      </c>
      <c r="P180" s="28">
        <f t="shared" si="30"/>
        <v>0</v>
      </c>
      <c r="Q180" s="27">
        <f t="shared" si="31"/>
        <v>0</v>
      </c>
      <c r="R180" s="32">
        <f t="shared" si="26"/>
        <v>0</v>
      </c>
      <c r="S180" s="28">
        <f t="shared" si="32"/>
        <v>0</v>
      </c>
      <c r="T180" s="27" t="str">
        <f t="shared" si="33"/>
        <v>Oui</v>
      </c>
    </row>
    <row r="181" spans="1:20" x14ac:dyDescent="0.25">
      <c r="A181" s="23">
        <f t="shared" si="34"/>
        <v>180</v>
      </c>
      <c r="B181" s="23" t="str">
        <f>IFERROR(IF([1]!Article[[#This Row],[Intitulé]]="","",[1]!Article[[#This Row],[Intitulé]]),"")</f>
        <v/>
      </c>
      <c r="C181" s="24">
        <v>0</v>
      </c>
      <c r="D181" s="25">
        <v>2</v>
      </c>
      <c r="E181" s="25">
        <v>1</v>
      </c>
      <c r="F181" s="26">
        <f t="shared" si="35"/>
        <v>0</v>
      </c>
      <c r="G181" s="27">
        <f t="shared" si="36"/>
        <v>2</v>
      </c>
      <c r="H181" s="25">
        <v>2</v>
      </c>
      <c r="I181" s="27">
        <f t="shared" si="27"/>
        <v>4</v>
      </c>
      <c r="J181" s="27">
        <f t="shared" si="25"/>
        <v>8</v>
      </c>
      <c r="K181" s="28">
        <f t="shared" si="28"/>
        <v>0</v>
      </c>
      <c r="L181" s="25">
        <v>0</v>
      </c>
      <c r="M181" s="29">
        <v>0</v>
      </c>
      <c r="N181" s="30">
        <f t="shared" si="29"/>
        <v>0</v>
      </c>
      <c r="O181" s="31">
        <v>0.2</v>
      </c>
      <c r="P181" s="28">
        <f t="shared" si="30"/>
        <v>0</v>
      </c>
      <c r="Q181" s="27">
        <f t="shared" si="31"/>
        <v>0</v>
      </c>
      <c r="R181" s="32">
        <f t="shared" si="26"/>
        <v>0</v>
      </c>
      <c r="S181" s="28">
        <f t="shared" si="32"/>
        <v>0</v>
      </c>
      <c r="T181" s="27" t="str">
        <f t="shared" si="33"/>
        <v>Oui</v>
      </c>
    </row>
    <row r="182" spans="1:20" x14ac:dyDescent="0.25">
      <c r="A182" s="23">
        <f t="shared" si="34"/>
        <v>181</v>
      </c>
      <c r="B182" s="23" t="str">
        <f>IFERROR(IF([1]!Article[[#This Row],[Intitulé]]="","",[1]!Article[[#This Row],[Intitulé]]),"")</f>
        <v/>
      </c>
      <c r="C182" s="24">
        <v>0</v>
      </c>
      <c r="D182" s="25">
        <v>2</v>
      </c>
      <c r="E182" s="25">
        <v>1</v>
      </c>
      <c r="F182" s="26">
        <f t="shared" si="35"/>
        <v>0</v>
      </c>
      <c r="G182" s="27">
        <f t="shared" si="36"/>
        <v>2</v>
      </c>
      <c r="H182" s="25">
        <v>2</v>
      </c>
      <c r="I182" s="27">
        <f t="shared" si="27"/>
        <v>4</v>
      </c>
      <c r="J182" s="27">
        <f t="shared" si="25"/>
        <v>8</v>
      </c>
      <c r="K182" s="28">
        <f t="shared" si="28"/>
        <v>0</v>
      </c>
      <c r="L182" s="25">
        <v>0</v>
      </c>
      <c r="M182" s="29">
        <v>0</v>
      </c>
      <c r="N182" s="30">
        <f t="shared" si="29"/>
        <v>0</v>
      </c>
      <c r="O182" s="31">
        <v>0.2</v>
      </c>
      <c r="P182" s="28">
        <f t="shared" si="30"/>
        <v>0</v>
      </c>
      <c r="Q182" s="27">
        <f t="shared" si="31"/>
        <v>0</v>
      </c>
      <c r="R182" s="32">
        <f t="shared" si="26"/>
        <v>0</v>
      </c>
      <c r="S182" s="28">
        <f t="shared" si="32"/>
        <v>0</v>
      </c>
      <c r="T182" s="27" t="str">
        <f t="shared" si="33"/>
        <v>Oui</v>
      </c>
    </row>
    <row r="183" spans="1:20" x14ac:dyDescent="0.25">
      <c r="A183" s="23">
        <f t="shared" si="34"/>
        <v>182</v>
      </c>
      <c r="B183" s="23" t="str">
        <f>IFERROR(IF([1]!Article[[#This Row],[Intitulé]]="","",[1]!Article[[#This Row],[Intitulé]]),"")</f>
        <v/>
      </c>
      <c r="C183" s="24">
        <v>0</v>
      </c>
      <c r="D183" s="25">
        <v>2</v>
      </c>
      <c r="E183" s="25">
        <v>1</v>
      </c>
      <c r="F183" s="26">
        <f t="shared" si="35"/>
        <v>0</v>
      </c>
      <c r="G183" s="27">
        <f t="shared" si="36"/>
        <v>2</v>
      </c>
      <c r="H183" s="25">
        <v>2</v>
      </c>
      <c r="I183" s="27">
        <f t="shared" si="27"/>
        <v>4</v>
      </c>
      <c r="J183" s="27">
        <f t="shared" si="25"/>
        <v>8</v>
      </c>
      <c r="K183" s="28">
        <f t="shared" si="28"/>
        <v>0</v>
      </c>
      <c r="L183" s="25">
        <v>0</v>
      </c>
      <c r="M183" s="29">
        <v>0</v>
      </c>
      <c r="N183" s="30">
        <f t="shared" si="29"/>
        <v>0</v>
      </c>
      <c r="O183" s="31">
        <v>0.2</v>
      </c>
      <c r="P183" s="28">
        <f t="shared" si="30"/>
        <v>0</v>
      </c>
      <c r="Q183" s="27">
        <f t="shared" si="31"/>
        <v>0</v>
      </c>
      <c r="R183" s="32">
        <f t="shared" si="26"/>
        <v>0</v>
      </c>
      <c r="S183" s="28">
        <f t="shared" si="32"/>
        <v>0</v>
      </c>
      <c r="T183" s="27" t="str">
        <f t="shared" si="33"/>
        <v>Oui</v>
      </c>
    </row>
    <row r="184" spans="1:20" x14ac:dyDescent="0.25">
      <c r="A184" s="23">
        <f t="shared" si="34"/>
        <v>183</v>
      </c>
      <c r="B184" s="23" t="str">
        <f>IFERROR(IF([1]!Article[[#This Row],[Intitulé]]="","",[1]!Article[[#This Row],[Intitulé]]),"")</f>
        <v/>
      </c>
      <c r="C184" s="24">
        <v>0</v>
      </c>
      <c r="D184" s="25">
        <v>2</v>
      </c>
      <c r="E184" s="25">
        <v>1</v>
      </c>
      <c r="F184" s="26">
        <f t="shared" si="35"/>
        <v>0</v>
      </c>
      <c r="G184" s="27">
        <f t="shared" si="36"/>
        <v>2</v>
      </c>
      <c r="H184" s="25">
        <v>2</v>
      </c>
      <c r="I184" s="27">
        <f t="shared" si="27"/>
        <v>4</v>
      </c>
      <c r="J184" s="27">
        <f t="shared" si="25"/>
        <v>8</v>
      </c>
      <c r="K184" s="28">
        <f t="shared" si="28"/>
        <v>0</v>
      </c>
      <c r="L184" s="25">
        <v>0</v>
      </c>
      <c r="M184" s="29">
        <v>0</v>
      </c>
      <c r="N184" s="30">
        <f t="shared" si="29"/>
        <v>0</v>
      </c>
      <c r="O184" s="31">
        <v>0.2</v>
      </c>
      <c r="P184" s="28">
        <f t="shared" si="30"/>
        <v>0</v>
      </c>
      <c r="Q184" s="27">
        <f t="shared" si="31"/>
        <v>0</v>
      </c>
      <c r="R184" s="32">
        <f t="shared" si="26"/>
        <v>0</v>
      </c>
      <c r="S184" s="28">
        <f t="shared" si="32"/>
        <v>0</v>
      </c>
      <c r="T184" s="27" t="str">
        <f t="shared" si="33"/>
        <v>Oui</v>
      </c>
    </row>
    <row r="185" spans="1:20" x14ac:dyDescent="0.25">
      <c r="A185" s="23">
        <f t="shared" si="34"/>
        <v>184</v>
      </c>
      <c r="B185" s="23" t="str">
        <f>IFERROR(IF([1]!Article[[#This Row],[Intitulé]]="","",[1]!Article[[#This Row],[Intitulé]]),"")</f>
        <v/>
      </c>
      <c r="C185" s="24">
        <v>0</v>
      </c>
      <c r="D185" s="25">
        <v>2</v>
      </c>
      <c r="E185" s="25">
        <v>1</v>
      </c>
      <c r="F185" s="26">
        <f t="shared" si="35"/>
        <v>0</v>
      </c>
      <c r="G185" s="27">
        <f t="shared" si="36"/>
        <v>2</v>
      </c>
      <c r="H185" s="25">
        <v>2</v>
      </c>
      <c r="I185" s="27">
        <f t="shared" si="27"/>
        <v>4</v>
      </c>
      <c r="J185" s="27">
        <f t="shared" si="25"/>
        <v>8</v>
      </c>
      <c r="K185" s="28">
        <f t="shared" si="28"/>
        <v>0</v>
      </c>
      <c r="L185" s="25">
        <v>0</v>
      </c>
      <c r="M185" s="29">
        <v>0</v>
      </c>
      <c r="N185" s="30">
        <f t="shared" si="29"/>
        <v>0</v>
      </c>
      <c r="O185" s="31">
        <v>0.2</v>
      </c>
      <c r="P185" s="28">
        <f t="shared" si="30"/>
        <v>0</v>
      </c>
      <c r="Q185" s="27">
        <f t="shared" si="31"/>
        <v>0</v>
      </c>
      <c r="R185" s="32">
        <f t="shared" si="26"/>
        <v>0</v>
      </c>
      <c r="S185" s="28">
        <f t="shared" si="32"/>
        <v>0</v>
      </c>
      <c r="T185" s="27" t="str">
        <f t="shared" si="33"/>
        <v>Oui</v>
      </c>
    </row>
    <row r="186" spans="1:20" x14ac:dyDescent="0.25">
      <c r="A186" s="23">
        <f t="shared" si="34"/>
        <v>185</v>
      </c>
      <c r="B186" s="23" t="str">
        <f>IFERROR(IF([1]!Article[[#This Row],[Intitulé]]="","",[1]!Article[[#This Row],[Intitulé]]),"")</f>
        <v/>
      </c>
      <c r="C186" s="24">
        <v>0</v>
      </c>
      <c r="D186" s="25">
        <v>2</v>
      </c>
      <c r="E186" s="25">
        <v>1</v>
      </c>
      <c r="F186" s="26">
        <f t="shared" si="35"/>
        <v>0</v>
      </c>
      <c r="G186" s="27">
        <f t="shared" si="36"/>
        <v>2</v>
      </c>
      <c r="H186" s="25">
        <v>2</v>
      </c>
      <c r="I186" s="27">
        <f t="shared" si="27"/>
        <v>4</v>
      </c>
      <c r="J186" s="27">
        <f t="shared" si="25"/>
        <v>8</v>
      </c>
      <c r="K186" s="28">
        <f t="shared" si="28"/>
        <v>0</v>
      </c>
      <c r="L186" s="25">
        <v>0</v>
      </c>
      <c r="M186" s="29">
        <v>0</v>
      </c>
      <c r="N186" s="30">
        <f t="shared" si="29"/>
        <v>0</v>
      </c>
      <c r="O186" s="31">
        <v>0.2</v>
      </c>
      <c r="P186" s="28">
        <f t="shared" si="30"/>
        <v>0</v>
      </c>
      <c r="Q186" s="27">
        <f t="shared" si="31"/>
        <v>0</v>
      </c>
      <c r="R186" s="32">
        <f t="shared" si="26"/>
        <v>0</v>
      </c>
      <c r="S186" s="28">
        <f t="shared" si="32"/>
        <v>0</v>
      </c>
      <c r="T186" s="27" t="str">
        <f t="shared" si="33"/>
        <v>Oui</v>
      </c>
    </row>
    <row r="187" spans="1:20" x14ac:dyDescent="0.25">
      <c r="A187" s="23">
        <f t="shared" si="34"/>
        <v>186</v>
      </c>
      <c r="B187" s="23" t="str">
        <f>IFERROR(IF([1]!Article[[#This Row],[Intitulé]]="","",[1]!Article[[#This Row],[Intitulé]]),"")</f>
        <v/>
      </c>
      <c r="C187" s="24">
        <v>0</v>
      </c>
      <c r="D187" s="25">
        <v>2</v>
      </c>
      <c r="E187" s="25">
        <v>1</v>
      </c>
      <c r="F187" s="26">
        <f t="shared" si="35"/>
        <v>0</v>
      </c>
      <c r="G187" s="27">
        <f t="shared" si="36"/>
        <v>2</v>
      </c>
      <c r="H187" s="25">
        <v>2</v>
      </c>
      <c r="I187" s="27">
        <f t="shared" si="27"/>
        <v>4</v>
      </c>
      <c r="J187" s="27">
        <f t="shared" si="25"/>
        <v>8</v>
      </c>
      <c r="K187" s="28">
        <f t="shared" si="28"/>
        <v>0</v>
      </c>
      <c r="L187" s="25">
        <v>0</v>
      </c>
      <c r="M187" s="29">
        <v>0</v>
      </c>
      <c r="N187" s="30">
        <f t="shared" si="29"/>
        <v>0</v>
      </c>
      <c r="O187" s="31">
        <v>0.2</v>
      </c>
      <c r="P187" s="28">
        <f t="shared" si="30"/>
        <v>0</v>
      </c>
      <c r="Q187" s="27">
        <f t="shared" si="31"/>
        <v>0</v>
      </c>
      <c r="R187" s="32">
        <f t="shared" si="26"/>
        <v>0</v>
      </c>
      <c r="S187" s="28">
        <f t="shared" si="32"/>
        <v>0</v>
      </c>
      <c r="T187" s="27" t="str">
        <f t="shared" si="33"/>
        <v>Oui</v>
      </c>
    </row>
    <row r="188" spans="1:20" x14ac:dyDescent="0.25">
      <c r="A188" s="23">
        <f t="shared" si="34"/>
        <v>187</v>
      </c>
      <c r="B188" s="23" t="str">
        <f>IFERROR(IF([1]!Article[[#This Row],[Intitulé]]="","",[1]!Article[[#This Row],[Intitulé]]),"")</f>
        <v/>
      </c>
      <c r="C188" s="24">
        <v>0</v>
      </c>
      <c r="D188" s="25">
        <v>2</v>
      </c>
      <c r="E188" s="25">
        <v>1</v>
      </c>
      <c r="F188" s="26">
        <f t="shared" si="35"/>
        <v>0</v>
      </c>
      <c r="G188" s="27">
        <f t="shared" si="36"/>
        <v>2</v>
      </c>
      <c r="H188" s="25">
        <v>2</v>
      </c>
      <c r="I188" s="27">
        <f t="shared" si="27"/>
        <v>4</v>
      </c>
      <c r="J188" s="27">
        <f t="shared" si="25"/>
        <v>8</v>
      </c>
      <c r="K188" s="28">
        <f t="shared" si="28"/>
        <v>0</v>
      </c>
      <c r="L188" s="25">
        <v>0</v>
      </c>
      <c r="M188" s="29">
        <v>0</v>
      </c>
      <c r="N188" s="30">
        <f t="shared" si="29"/>
        <v>0</v>
      </c>
      <c r="O188" s="31">
        <v>0.2</v>
      </c>
      <c r="P188" s="28">
        <f t="shared" si="30"/>
        <v>0</v>
      </c>
      <c r="Q188" s="27">
        <f t="shared" si="31"/>
        <v>0</v>
      </c>
      <c r="R188" s="32">
        <f t="shared" si="26"/>
        <v>0</v>
      </c>
      <c r="S188" s="28">
        <f t="shared" si="32"/>
        <v>0</v>
      </c>
      <c r="T188" s="27" t="str">
        <f t="shared" si="33"/>
        <v>Oui</v>
      </c>
    </row>
    <row r="189" spans="1:20" x14ac:dyDescent="0.25">
      <c r="A189" s="23">
        <f t="shared" si="34"/>
        <v>188</v>
      </c>
      <c r="B189" s="23" t="str">
        <f>IFERROR(IF([1]!Article[[#This Row],[Intitulé]]="","",[1]!Article[[#This Row],[Intitulé]]),"")</f>
        <v/>
      </c>
      <c r="C189" s="24">
        <v>0</v>
      </c>
      <c r="D189" s="25">
        <v>2</v>
      </c>
      <c r="E189" s="25">
        <v>1</v>
      </c>
      <c r="F189" s="26">
        <f t="shared" si="35"/>
        <v>0</v>
      </c>
      <c r="G189" s="27">
        <f t="shared" si="36"/>
        <v>2</v>
      </c>
      <c r="H189" s="25">
        <v>2</v>
      </c>
      <c r="I189" s="27">
        <f t="shared" si="27"/>
        <v>4</v>
      </c>
      <c r="J189" s="27">
        <f t="shared" si="25"/>
        <v>8</v>
      </c>
      <c r="K189" s="28">
        <f t="shared" si="28"/>
        <v>0</v>
      </c>
      <c r="L189" s="25">
        <v>0</v>
      </c>
      <c r="M189" s="29">
        <v>0</v>
      </c>
      <c r="N189" s="30">
        <f t="shared" si="29"/>
        <v>0</v>
      </c>
      <c r="O189" s="31">
        <v>0.2</v>
      </c>
      <c r="P189" s="28">
        <f t="shared" si="30"/>
        <v>0</v>
      </c>
      <c r="Q189" s="27">
        <f t="shared" si="31"/>
        <v>0</v>
      </c>
      <c r="R189" s="32">
        <f t="shared" si="26"/>
        <v>0</v>
      </c>
      <c r="S189" s="28">
        <f t="shared" si="32"/>
        <v>0</v>
      </c>
      <c r="T189" s="27" t="str">
        <f t="shared" si="33"/>
        <v>Oui</v>
      </c>
    </row>
    <row r="190" spans="1:20" x14ac:dyDescent="0.25">
      <c r="A190" s="23">
        <f t="shared" si="34"/>
        <v>189</v>
      </c>
      <c r="B190" s="23" t="str">
        <f>IFERROR(IF([1]!Article[[#This Row],[Intitulé]]="","",[1]!Article[[#This Row],[Intitulé]]),"")</f>
        <v/>
      </c>
      <c r="C190" s="24">
        <v>0</v>
      </c>
      <c r="D190" s="25">
        <v>2</v>
      </c>
      <c r="E190" s="25">
        <v>1</v>
      </c>
      <c r="F190" s="26">
        <f t="shared" si="35"/>
        <v>0</v>
      </c>
      <c r="G190" s="27">
        <f t="shared" si="36"/>
        <v>2</v>
      </c>
      <c r="H190" s="25">
        <v>2</v>
      </c>
      <c r="I190" s="27">
        <f t="shared" si="27"/>
        <v>4</v>
      </c>
      <c r="J190" s="27">
        <f t="shared" si="25"/>
        <v>8</v>
      </c>
      <c r="K190" s="28">
        <f t="shared" si="28"/>
        <v>0</v>
      </c>
      <c r="L190" s="25">
        <v>0</v>
      </c>
      <c r="M190" s="29">
        <v>0</v>
      </c>
      <c r="N190" s="30">
        <f t="shared" si="29"/>
        <v>0</v>
      </c>
      <c r="O190" s="31">
        <v>0.2</v>
      </c>
      <c r="P190" s="28">
        <f t="shared" si="30"/>
        <v>0</v>
      </c>
      <c r="Q190" s="27">
        <f t="shared" si="31"/>
        <v>0</v>
      </c>
      <c r="R190" s="32">
        <f t="shared" si="26"/>
        <v>0</v>
      </c>
      <c r="S190" s="28">
        <f t="shared" si="32"/>
        <v>0</v>
      </c>
      <c r="T190" s="27" t="str">
        <f t="shared" si="33"/>
        <v>Oui</v>
      </c>
    </row>
    <row r="191" spans="1:20" x14ac:dyDescent="0.25">
      <c r="A191" s="23">
        <f t="shared" si="34"/>
        <v>190</v>
      </c>
      <c r="B191" s="23" t="str">
        <f>IFERROR(IF([1]!Article[[#This Row],[Intitulé]]="","",[1]!Article[[#This Row],[Intitulé]]),"")</f>
        <v/>
      </c>
      <c r="C191" s="24">
        <v>0</v>
      </c>
      <c r="D191" s="25">
        <v>2</v>
      </c>
      <c r="E191" s="25">
        <v>1</v>
      </c>
      <c r="F191" s="26">
        <f t="shared" si="35"/>
        <v>0</v>
      </c>
      <c r="G191" s="27">
        <f t="shared" si="36"/>
        <v>2</v>
      </c>
      <c r="H191" s="25">
        <v>2</v>
      </c>
      <c r="I191" s="27">
        <f t="shared" si="27"/>
        <v>4</v>
      </c>
      <c r="J191" s="27">
        <f t="shared" si="25"/>
        <v>8</v>
      </c>
      <c r="K191" s="28">
        <f t="shared" si="28"/>
        <v>0</v>
      </c>
      <c r="L191" s="25">
        <v>0</v>
      </c>
      <c r="M191" s="29">
        <v>0</v>
      </c>
      <c r="N191" s="30">
        <f t="shared" si="29"/>
        <v>0</v>
      </c>
      <c r="O191" s="31">
        <v>0.2</v>
      </c>
      <c r="P191" s="28">
        <f t="shared" si="30"/>
        <v>0</v>
      </c>
      <c r="Q191" s="27">
        <f t="shared" si="31"/>
        <v>0</v>
      </c>
      <c r="R191" s="32">
        <f t="shared" si="26"/>
        <v>0</v>
      </c>
      <c r="S191" s="28">
        <f t="shared" si="32"/>
        <v>0</v>
      </c>
      <c r="T191" s="27" t="str">
        <f t="shared" si="33"/>
        <v>Oui</v>
      </c>
    </row>
    <row r="192" spans="1:20" x14ac:dyDescent="0.25">
      <c r="A192" s="23">
        <f t="shared" si="34"/>
        <v>191</v>
      </c>
      <c r="B192" s="23" t="str">
        <f>IFERROR(IF([1]!Article[[#This Row],[Intitulé]]="","",[1]!Article[[#This Row],[Intitulé]]),"")</f>
        <v/>
      </c>
      <c r="C192" s="24">
        <v>0</v>
      </c>
      <c r="D192" s="25">
        <v>2</v>
      </c>
      <c r="E192" s="25">
        <v>1</v>
      </c>
      <c r="F192" s="26">
        <f t="shared" si="35"/>
        <v>0</v>
      </c>
      <c r="G192" s="27">
        <f t="shared" si="36"/>
        <v>2</v>
      </c>
      <c r="H192" s="25">
        <v>2</v>
      </c>
      <c r="I192" s="27">
        <f t="shared" si="27"/>
        <v>4</v>
      </c>
      <c r="J192" s="27">
        <f t="shared" ref="J192:J201" si="37">E192*I192*G192</f>
        <v>8</v>
      </c>
      <c r="K192" s="28">
        <f t="shared" si="28"/>
        <v>0</v>
      </c>
      <c r="L192" s="25">
        <v>0</v>
      </c>
      <c r="M192" s="29">
        <v>0</v>
      </c>
      <c r="N192" s="30">
        <f t="shared" si="29"/>
        <v>0</v>
      </c>
      <c r="O192" s="31">
        <v>0.2</v>
      </c>
      <c r="P192" s="28">
        <f t="shared" si="30"/>
        <v>0</v>
      </c>
      <c r="Q192" s="27">
        <f t="shared" si="31"/>
        <v>0</v>
      </c>
      <c r="R192" s="32">
        <f t="shared" si="26"/>
        <v>0</v>
      </c>
      <c r="S192" s="28">
        <f t="shared" si="32"/>
        <v>0</v>
      </c>
      <c r="T192" s="27" t="str">
        <f t="shared" si="33"/>
        <v>Oui</v>
      </c>
    </row>
    <row r="193" spans="1:20" x14ac:dyDescent="0.25">
      <c r="A193" s="23">
        <f t="shared" si="34"/>
        <v>192</v>
      </c>
      <c r="B193" s="23" t="str">
        <f>IFERROR(IF([1]!Article[[#This Row],[Intitulé]]="","",[1]!Article[[#This Row],[Intitulé]]),"")</f>
        <v/>
      </c>
      <c r="C193" s="24">
        <v>0</v>
      </c>
      <c r="D193" s="25">
        <v>2</v>
      </c>
      <c r="E193" s="25">
        <v>1</v>
      </c>
      <c r="F193" s="26">
        <f t="shared" si="35"/>
        <v>0</v>
      </c>
      <c r="G193" s="27">
        <f t="shared" si="36"/>
        <v>2</v>
      </c>
      <c r="H193" s="25">
        <v>2</v>
      </c>
      <c r="I193" s="27">
        <f t="shared" si="27"/>
        <v>4</v>
      </c>
      <c r="J193" s="27">
        <f t="shared" si="37"/>
        <v>8</v>
      </c>
      <c r="K193" s="28">
        <f t="shared" si="28"/>
        <v>0</v>
      </c>
      <c r="L193" s="25">
        <v>0</v>
      </c>
      <c r="M193" s="29">
        <v>0</v>
      </c>
      <c r="N193" s="30">
        <f t="shared" si="29"/>
        <v>0</v>
      </c>
      <c r="O193" s="31">
        <v>0.2</v>
      </c>
      <c r="P193" s="28">
        <f t="shared" si="30"/>
        <v>0</v>
      </c>
      <c r="Q193" s="27">
        <f t="shared" si="31"/>
        <v>0</v>
      </c>
      <c r="R193" s="32">
        <f t="shared" si="26"/>
        <v>0</v>
      </c>
      <c r="S193" s="28">
        <f t="shared" si="32"/>
        <v>0</v>
      </c>
      <c r="T193" s="27" t="str">
        <f t="shared" si="33"/>
        <v>Oui</v>
      </c>
    </row>
    <row r="194" spans="1:20" x14ac:dyDescent="0.25">
      <c r="A194" s="23">
        <f t="shared" si="34"/>
        <v>193</v>
      </c>
      <c r="B194" s="23" t="str">
        <f>IFERROR(IF([1]!Article[[#This Row],[Intitulé]]="","",[1]!Article[[#This Row],[Intitulé]]),"")</f>
        <v/>
      </c>
      <c r="C194" s="24">
        <v>0</v>
      </c>
      <c r="D194" s="25">
        <v>2</v>
      </c>
      <c r="E194" s="25">
        <v>1</v>
      </c>
      <c r="F194" s="26">
        <f t="shared" si="35"/>
        <v>0</v>
      </c>
      <c r="G194" s="27">
        <f t="shared" si="36"/>
        <v>2</v>
      </c>
      <c r="H194" s="25">
        <v>2</v>
      </c>
      <c r="I194" s="27">
        <f t="shared" si="27"/>
        <v>4</v>
      </c>
      <c r="J194" s="27">
        <f t="shared" si="37"/>
        <v>8</v>
      </c>
      <c r="K194" s="28">
        <f t="shared" si="28"/>
        <v>0</v>
      </c>
      <c r="L194" s="25">
        <v>0</v>
      </c>
      <c r="M194" s="29">
        <v>0</v>
      </c>
      <c r="N194" s="30">
        <f t="shared" si="29"/>
        <v>0</v>
      </c>
      <c r="O194" s="31">
        <v>0.2</v>
      </c>
      <c r="P194" s="28">
        <f t="shared" si="30"/>
        <v>0</v>
      </c>
      <c r="Q194" s="27">
        <f t="shared" si="31"/>
        <v>0</v>
      </c>
      <c r="R194" s="32">
        <f t="shared" ref="R194:R201" si="38">IF(Q194=0,,J194/Q194)</f>
        <v>0</v>
      </c>
      <c r="S194" s="28">
        <f t="shared" si="32"/>
        <v>0</v>
      </c>
      <c r="T194" s="27" t="str">
        <f t="shared" si="33"/>
        <v>Oui</v>
      </c>
    </row>
    <row r="195" spans="1:20" x14ac:dyDescent="0.25">
      <c r="A195" s="23">
        <f t="shared" si="34"/>
        <v>194</v>
      </c>
      <c r="B195" s="23" t="str">
        <f>IFERROR(IF([1]!Article[[#This Row],[Intitulé]]="","",[1]!Article[[#This Row],[Intitulé]]),"")</f>
        <v/>
      </c>
      <c r="C195" s="24">
        <v>0</v>
      </c>
      <c r="D195" s="25">
        <v>2</v>
      </c>
      <c r="E195" s="25">
        <v>1</v>
      </c>
      <c r="F195" s="26">
        <f t="shared" si="35"/>
        <v>0</v>
      </c>
      <c r="G195" s="27">
        <f t="shared" si="36"/>
        <v>2</v>
      </c>
      <c r="H195" s="25">
        <v>2</v>
      </c>
      <c r="I195" s="27">
        <f t="shared" ref="I195:I201" si="39">H195*E195+G195</f>
        <v>4</v>
      </c>
      <c r="J195" s="27">
        <f t="shared" si="37"/>
        <v>8</v>
      </c>
      <c r="K195" s="28">
        <f t="shared" ref="K195:K201" si="40">M195*O195</f>
        <v>0</v>
      </c>
      <c r="L195" s="25">
        <v>0</v>
      </c>
      <c r="M195" s="29">
        <v>0</v>
      </c>
      <c r="N195" s="30">
        <f t="shared" ref="N195:N201" si="41">IFERROR((L195*M195)-(K195*L195),)</f>
        <v>0</v>
      </c>
      <c r="O195" s="31">
        <v>0.2</v>
      </c>
      <c r="P195" s="28">
        <f t="shared" ref="P195:P201" si="42">IF(K195="","",K195*O195)</f>
        <v>0</v>
      </c>
      <c r="Q195" s="27">
        <f t="shared" ref="Q195:Q201" si="43">IF(OR(M195=0,O195=0),,ROUNDUP(2*(SQRT((J195*P195)/(M195*O195))),0))</f>
        <v>0</v>
      </c>
      <c r="R195" s="32">
        <f t="shared" si="38"/>
        <v>0</v>
      </c>
      <c r="S195" s="28">
        <f t="shared" ref="S195:S201" si="44">IF(Q195=0,,J195*M195+(P195*(J195/Q195))+(O195*M195*(Q195/2)))</f>
        <v>0</v>
      </c>
      <c r="T195" s="27" t="str">
        <f t="shared" ref="T195:T201" si="45">IF(C195&lt;I195,"Oui","Non")</f>
        <v>Oui</v>
      </c>
    </row>
    <row r="196" spans="1:20" x14ac:dyDescent="0.25">
      <c r="A196" s="23">
        <f t="shared" ref="A196:A201" si="46">IF(A195&lt;&gt;"",A195+1,"")</f>
        <v>195</v>
      </c>
      <c r="B196" s="23" t="str">
        <f>IFERROR(IF([1]!Article[[#This Row],[Intitulé]]="","",[1]!Article[[#This Row],[Intitulé]]),"")</f>
        <v/>
      </c>
      <c r="C196" s="24">
        <v>0</v>
      </c>
      <c r="D196" s="25">
        <v>2</v>
      </c>
      <c r="E196" s="25">
        <v>1</v>
      </c>
      <c r="F196" s="26">
        <f t="shared" ref="F196:F201" si="47">M196*C196</f>
        <v>0</v>
      </c>
      <c r="G196" s="27">
        <f t="shared" si="36"/>
        <v>2</v>
      </c>
      <c r="H196" s="25">
        <v>2</v>
      </c>
      <c r="I196" s="27">
        <f t="shared" si="39"/>
        <v>4</v>
      </c>
      <c r="J196" s="27">
        <f t="shared" si="37"/>
        <v>8</v>
      </c>
      <c r="K196" s="28">
        <f t="shared" si="40"/>
        <v>0</v>
      </c>
      <c r="L196" s="25">
        <v>0</v>
      </c>
      <c r="M196" s="29">
        <v>0</v>
      </c>
      <c r="N196" s="30">
        <f t="shared" si="41"/>
        <v>0</v>
      </c>
      <c r="O196" s="31">
        <v>0.2</v>
      </c>
      <c r="P196" s="28">
        <f t="shared" si="42"/>
        <v>0</v>
      </c>
      <c r="Q196" s="27">
        <f t="shared" si="43"/>
        <v>0</v>
      </c>
      <c r="R196" s="32">
        <f t="shared" si="38"/>
        <v>0</v>
      </c>
      <c r="S196" s="28">
        <f t="shared" si="44"/>
        <v>0</v>
      </c>
      <c r="T196" s="27" t="str">
        <f t="shared" si="45"/>
        <v>Oui</v>
      </c>
    </row>
    <row r="197" spans="1:20" x14ac:dyDescent="0.25">
      <c r="A197" s="23">
        <f t="shared" si="46"/>
        <v>196</v>
      </c>
      <c r="B197" s="23" t="str">
        <f>IFERROR(IF([1]!Article[[#This Row],[Intitulé]]="","",[1]!Article[[#This Row],[Intitulé]]),"")</f>
        <v/>
      </c>
      <c r="C197" s="24">
        <v>0</v>
      </c>
      <c r="D197" s="25">
        <v>2</v>
      </c>
      <c r="E197" s="25">
        <v>1</v>
      </c>
      <c r="F197" s="26">
        <f t="shared" si="47"/>
        <v>0</v>
      </c>
      <c r="G197" s="27">
        <f t="shared" si="36"/>
        <v>2</v>
      </c>
      <c r="H197" s="25">
        <v>2</v>
      </c>
      <c r="I197" s="27">
        <f t="shared" si="39"/>
        <v>4</v>
      </c>
      <c r="J197" s="27">
        <f t="shared" si="37"/>
        <v>8</v>
      </c>
      <c r="K197" s="28">
        <f t="shared" si="40"/>
        <v>0</v>
      </c>
      <c r="L197" s="25">
        <v>0</v>
      </c>
      <c r="M197" s="29">
        <v>0</v>
      </c>
      <c r="N197" s="30">
        <f t="shared" si="41"/>
        <v>0</v>
      </c>
      <c r="O197" s="31">
        <v>0.2</v>
      </c>
      <c r="P197" s="28">
        <f t="shared" si="42"/>
        <v>0</v>
      </c>
      <c r="Q197" s="27">
        <f t="shared" si="43"/>
        <v>0</v>
      </c>
      <c r="R197" s="32">
        <f t="shared" si="38"/>
        <v>0</v>
      </c>
      <c r="S197" s="28">
        <f t="shared" si="44"/>
        <v>0</v>
      </c>
      <c r="T197" s="27" t="str">
        <f t="shared" si="45"/>
        <v>Oui</v>
      </c>
    </row>
    <row r="198" spans="1:20" x14ac:dyDescent="0.25">
      <c r="A198" s="23">
        <f t="shared" si="46"/>
        <v>197</v>
      </c>
      <c r="B198" s="23" t="str">
        <f>IFERROR(IF([1]!Article[[#This Row],[Intitulé]]="","",[1]!Article[[#This Row],[Intitulé]]),"")</f>
        <v/>
      </c>
      <c r="C198" s="24">
        <v>0</v>
      </c>
      <c r="D198" s="25">
        <v>2</v>
      </c>
      <c r="E198" s="25">
        <v>1</v>
      </c>
      <c r="F198" s="26">
        <f t="shared" si="47"/>
        <v>0</v>
      </c>
      <c r="G198" s="27">
        <f t="shared" si="36"/>
        <v>2</v>
      </c>
      <c r="H198" s="25">
        <v>2</v>
      </c>
      <c r="I198" s="27">
        <f t="shared" si="39"/>
        <v>4</v>
      </c>
      <c r="J198" s="27">
        <f t="shared" si="37"/>
        <v>8</v>
      </c>
      <c r="K198" s="28">
        <f t="shared" si="40"/>
        <v>0</v>
      </c>
      <c r="L198" s="25">
        <v>0</v>
      </c>
      <c r="M198" s="29">
        <v>0</v>
      </c>
      <c r="N198" s="30">
        <f t="shared" si="41"/>
        <v>0</v>
      </c>
      <c r="O198" s="31">
        <v>0.2</v>
      </c>
      <c r="P198" s="28">
        <f t="shared" si="42"/>
        <v>0</v>
      </c>
      <c r="Q198" s="27">
        <f t="shared" si="43"/>
        <v>0</v>
      </c>
      <c r="R198" s="32">
        <f t="shared" si="38"/>
        <v>0</v>
      </c>
      <c r="S198" s="28">
        <f t="shared" si="44"/>
        <v>0</v>
      </c>
      <c r="T198" s="27" t="str">
        <f t="shared" si="45"/>
        <v>Oui</v>
      </c>
    </row>
    <row r="199" spans="1:20" x14ac:dyDescent="0.25">
      <c r="A199" s="23">
        <f t="shared" si="46"/>
        <v>198</v>
      </c>
      <c r="B199" s="23" t="str">
        <f>IFERROR(IF([1]!Article[[#This Row],[Intitulé]]="","",[1]!Article[[#This Row],[Intitulé]]),"")</f>
        <v/>
      </c>
      <c r="C199" s="24">
        <v>0</v>
      </c>
      <c r="D199" s="25">
        <v>2</v>
      </c>
      <c r="E199" s="25">
        <v>1</v>
      </c>
      <c r="F199" s="26">
        <f t="shared" si="47"/>
        <v>0</v>
      </c>
      <c r="G199" s="27">
        <f t="shared" si="36"/>
        <v>2</v>
      </c>
      <c r="H199" s="25">
        <v>2</v>
      </c>
      <c r="I199" s="27">
        <f t="shared" si="39"/>
        <v>4</v>
      </c>
      <c r="J199" s="27">
        <f t="shared" si="37"/>
        <v>8</v>
      </c>
      <c r="K199" s="28">
        <f t="shared" si="40"/>
        <v>0</v>
      </c>
      <c r="L199" s="25">
        <v>0</v>
      </c>
      <c r="M199" s="29">
        <v>0</v>
      </c>
      <c r="N199" s="30">
        <f t="shared" si="41"/>
        <v>0</v>
      </c>
      <c r="O199" s="31">
        <v>0.2</v>
      </c>
      <c r="P199" s="28">
        <f t="shared" si="42"/>
        <v>0</v>
      </c>
      <c r="Q199" s="27">
        <f t="shared" si="43"/>
        <v>0</v>
      </c>
      <c r="R199" s="32">
        <f t="shared" si="38"/>
        <v>0</v>
      </c>
      <c r="S199" s="28">
        <f t="shared" si="44"/>
        <v>0</v>
      </c>
      <c r="T199" s="27" t="str">
        <f t="shared" si="45"/>
        <v>Oui</v>
      </c>
    </row>
    <row r="200" spans="1:20" x14ac:dyDescent="0.25">
      <c r="A200" s="23">
        <f t="shared" si="46"/>
        <v>199</v>
      </c>
      <c r="B200" s="23" t="str">
        <f>IFERROR(IF([1]!Article[[#This Row],[Intitulé]]="","",[1]!Article[[#This Row],[Intitulé]]),"")</f>
        <v/>
      </c>
      <c r="C200" s="24">
        <v>0</v>
      </c>
      <c r="D200" s="25">
        <v>2</v>
      </c>
      <c r="E200" s="25">
        <v>1</v>
      </c>
      <c r="F200" s="26">
        <f t="shared" si="47"/>
        <v>0</v>
      </c>
      <c r="G200" s="27">
        <f t="shared" si="36"/>
        <v>2</v>
      </c>
      <c r="H200" s="25">
        <v>2</v>
      </c>
      <c r="I200" s="27">
        <f t="shared" si="39"/>
        <v>4</v>
      </c>
      <c r="J200" s="27">
        <f t="shared" si="37"/>
        <v>8</v>
      </c>
      <c r="K200" s="28">
        <f t="shared" si="40"/>
        <v>0</v>
      </c>
      <c r="L200" s="25">
        <v>0</v>
      </c>
      <c r="M200" s="29">
        <v>0</v>
      </c>
      <c r="N200" s="30">
        <f t="shared" si="41"/>
        <v>0</v>
      </c>
      <c r="O200" s="31">
        <v>0.2</v>
      </c>
      <c r="P200" s="28">
        <f t="shared" si="42"/>
        <v>0</v>
      </c>
      <c r="Q200" s="27">
        <f t="shared" si="43"/>
        <v>0</v>
      </c>
      <c r="R200" s="32">
        <f t="shared" si="38"/>
        <v>0</v>
      </c>
      <c r="S200" s="28">
        <f t="shared" si="44"/>
        <v>0</v>
      </c>
      <c r="T200" s="27" t="str">
        <f t="shared" si="45"/>
        <v>Oui</v>
      </c>
    </row>
    <row r="201" spans="1:20" x14ac:dyDescent="0.25">
      <c r="A201" s="23">
        <f t="shared" si="46"/>
        <v>200</v>
      </c>
      <c r="B201" s="23" t="str">
        <f>IFERROR(IF([1]!Article[[#This Row],[Intitulé]]="","",[1]!Article[[#This Row],[Intitulé]]),"")</f>
        <v/>
      </c>
      <c r="C201" s="24">
        <v>0</v>
      </c>
      <c r="D201" s="25">
        <v>2</v>
      </c>
      <c r="E201" s="25">
        <v>1</v>
      </c>
      <c r="F201" s="26">
        <f t="shared" si="47"/>
        <v>0</v>
      </c>
      <c r="G201" s="27">
        <f t="shared" ref="G201" si="48">E201*D201</f>
        <v>2</v>
      </c>
      <c r="H201" s="25">
        <v>2</v>
      </c>
      <c r="I201" s="27">
        <f t="shared" si="39"/>
        <v>4</v>
      </c>
      <c r="J201" s="27">
        <f t="shared" si="37"/>
        <v>8</v>
      </c>
      <c r="K201" s="28">
        <f t="shared" si="40"/>
        <v>0</v>
      </c>
      <c r="L201" s="25">
        <v>0</v>
      </c>
      <c r="M201" s="29">
        <v>0</v>
      </c>
      <c r="N201" s="30">
        <f t="shared" si="41"/>
        <v>0</v>
      </c>
      <c r="O201" s="31">
        <v>0.2</v>
      </c>
      <c r="P201" s="28">
        <f t="shared" si="42"/>
        <v>0</v>
      </c>
      <c r="Q201" s="27">
        <f t="shared" si="43"/>
        <v>0</v>
      </c>
      <c r="R201" s="32">
        <f t="shared" si="38"/>
        <v>0</v>
      </c>
      <c r="S201" s="28">
        <f t="shared" si="44"/>
        <v>0</v>
      </c>
      <c r="T201" s="27" t="str">
        <f t="shared" si="45"/>
        <v>Oui</v>
      </c>
    </row>
  </sheetData>
  <sheetProtection selectLockedCells="1"/>
  <conditionalFormatting sqref="T2:T201">
    <cfRule type="cellIs" dxfId="1" priority="2" stopIfTrue="1" operator="equal">
      <formula>"oui"</formula>
    </cfRule>
  </conditionalFormatting>
  <conditionalFormatting sqref="C2:C201">
    <cfRule type="cellIs" dxfId="0" priority="1" operator="lessThanOrEqual">
      <formula>0</formula>
    </cfRule>
  </conditionalFormatting>
  <pageMargins left="0.78740157499999996" right="0.78740157499999996" top="0.984251969" bottom="0.984251969" header="0.4921259845" footer="0.492125984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1]!Menu">
                <anchor>
                  <from>
                    <xdr:col>1</xdr:col>
                    <xdr:colOff>438150</xdr:colOff>
                    <xdr:row>0</xdr:row>
                    <xdr:rowOff>28575</xdr:rowOff>
                  </from>
                  <to>
                    <xdr:col>1</xdr:col>
                    <xdr:colOff>1419225</xdr:colOff>
                    <xdr:row>0</xdr:row>
                    <xdr:rowOff>371475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BDD</vt:lpstr>
      <vt:lpstr>ListeMVTStocks</vt:lpstr>
      <vt:lpstr>Products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Ntenda Kuete</dc:creator>
  <cp:lastModifiedBy>patrice</cp:lastModifiedBy>
  <cp:lastPrinted>2021-10-13T16:22:42Z</cp:lastPrinted>
  <dcterms:created xsi:type="dcterms:W3CDTF">2021-10-09T11:09:43Z</dcterms:created>
  <dcterms:modified xsi:type="dcterms:W3CDTF">2021-10-13T16:24:02Z</dcterms:modified>
</cp:coreProperties>
</file>