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9D454F53-8B71-4B10-891F-7432E0698A02}" xr6:coauthVersionLast="45" xr6:coauthVersionMax="45" xr10:uidLastSave="{00000000-0000-0000-0000-000000000000}"/>
  <bookViews>
    <workbookView xWindow="1770" yWindow="1830" windowWidth="26115" windowHeight="14280" tabRatio="727" activeTab="1" xr2:uid="{00000000-000D-0000-FFFF-FFFF00000000}"/>
  </bookViews>
  <sheets>
    <sheet name="! Instructions A LIRE !" sheetId="17" r:id="rId1"/>
    <sheet name="DASHBOARD" sheetId="1" r:id="rId2"/>
    <sheet name="PO (to do)" sheetId="15" r:id="rId3"/>
    <sheet name="ETAT-STOCK" sheetId="2" r:id="rId4"/>
    <sheet name="REFERENTIEL" sheetId="11" r:id="rId5"/>
    <sheet name="COMMANDES" sheetId="8" r:id="rId6"/>
    <sheet name="FOURNISSEURS" sheetId="7" r:id="rId7"/>
    <sheet name="Import-SYMAG" sheetId="6" r:id="rId8"/>
    <sheet name="Listes" sheetId="9" r:id="rId9"/>
    <sheet name="Criteres" sheetId="14" r:id="rId10"/>
    <sheet name="Infos dev" sheetId="12" r:id="rId11"/>
  </sheets>
  <definedNames>
    <definedName name="_xlnm._FilterDatabase" localSheetId="5" hidden="1">COMMANDES!$A$1:$J$1</definedName>
    <definedName name="_xlnm._FilterDatabase" localSheetId="3" hidden="1">'ETAT-STOCK'!$A$1:$Y$63</definedName>
    <definedName name="_xlnm._FilterDatabase" localSheetId="6" hidden="1">FOURNISSEURS!$A$1:$L$15</definedName>
    <definedName name="_xlnm._FilterDatabase" localSheetId="7" hidden="1">'Import-SYMAG'!$A$2:$P$221</definedName>
    <definedName name="_xlnm._FilterDatabase" localSheetId="4" hidden="1">REFERENTIEL!$B$1:$G$71</definedName>
    <definedName name="_xlnm.Extract" localSheetId="1">DASHBOARD!$R$10:$S$10</definedName>
    <definedName name="Liste_statut_commande">Listes!$A$3:$A$7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2" l="1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G6" i="2" l="1"/>
  <c r="H6" i="2"/>
  <c r="L6" i="2"/>
  <c r="O6" i="2"/>
  <c r="G10" i="2"/>
  <c r="H10" i="2"/>
  <c r="L10" i="2"/>
  <c r="O10" i="2"/>
  <c r="G8" i="2"/>
  <c r="H8" i="2"/>
  <c r="L8" i="2"/>
  <c r="O8" i="2"/>
  <c r="G7" i="2"/>
  <c r="H7" i="2"/>
  <c r="L7" i="2"/>
  <c r="O7" i="2"/>
  <c r="H2" i="2" l="1"/>
  <c r="H3" i="2"/>
  <c r="H4" i="2"/>
  <c r="H9" i="2"/>
  <c r="H11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51" i="2"/>
  <c r="H54" i="2"/>
  <c r="H43" i="2"/>
  <c r="H44" i="2"/>
  <c r="H45" i="2"/>
  <c r="H53" i="2"/>
  <c r="H47" i="2"/>
  <c r="H55" i="2"/>
  <c r="H42" i="2"/>
  <c r="H46" i="2"/>
  <c r="H56" i="2"/>
  <c r="H13" i="2"/>
  <c r="H12" i="2"/>
  <c r="H48" i="2"/>
  <c r="H49" i="2"/>
  <c r="H5" i="2"/>
  <c r="H57" i="2"/>
  <c r="H58" i="2"/>
  <c r="H59" i="2"/>
  <c r="H60" i="2"/>
  <c r="H61" i="2"/>
  <c r="H62" i="2"/>
  <c r="H63" i="2"/>
  <c r="H52" i="2"/>
  <c r="H50" i="2"/>
  <c r="G2" i="2"/>
  <c r="G3" i="2"/>
  <c r="G4" i="2"/>
  <c r="G9" i="2"/>
  <c r="G11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51" i="2"/>
  <c r="G54" i="2"/>
  <c r="G43" i="2"/>
  <c r="G44" i="2"/>
  <c r="G45" i="2"/>
  <c r="G53" i="2"/>
  <c r="G47" i="2"/>
  <c r="G55" i="2"/>
  <c r="G42" i="2"/>
  <c r="G46" i="2"/>
  <c r="G56" i="2"/>
  <c r="G13" i="2"/>
  <c r="G12" i="2"/>
  <c r="G48" i="2"/>
  <c r="G49" i="2"/>
  <c r="G5" i="2"/>
  <c r="G57" i="2"/>
  <c r="G58" i="2"/>
  <c r="G59" i="2"/>
  <c r="G60" i="2"/>
  <c r="G61" i="2"/>
  <c r="G62" i="2"/>
  <c r="G63" i="2"/>
  <c r="G52" i="2"/>
  <c r="G50" i="2"/>
  <c r="L12" i="2" l="1"/>
  <c r="O12" i="2"/>
  <c r="L48" i="2"/>
  <c r="O48" i="2"/>
  <c r="L49" i="2"/>
  <c r="O49" i="2"/>
  <c r="L5" i="2"/>
  <c r="O5" i="2"/>
  <c r="D7" i="11" l="1"/>
  <c r="E22" i="11"/>
  <c r="E4" i="11"/>
  <c r="E3" i="11"/>
  <c r="E6" i="11"/>
  <c r="E8" i="11"/>
  <c r="E23" i="11"/>
  <c r="E24" i="11"/>
  <c r="E28" i="11"/>
  <c r="E25" i="11"/>
  <c r="E33" i="11"/>
  <c r="E26" i="11"/>
  <c r="E2" i="11"/>
  <c r="E32" i="11"/>
  <c r="E16" i="11"/>
  <c r="E30" i="11"/>
  <c r="E5" i="11"/>
  <c r="E13" i="11"/>
  <c r="E17" i="11"/>
  <c r="E34" i="11"/>
  <c r="E27" i="11"/>
  <c r="E21" i="11"/>
  <c r="E12" i="11"/>
  <c r="E29" i="11"/>
  <c r="E19" i="11"/>
  <c r="E20" i="11"/>
  <c r="E18" i="11"/>
  <c r="E15" i="11"/>
  <c r="E10" i="11"/>
  <c r="E14" i="11"/>
  <c r="E9" i="11"/>
  <c r="E11" i="11"/>
  <c r="E7" i="11"/>
  <c r="E31" i="11"/>
  <c r="D22" i="11"/>
  <c r="D4" i="11"/>
  <c r="D3" i="11"/>
  <c r="D6" i="11"/>
  <c r="D8" i="11"/>
  <c r="D23" i="11"/>
  <c r="D24" i="11"/>
  <c r="D28" i="11"/>
  <c r="D25" i="11"/>
  <c r="D33" i="11"/>
  <c r="D26" i="11"/>
  <c r="D2" i="11"/>
  <c r="D32" i="11"/>
  <c r="D16" i="11"/>
  <c r="D30" i="11"/>
  <c r="D5" i="11"/>
  <c r="D13" i="11"/>
  <c r="D17" i="11"/>
  <c r="D34" i="11"/>
  <c r="D27" i="11"/>
  <c r="D21" i="11"/>
  <c r="D12" i="11"/>
  <c r="D29" i="11"/>
  <c r="D19" i="11"/>
  <c r="D20" i="11"/>
  <c r="D18" i="11"/>
  <c r="D15" i="11"/>
  <c r="D10" i="11"/>
  <c r="D14" i="11"/>
  <c r="D9" i="11"/>
  <c r="D11" i="11"/>
  <c r="D31" i="11"/>
  <c r="O17" i="2" l="1"/>
  <c r="O2" i="2"/>
  <c r="O3" i="2"/>
  <c r="O4" i="2"/>
  <c r="O9" i="2"/>
  <c r="O11" i="2"/>
  <c r="O14" i="2"/>
  <c r="O15" i="2"/>
  <c r="O16" i="2"/>
  <c r="O19" i="2"/>
  <c r="O20" i="2"/>
  <c r="O21" i="2"/>
  <c r="O22" i="2"/>
  <c r="O24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51" i="2"/>
  <c r="O54" i="2"/>
  <c r="O43" i="2"/>
  <c r="O44" i="2"/>
  <c r="O45" i="2"/>
  <c r="O53" i="2"/>
  <c r="O47" i="2"/>
  <c r="O55" i="2"/>
  <c r="O42" i="2"/>
  <c r="O46" i="2"/>
  <c r="O56" i="2"/>
  <c r="O41" i="2"/>
  <c r="O26" i="2"/>
  <c r="O13" i="2"/>
  <c r="O25" i="2"/>
  <c r="O57" i="2"/>
  <c r="O58" i="2"/>
  <c r="O59" i="2"/>
  <c r="O60" i="2"/>
  <c r="O61" i="2"/>
  <c r="O62" i="2"/>
  <c r="O63" i="2"/>
  <c r="O52" i="2"/>
  <c r="O50" i="2"/>
  <c r="L17" i="2" l="1"/>
  <c r="L30" i="2" l="1"/>
  <c r="L52" i="2" l="1"/>
  <c r="L56" i="2"/>
  <c r="L35" i="2"/>
  <c r="L14" i="2"/>
  <c r="L59" i="2" l="1"/>
  <c r="L57" i="2"/>
  <c r="L61" i="2"/>
  <c r="L58" i="2"/>
  <c r="L62" i="2"/>
  <c r="L63" i="2"/>
  <c r="L60" i="2"/>
  <c r="L2" i="2"/>
  <c r="L19" i="2"/>
  <c r="L54" i="2"/>
  <c r="L53" i="2"/>
  <c r="L42" i="2"/>
  <c r="L18" i="2"/>
  <c r="L39" i="2"/>
  <c r="L51" i="2"/>
  <c r="L45" i="2"/>
  <c r="L55" i="2"/>
  <c r="L41" i="2"/>
  <c r="L50" i="2"/>
  <c r="L38" i="2"/>
  <c r="L34" i="2"/>
  <c r="L26" i="2"/>
  <c r="L11" i="2"/>
  <c r="L27" i="2"/>
  <c r="L37" i="2"/>
  <c r="L28" i="2"/>
  <c r="L44" i="2"/>
  <c r="L47" i="2"/>
  <c r="L25" i="2"/>
  <c r="L20" i="2"/>
  <c r="L32" i="2"/>
  <c r="L31" i="2"/>
  <c r="L9" i="2"/>
  <c r="L3" i="2"/>
  <c r="L40" i="2"/>
  <c r="L36" i="2"/>
  <c r="L43" i="2"/>
  <c r="L16" i="2"/>
  <c r="L46" i="2"/>
  <c r="L13" i="2"/>
  <c r="L29" i="2"/>
  <c r="L15" i="2"/>
  <c r="L33" i="2"/>
  <c r="L21" i="2"/>
  <c r="L4" i="2"/>
  <c r="L22" i="2"/>
  <c r="L24" i="2"/>
  <c r="L23" i="2"/>
  <c r="D8" i="1" l="1"/>
  <c r="S8" i="1"/>
  <c r="A4" i="14"/>
  <c r="A12" i="14"/>
  <c r="A8" i="14"/>
  <c r="A16" i="14"/>
  <c r="I8" i="1"/>
  <c r="N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ETOUKE, FRANCK</author>
  </authors>
  <commentList>
    <comment ref="E24" authorId="0" shapeId="0" xr:uid="{49791542-09F8-401E-B8F0-2D74EE03D0F2}">
      <text>
        <r>
          <rPr>
            <b/>
            <sz val="9"/>
            <color indexed="81"/>
            <rFont val="Tahoma"/>
            <family val="2"/>
          </rPr>
          <t>ETOUKE, FRANCK:</t>
        </r>
        <r>
          <rPr>
            <sz val="9"/>
            <color indexed="81"/>
            <rFont val="Tahoma"/>
            <family val="2"/>
          </rPr>
          <t xml:space="preserve">
Bundle avec alimentation ?</t>
        </r>
      </text>
    </comment>
    <comment ref="L41" authorId="0" shapeId="0" xr:uid="{BF43CAD2-4129-4163-A730-F6FDC1F8DC0B}">
      <text>
        <r>
          <rPr>
            <b/>
            <sz val="9"/>
            <color indexed="81"/>
            <rFont val="Tahoma"/>
            <family val="2"/>
          </rPr>
          <t>ETOUKE, FRANCK:</t>
        </r>
        <r>
          <rPr>
            <sz val="9"/>
            <color indexed="81"/>
            <rFont val="Tahoma"/>
            <family val="2"/>
          </rPr>
          <t xml:space="preserve">
Il devrait y en avoir au moins 60</t>
        </r>
      </text>
    </comment>
  </commentList>
</comments>
</file>

<file path=xl/sharedStrings.xml><?xml version="1.0" encoding="utf-8"?>
<sst xmlns="http://schemas.openxmlformats.org/spreadsheetml/2006/main" count="968" uniqueCount="559">
  <si>
    <t xml:space="preserve"> </t>
  </si>
  <si>
    <t>Réf  GESCOM</t>
  </si>
  <si>
    <t>Famille</t>
  </si>
  <si>
    <t>Désignation</t>
  </si>
  <si>
    <t>STOCK NEUF REEL</t>
  </si>
  <si>
    <t>STOCK NEUF RESERVE</t>
  </si>
  <si>
    <t>STOCK NEUF RESERVE BC</t>
  </si>
  <si>
    <t>STOCK NEUF RESERVE PL</t>
  </si>
  <si>
    <t>TOCK NEUF NET</t>
  </si>
  <si>
    <t>STOCK REMODEL REEL</t>
  </si>
  <si>
    <t>STOCK REMODEL RESERVE</t>
  </si>
  <si>
    <t>STOCK REMODEL RESERVE BC</t>
  </si>
  <si>
    <t>STOCK REMODEL RESERVE PL</t>
  </si>
  <si>
    <t>STOCK REMODEL NET</t>
  </si>
  <si>
    <t>QTE HS</t>
  </si>
  <si>
    <t>QTE DOA</t>
  </si>
  <si>
    <t>QTE DECLASSE</t>
  </si>
  <si>
    <t>CABLES</t>
  </si>
  <si>
    <t>CORDON VGA  M/M 1.8M</t>
  </si>
  <si>
    <t>CORDON PSC MAGELLAN 8201/8300/8400/8500/2200 RS232 4,5M</t>
  </si>
  <si>
    <t>CORDON ALIMINGENICO BLOC ALIM VERS CAB323232A 2M</t>
  </si>
  <si>
    <t>CORDON ALIM STANDARD 1.8M</t>
  </si>
  <si>
    <t>CABLE DB9/DB25 M/M IMPRIMANTE EPSON</t>
  </si>
  <si>
    <t>RALLONGE CLAVIER PS/2 M/F 5.0M</t>
  </si>
  <si>
    <t>CORDON USB MINI USB TYPE B MALE - USB TYPE A MALE</t>
  </si>
  <si>
    <t>CORDON RS232 POUR AFFICHEUR BA63/BA66 (CRKB-5016)</t>
  </si>
  <si>
    <t>CABLE USB MCL SAMAR A 4 BRO TYPE A (M) MINI USB TYP B (M) 2M</t>
  </si>
  <si>
    <t>CORDON RJ45 CAT5 2M BLEU</t>
  </si>
  <si>
    <t>CORDON RJ45 CAT5E 1M BLEU</t>
  </si>
  <si>
    <t>CORDON RJ45 KERPEN SFTP CAT6 7.50M VERT</t>
  </si>
  <si>
    <t>CORDON RJ45 CAT6 KERPEN S/FTP 0.5M VERT</t>
  </si>
  <si>
    <t>CORDON RJ45 CAT6 KERPEN S/FTP 5M VERT</t>
  </si>
  <si>
    <t>CORDON RJ45 CAT6 KERPEN S/FTP 2M VERT</t>
  </si>
  <si>
    <t>CORDON RJ45 CAT6 KERPEN S/FTP 0.5M ROUGE</t>
  </si>
  <si>
    <t>CORDON RJ45 CAT6 KERPEN S/FTP  0.5M BLEU</t>
  </si>
  <si>
    <t>CORDON RJ45 CAT6A KERPEN S/FTP 5M BLEU</t>
  </si>
  <si>
    <t>CORDON RJ45 0.5M NOIR KERPEN (ANC : 9A021522)</t>
  </si>
  <si>
    <t>CORDON RJ45 CAT6 KERPEN 15M VERT</t>
  </si>
  <si>
    <t>CORDON RJ45 CAT6 10M VERT</t>
  </si>
  <si>
    <t>CORDON RJ12 M/M 2M</t>
  </si>
  <si>
    <t>CORDON RJ45 CAT5E F/UTP 2M GRIS</t>
  </si>
  <si>
    <t>CORDON RJ45 CAT5E FTP 5M GRIS</t>
  </si>
  <si>
    <t>CONSOMMABLE</t>
  </si>
  <si>
    <t>TONER POUR E352DN 3500 PAGES</t>
  </si>
  <si>
    <t>SERVEUR ET PC</t>
  </si>
  <si>
    <t>CLAVIER NOIR LOGITECH PS2</t>
  </si>
  <si>
    <t>AUTRES MATERIELS</t>
  </si>
  <si>
    <t>ADAPTATEUR DB9F/DB9F</t>
  </si>
  <si>
    <t>ADAPTATEUR RJ12 F/F (TYPE SUCRE)</t>
  </si>
  <si>
    <t>IMP LEXMARK LASER E360DN NOIR/BLANC</t>
  </si>
  <si>
    <t>PERIPHERIQUE CAISSE</t>
  </si>
  <si>
    <t>IMP EPSON TM-H6000 III 011 RS232 BLANCHE</t>
  </si>
  <si>
    <t>IMP EPSON TM-H6000 III 033 MICR RS BLANCHE</t>
  </si>
  <si>
    <t>SCAN MAGELLAN "MEDIUM" 8201 RS232 (10905-0513-001000A</t>
  </si>
  <si>
    <t>SCAN MAGELLAN 8201 RS232 DB9 (ALIM/CAB/GLACE SAPPH 001040H)</t>
  </si>
  <si>
    <t>BLOC ALIM INGENICO I3070 SS CABLE SECTEUR</t>
  </si>
  <si>
    <t>SWITCH CISCO 2960 24 PORTS</t>
  </si>
  <si>
    <t>SWITCH CISCO 2960 48 PORTS</t>
  </si>
  <si>
    <t>ROUTEUR CISCO 1812</t>
  </si>
  <si>
    <t>PUCE GPRS POUR ROUTEUR KORTEX EASYBACKUP</t>
  </si>
  <si>
    <t>TIROIR CASHBASE VERTICAL MOD03 INTERFACE EPSON/WINCOR SS SERRURE</t>
  </si>
  <si>
    <t>INSERT POUR TIROIR MODULAR 460 ET MICRO-MINI CASH BASES</t>
  </si>
  <si>
    <t>COUVERCLE POUR INSERT CASH BASES REF 13274</t>
  </si>
  <si>
    <t>PACK INSERT/COUVERCLE CASHBASE (20266+90189-0001)</t>
  </si>
  <si>
    <t>AFFICHEUR CLIENT VISEUR BA63 2 LIGNES BLANC</t>
  </si>
  <si>
    <t>CORDON RJ-DB9 LIAISON CAISSE-TPE TELIUM OU TETRA 2M</t>
  </si>
  <si>
    <t>IMP EPSON TMH 6000 III RS232 NOIRE AVEC LECTURE MICR</t>
  </si>
  <si>
    <t>CLAVIER WINCOR TA61 TA61100003 BLANC (serrure noire)</t>
  </si>
  <si>
    <t>ECR ELO 1515L E399324 AVEC MODULE RS232 TACTIL VERT</t>
  </si>
  <si>
    <t>SERV TOUR FUJITSU PRIMERGY TX120</t>
  </si>
  <si>
    <t>CONVERTISSEUR DVI-I/VGA</t>
  </si>
  <si>
    <t>CORDON RJ45 CAT5E FTP 10M GRIS</t>
  </si>
  <si>
    <t>TPV UC CAISSE</t>
  </si>
  <si>
    <t>UC WINCOR BEETLE MII 01750 /138102 /074867 BLANCHE</t>
  </si>
  <si>
    <t>BALANCE BIZERBA CS 300 5/15 KG (INTERNE)</t>
  </si>
  <si>
    <t>SCAN DATALOGIC MAGELLAN BALANCE 8402 TAILLE MOYENNE</t>
  </si>
  <si>
    <t>BLOC ALIM  DATALOGIC MAGELLAN 8200 8-0582</t>
  </si>
  <si>
    <t>SWITCH HUB CISCO 2950 CATALYST 24 PORTS WS-C2950-24</t>
  </si>
  <si>
    <t>SOURIS OPTIQUE USB</t>
  </si>
  <si>
    <t>SOURIS LOGITECH USB AVEC ADAPTATEUR PS/2 NOIRE</t>
  </si>
  <si>
    <t>CORDON RS232 EPSON TMH6000 TMU950 DB25M/DB9F 5M</t>
  </si>
  <si>
    <t>CORDON USB STANDARD A/B 1.8M</t>
  </si>
  <si>
    <t>RALLONGE VGA M/F 1.8M</t>
  </si>
  <si>
    <t>ADAPTATEUR RJ45 F/F DROIT (TYPE SUCRE PROLONGATEUR)</t>
  </si>
  <si>
    <t>CLAVIER WINCOR TA61-2 (serrure grise)</t>
  </si>
  <si>
    <t>CORDON KVM MINICOM RALLONGE VIA RESEAUX RJ45 CLAV-ECR-SOURIS G3Y</t>
  </si>
  <si>
    <t>SERV TOUR FUJITSU PRIMERGY TX120 S2 (VFY:T1202SF020FR)</t>
  </si>
  <si>
    <t>CORDON RS232 BIZERBA MAGELLAN 8201 DB9XF/F</t>
  </si>
  <si>
    <t>CORDON RS232 RALLONGE DB9M/DB9F 2M EMBOUT VERT</t>
  </si>
  <si>
    <t>TPE INGENICO I3070 RS232 ALIM CORDON I3070MPTUCOM36B</t>
  </si>
  <si>
    <t>POINT ACCES WIFI CISCO AIRONET 1131AG(REF:AIR-AP1131AG-E-K9)</t>
  </si>
  <si>
    <t>UC BEETLE MII PLUS WINCOR (01750178738)</t>
  </si>
  <si>
    <t>TPE IPP320 RS USB ETHERNET AVEC BLOC ALIM SECTEUR NON CONTACTLESS</t>
  </si>
  <si>
    <t>CABLE ALIM ECRAN</t>
  </si>
  <si>
    <t>CABLE ALIMENTATION IMPRIMANTE EPSON VERS CAISSE WINCOR (DC 24V) 4M</t>
  </si>
  <si>
    <t>CORDON SECTEUR POUE ALIM TPE</t>
  </si>
  <si>
    <t>ARMOIRE CHAPITEAU RETAIL</t>
  </si>
  <si>
    <t>ALIM CLEWARE</t>
  </si>
  <si>
    <t>FIXATION ROUTEUR 19 INCH RACK POUNT KIT FOR CISCO 180X/181X</t>
  </si>
  <si>
    <t>CABLE RJ45/RJ45 1M GRIS BOUT ROUGE</t>
  </si>
  <si>
    <t>CABLE RJ45/RJ45 ROUGE 2M</t>
  </si>
  <si>
    <t>CLAVIER BLANC FUJITSU PS2</t>
  </si>
  <si>
    <t>CORDON RJ12/DB9M</t>
  </si>
  <si>
    <t>CABLE TELEPHONIQUE RJ45/RJ11</t>
  </si>
  <si>
    <t>CABLE RESEAU RJ45 CAT 5E F/UTP JAUNE 2M</t>
  </si>
  <si>
    <t>CABLE RESEAU RJ45 ROUGE 1M</t>
  </si>
  <si>
    <t>CABLE USB A/B 2M NOIR</t>
  </si>
  <si>
    <t>MINI CHANGEUR DE GENRE DB9 M/M</t>
  </si>
  <si>
    <t>ADAPTATEUR POUR IPP3XX HDMI-RJ45</t>
  </si>
  <si>
    <t>LOT DE 8 COUPELLEES POUR TIROIR ADS ANKER STD</t>
  </si>
  <si>
    <t>CORDON RJ45 CAT5E 0.5M GRIS</t>
  </si>
  <si>
    <t>BLOC ALIM SECTEUR POUR TPE INGENICO</t>
  </si>
  <si>
    <t>BLOC MULTIPRISE 6PC 220V 3500W</t>
  </si>
  <si>
    <t>CORDON ALIM LEGRAND ARMOIRE CHAPITEAU IP17 220V 3X1.5MM2</t>
  </si>
  <si>
    <t>CLAVIER FUJITSU KB400 USB NOIR FRANCAIS</t>
  </si>
  <si>
    <t>BLOC ALIM POUR SCANNER DATALOGIC MAGELLAN 83xx/84xx/94xx</t>
  </si>
  <si>
    <t>IMP EPSON TM-H6000 IV MICR USB/SERIE NOIRE SS ALIM SS CORDON DATA</t>
  </si>
  <si>
    <t>ADAPTATEUR PS2 USB SOURIS</t>
  </si>
  <si>
    <t>CORDON CONSOLE CISCO CAB-72-3383-01 RS232/RJ45</t>
  </si>
  <si>
    <t>BLOC ALIM POUR CARTE POE 181X CISCO</t>
  </si>
  <si>
    <t>CORDON RJ45 CAT6A 1M VERT</t>
  </si>
  <si>
    <t>MODULE D'EXTENSION KVM BELKIN CAT5 USB (EMETTEUR/RECEPTEUR)</t>
  </si>
  <si>
    <t>MODULE D'EXTENSION KVM BELKIN PS2 (EMETTEUR/RECEPTEUR)</t>
  </si>
  <si>
    <t>CARTOUCHE TONER POUR IMP LEXMARK E260, E360, E460</t>
  </si>
  <si>
    <t>ROUTEUR CISCO 1812W (AV ANTENNE)</t>
  </si>
  <si>
    <t>CORDON RJ45 CAT6 KERPEN 1M ROLL OVER BLANC</t>
  </si>
  <si>
    <t>CORDON RS232 DB9M/DB9M 20M</t>
  </si>
  <si>
    <t>SERV FUJITSU TX120 S3 T1203SC030IN</t>
  </si>
  <si>
    <t>CORDON PANELLINK2 DVI-I/DVI-I DUAL LINK POUR ECRAN 3M</t>
  </si>
  <si>
    <t>CORDON RJ45 CAT6 3M ROUGE</t>
  </si>
  <si>
    <t>CORDON RJ45 CAT6  SFTP 5M ROUGE</t>
  </si>
  <si>
    <t>CORDON RJ45 CAT6 1M ORANGE</t>
  </si>
  <si>
    <t>IMP KONICA MINOLTA BH20</t>
  </si>
  <si>
    <t>BAC ADDITIONNEL POUR IMP KONICA MINOLTA BH20</t>
  </si>
  <si>
    <t>TONER NOIR POUR IMP KONICA MINOLTA BH20</t>
  </si>
  <si>
    <t>DOUCH HONEYWELL VOYAGER 1202G MULTI-IF NOIR</t>
  </si>
  <si>
    <t>CORDON RJ45 CAT6 5M VIOLET</t>
  </si>
  <si>
    <t>PLAQUE DE FIXATION POUR TIROIR LINT</t>
  </si>
  <si>
    <t>CORDON DE LIAISON TIROIR LINT VERS CAISSE</t>
  </si>
  <si>
    <t>IMP. KONICA MINOLTA BH4020</t>
  </si>
  <si>
    <t>BAC ADDITIONNEL POUR IMP. BH4020</t>
  </si>
  <si>
    <t>AFF. BALANCE BIZERBA CS300 6KG (INTEGRATION SCANNER 8200)</t>
  </si>
  <si>
    <t>AFF. BALANCE BIZERBA CS300 6-15KG (INTEGRATION SCANNER 8400)</t>
  </si>
  <si>
    <t>CORDON RJ45/DB9 FEMELLE BALANCE ARGENT- COMPTEUSE (LIDL)</t>
  </si>
  <si>
    <t>CORDON PIEUVRE (LIDL)</t>
  </si>
  <si>
    <t>ONDULEUR S2S SYRIUS (LIDL)</t>
  </si>
  <si>
    <t>RALLONGE DB9 M/F 10M</t>
  </si>
  <si>
    <t>RALLONGE DB9 M/F 20M</t>
  </si>
  <si>
    <t>CORDON DB9 M/M 10M</t>
  </si>
  <si>
    <t>CORDON DB9 M/M 15M</t>
  </si>
  <si>
    <t>CORDON RJ45 CAT5 ORANGE 2M</t>
  </si>
  <si>
    <t>CORDON RJ45 CAT6 KERPEN 1M GRIS</t>
  </si>
  <si>
    <t>CORDON RJ45 KERPEN CAT6 GRIS BOUT JAUNE</t>
  </si>
  <si>
    <t>BADGEUSE ACD ELEKTRONIK (LIDL)</t>
  </si>
  <si>
    <t>COMPTAGE CAMERA ET CELLULE</t>
  </si>
  <si>
    <t>PLAQUE SUPPORT POUR BADGEUSE (LIDL)</t>
  </si>
  <si>
    <t>JEU DE CLEFS POUR BADGEUSE (LIDL)</t>
  </si>
  <si>
    <t>UC WINCOR NIXDORF BEETLE MII PLUS G41 (LIDL)</t>
  </si>
  <si>
    <t>SMART DEACTIVATOR NEDAP</t>
  </si>
  <si>
    <t>INJECTEUR POE POUR BADGEUSE + CORDON SECTEUR (LIDL)</t>
  </si>
  <si>
    <t>TIROIR MICROS ADS MODELE LINT</t>
  </si>
  <si>
    <t>AP CISCO AIRONET 1602I ANTENNE INTERNE (AIR-SAP1602I-E-K9)</t>
  </si>
  <si>
    <t>BASE CHARGEMENT /COMM POUR VOYAGER 1202G</t>
  </si>
  <si>
    <t>CORDON RJ45 CAT5 VERT 5M</t>
  </si>
  <si>
    <t>CORDON RJ45 CAT6 10M NOIR</t>
  </si>
  <si>
    <t>CORDON RJ45 CAT6E 0.5M ROUGE EMBOUT BLEU</t>
  </si>
  <si>
    <t>CORDON RJ45 CAT6E 1M ROUGE EMBOUT BLEU</t>
  </si>
  <si>
    <t>CORDON RJ45 CAT6E 3M ROUGE EMBOUT BLEU</t>
  </si>
  <si>
    <t>BOITIER MAGIC BOX HDMI POUR TPE INGENICO</t>
  </si>
  <si>
    <t>CORDON RS232-RS232 POUR LIAISON MAGIC BOX VERS CAISSE</t>
  </si>
  <si>
    <t>TPE INGENICO IPP350 CL IPP350-026-LDLFR (LIDL)</t>
  </si>
  <si>
    <t>ROUTEUR CISCO 1812 (BUNDLE)</t>
  </si>
  <si>
    <t>AP Wi-Fi CISCO 1602I ANTENNES INTERNES (BUNDLE)</t>
  </si>
  <si>
    <t>SWITCH CISCO 2960 24 PORTS (BUNDLE)</t>
  </si>
  <si>
    <t>SERVEUR FUJITSU TX120 S3 (BUNDLE)</t>
  </si>
  <si>
    <t>BADGEUSE + JEU DE CLES + PLAQUE (BUNDLE)</t>
  </si>
  <si>
    <t>IMPR KONICA MINOLTA BH4050 (BUNDLE)</t>
  </si>
  <si>
    <t>KIT KVM USB</t>
  </si>
  <si>
    <t>SCANNER BALANCE DATATOLOGIC MAGELLAN 8400 (BUNDLE)</t>
  </si>
  <si>
    <t>ARMOIRE SCHAEFER</t>
  </si>
  <si>
    <t>TAMBOUR POUR KONICA MINOLTA BH20</t>
  </si>
  <si>
    <t>CORDON RJ45 CAT6 ROUGE 7M</t>
  </si>
  <si>
    <t>CORDON RJ45 CAT6 ROUGE 7.5M</t>
  </si>
  <si>
    <t>CORDON RJ45 CAT6 ROUGE 10M</t>
  </si>
  <si>
    <t>CORDON RJ45 CAT6 ROUGE 15M</t>
  </si>
  <si>
    <t>ROUE POUR ARMOIRE CHAPITEAU</t>
  </si>
  <si>
    <t>ANTENNE 3G MAGNETIQUE PM</t>
  </si>
  <si>
    <t>ANTENNE 3G AVEC SUPPORT ET CORDON 20M GM</t>
  </si>
  <si>
    <t>RALLONGE DB9 M/F 15M</t>
  </si>
  <si>
    <t>JEU DE CLES CLAVIER TA61-2</t>
  </si>
  <si>
    <t>IMP. KONICA MINOLTA BIZHUB 20 (BUNDLE)</t>
  </si>
  <si>
    <t>ECRAN TACTILE ELO TOUCH 1515L (BUNDLE)</t>
  </si>
  <si>
    <t>ECRAN TACTILE ELOTOUCH 22'' 2201L CAPACITIF PROJETE (BUNDLE)</t>
  </si>
  <si>
    <t>CORDON RJ45 CAT6 0.5M VIOLET</t>
  </si>
  <si>
    <t>CLAVIER WINCOR TA61-2 SANS MSR NOIR (SERRURE NOIRE)</t>
  </si>
  <si>
    <t>EEG</t>
  </si>
  <si>
    <t>CORDON POUR AFFICHEUR WINCOR BA63/66 RS232 6M NOIR</t>
  </si>
  <si>
    <t>AFF CLIENT WINCOR BA63 NOIR RS232</t>
  </si>
  <si>
    <t>CORDON RS232 POUR MAGIXBOX (DB9M-DB9F) 3M</t>
  </si>
  <si>
    <t>ROUTEUR CISCO C891F-K9</t>
  </si>
  <si>
    <t>CONSOLE KVM HP LCD8500 (AF644A)</t>
  </si>
  <si>
    <t>IMP EPSON TM-T88V (041)</t>
  </si>
  <si>
    <t>KIT CORDONS DE BRASSAGE (LIDL)</t>
  </si>
  <si>
    <t>BOITIER KVM ACX310S-T (TRANSMETTEUR)</t>
  </si>
  <si>
    <t>BOITIER KVM ACX310S-R (RECEPTEUR)</t>
  </si>
  <si>
    <t>SCANNER BALANCE DATALOGIC MAGELLAN 9803 (BUNDLE)</t>
  </si>
  <si>
    <t>PATTE DE FIXATION ROUTEUR CISCO</t>
  </si>
  <si>
    <t>UC WINCOR NIXDORF BEETLE MIII INTEL CEL1820 (LIDL/COQUE GRISE)</t>
  </si>
  <si>
    <t>AFF. WINCOR NIXDORF 8'' BA90</t>
  </si>
  <si>
    <t>CORDON DVI-I/DVI-I COUDE</t>
  </si>
  <si>
    <t>ECRAN TACTILE WINCOR NIXDORF BA92</t>
  </si>
  <si>
    <t>LECTEUR NFC POUR ECRAN BA9x</t>
  </si>
  <si>
    <t>CORDON USB POWERED 24V / DIN (LIDL)</t>
  </si>
  <si>
    <t>SCANNER BI-OPTIC DATALOGIC MAGELLAN 9803 (9810214223-04313)</t>
  </si>
  <si>
    <t>TOP DOWN READER, TALL, 12.4''</t>
  </si>
  <si>
    <t>CORDON RS232 ICL, PC, 4.5M POUR SCANNER MAGELLAN 9803</t>
  </si>
  <si>
    <t>BLOC ALIM POUR SCANNER MAGELLAN 9803</t>
  </si>
  <si>
    <t>SERV FUJITSU TOUR TX1320 M2 SFF (S26361-K1563-V101) - CONFIG</t>
  </si>
  <si>
    <t>SERV FUJITSU TOUR TX1320 M2 SFF SANS HDD (S26361-K1563-V101)</t>
  </si>
  <si>
    <t>ADAPTATEUR USB/SERIE</t>
  </si>
  <si>
    <t>SERV FUJITSU TOUR TX1320 M2 SFF AVEC HDD (S26361-K1563-V101)</t>
  </si>
  <si>
    <t>BAGUE DE PROTECTION CABLE POUR MAT TPE (LIDL)</t>
  </si>
  <si>
    <t>KIT KVM INVISA LIDL BUNDLE</t>
  </si>
  <si>
    <t>CORDON RS232 9F/RJ12 4M DE BALANCE BIZ VERS CAISSE - MAGELLAN 9803I</t>
  </si>
  <si>
    <t>AP WIFI 1702 + SUPPORT  (BUNDLE) CAP MODIFIE EN SAP</t>
  </si>
  <si>
    <t>BORNES ET SELFSERVICE</t>
  </si>
  <si>
    <t>BORNE INFO PRIX SCANTECH ID SG15 PLUS GREY SILVER</t>
  </si>
  <si>
    <t>TPE VERIFONE VX820 (BUNDLE)+CACHE+ALIM+CORDONMULTI CNX+CORDON SERIE</t>
  </si>
  <si>
    <t>SERVEUR FUJI TX1320M3 (S26361-K1591-V101)+ALIM+SOURIS (BUNDLE)</t>
  </si>
  <si>
    <t>SERVEUR FUJI TX1320M3 (S26361-K1591-V101)</t>
  </si>
  <si>
    <t>DOUCHETTE HONEYWELL VOYAGER 1202G+BASE+CORDON RS/AUX (BUNDLE)</t>
  </si>
  <si>
    <t>IMP KONICA MINOLTA BIZHUB 4052+ALIM+DOC (BUNDLE)</t>
  </si>
  <si>
    <t>IMP KONICA MINOLTA BIZHUB 4052</t>
  </si>
  <si>
    <t>ROUTEUR CISCO C-1111 8 PORTS</t>
  </si>
  <si>
    <t>MAT SUPPORT ECRAN + TPE (AC-09-000-776) (LIDLFRST005-84 V15)</t>
  </si>
  <si>
    <t>MAT SUPPORT ECRAN CLIENT (AC-09-000-704) (LIDLINTTS003-84 V30)</t>
  </si>
  <si>
    <t>MAT SUPPORT TPE FIXE (AC-09-000-651) (LIDLINTTS016-84)</t>
  </si>
  <si>
    <t>MAT SUPPORT TPE PIVO (AC-09-000-705) (LIDLINTTS041-84)</t>
  </si>
  <si>
    <t>MAT POUR CAISSE LIDL LIDLEPOL001-84</t>
  </si>
  <si>
    <t>MAT POUR CAISSE LIDL LIDLFRTS002-84</t>
  </si>
  <si>
    <t>BAGUE RENFORCEE POUR MAT CAISSE LIDL P22176-02</t>
  </si>
  <si>
    <t>MAT POUR CAISSE LIDL LIDLFRTS004-84</t>
  </si>
  <si>
    <t>MAT SP2 570MM 2XVESA ET PLATEAU IMPRIMNATE LIDLFRTS001-84</t>
  </si>
  <si>
    <t>ROUTEUR ONE ACCES 3G ONE-540</t>
  </si>
  <si>
    <t>BLOC ALIM POUR ROUTEUR ONE ACCES 12V 1A</t>
  </si>
  <si>
    <t>MAT POUR CAISSE LIDLECPOL002-84</t>
  </si>
  <si>
    <t>MAT POUR CAISSE LIDLFRTS003-84</t>
  </si>
  <si>
    <t>MAT VISU CAISSIER + VIS (AC-09-000-707) (LIDLFRTS006-84 V10)</t>
  </si>
  <si>
    <t>AP WIFI HUAWAI AP 4050DN-E</t>
  </si>
  <si>
    <t>INTERNAL FIREWALL FORTINET FORTIGATE FG-60E</t>
  </si>
  <si>
    <t>WAN SWITCH HUAWAI 12 PORTS S5720-12TP-LI-AC</t>
  </si>
  <si>
    <t>LAN SWITCH HUAWAI 48 PORTS S5720-52P-PWR-LI-AC</t>
  </si>
  <si>
    <t>UC THIN CLIENT HP T630</t>
  </si>
  <si>
    <t>PIED DESKTOP STANDARD DIEBOLD  NOIR CRDDS-STD-BLA 01750292889</t>
  </si>
  <si>
    <t>PIED POUR BA90 DIEBOLD NOIR CRBA-90-S01 01750256914</t>
  </si>
  <si>
    <t>KIT COVER VESA SHORT DIEBOLD NOIR CRDDS-BA92-BLA 01750297618</t>
  </si>
  <si>
    <t>ECRAN HP E243 ELITE DISPLAY 23.8"</t>
  </si>
  <si>
    <t>IMPRIMANTE INTERMEC PB22</t>
  </si>
  <si>
    <t>KIT DE FIXATION EN RACK POUR HUAWEI</t>
  </si>
  <si>
    <t>VIS 4,8X16 FOREUSE AUTOTARAUDEUSE (PRIX UNIT/MINI 100)</t>
  </si>
  <si>
    <t>VIS BOIS AGGLO TETE FRAISEE POZIDRIV D=4X30MM (PAR 200)</t>
  </si>
  <si>
    <t>GOULOTTE DE DISTRIB VIADIS 1 COMP 10X10MM LONG 2M (PRIX AU M/MINI 2)</t>
  </si>
  <si>
    <t>TIROIR ANKER MICROS ADS MODELE LINT (16101.321-0120) + GODETS</t>
  </si>
  <si>
    <t>TPE VERIFONE P400 USB (M435-003-02-WWA-5)</t>
  </si>
  <si>
    <t>SUPPORT ERGONOMIC POUR TPE VERIFONE P400+EQUERRE SCELLEMENT</t>
  </si>
  <si>
    <t>CORDON 2 HDMI / USB RETAIL 5M</t>
  </si>
  <si>
    <t>UC DIEBOLD MIII (M2) MVBMIIIM2-LIDL NOIR (LIDL)</t>
  </si>
  <si>
    <t>SYMAG
Stock
neuf</t>
  </si>
  <si>
    <t>SYMAG
Stock
re used</t>
  </si>
  <si>
    <t>Coût unitaire
Proshop</t>
  </si>
  <si>
    <t>Fournisseur</t>
  </si>
  <si>
    <t>Support pour écran plat Vesa 75/100</t>
  </si>
  <si>
    <t>Cleware Klingelrelais, USB Switch 3,5 Lidl Edition</t>
  </si>
  <si>
    <t>MagicBox seule</t>
  </si>
  <si>
    <t>Cordon 3 mètres RS232 IPP350</t>
  </si>
  <si>
    <t>Câble liaison RS232 TPE IPP350 3m</t>
  </si>
  <si>
    <t xml:space="preserve">Huawei Access Point AP4050DN-E, incl. Mounting Kit &amp; DDP </t>
  </si>
  <si>
    <t>Routeur Cisco C1111</t>
  </si>
  <si>
    <t xml:space="preserve">Store-Router C1111-8P incl. 19"RackmountKit, with S24 Service </t>
  </si>
  <si>
    <t>Fortinet Parefeu FG-60E incl. Licence RackMountKit 3 ans Support et DDP-EU</t>
  </si>
  <si>
    <t xml:space="preserve">Huawei LAN Switch 48 Ports GbE SFP PoE+, incl. Rackm. Kit &amp; DDP </t>
  </si>
  <si>
    <t>HP Elite Display E243 Monitor 24" 23.8-inch</t>
  </si>
  <si>
    <t>Huawei WAN Switch 8 Ports GbE SFP, incl. Rackm. Kit &amp; DDP</t>
  </si>
  <si>
    <t>Till : Cash drawer</t>
  </si>
  <si>
    <t>Cordon DVI M to M Coudé</t>
  </si>
  <si>
    <t>Epson TM-T88V (041) Noire</t>
  </si>
  <si>
    <t>Till: Epson TM-T88V-041, dark grey, serial</t>
  </si>
  <si>
    <t>Câble GRIS RJ45/DB9 Balance Argent</t>
  </si>
  <si>
    <t>Câble série DB9F / RJ45 5m</t>
  </si>
  <si>
    <t xml:space="preserve">PZE-TE-Terminal inkl. Wandhalterung (49301369) und POE-Powersupply mit Kabel </t>
  </si>
  <si>
    <t>Till: Spare part: basic plate 24V for cash drawer, with cable (for OCC + SCC)</t>
  </si>
  <si>
    <t>BA92 XGA  Ecran 15""</t>
  </si>
  <si>
    <t>Till: Touchscreen BA92 / pcap-touch (1024x768)</t>
  </si>
  <si>
    <t>Cordon DVI M to M Droit BIZLINK 1609</t>
  </si>
  <si>
    <t>Kasse: POS System BEETLE / M-III ( M2 - H110 )</t>
  </si>
  <si>
    <t>Changeur de genre DB9 M/M</t>
  </si>
  <si>
    <t>Ecran TFT 8'' BA90</t>
  </si>
  <si>
    <t>Till: Customer display: BA90 / non-touch (incl. AG 60)</t>
  </si>
  <si>
    <t>Pinpad IPP350 + adaptateur RJ45 (MagicBox) + câble RS232</t>
  </si>
  <si>
    <t>Bundle Scanner Balance Magellan 9803</t>
  </si>
  <si>
    <t>Scannerscale Magellan 9800i with TDR  +  Bizerba scale  +  Integration</t>
  </si>
  <si>
    <t xml:space="preserve">JEUX DE 8 GODETS POUR TIROIR LINT </t>
  </si>
  <si>
    <t>Kasseneinsätze für IBM Kassen</t>
  </si>
  <si>
    <t>Bloc alimentation IPP350</t>
  </si>
  <si>
    <t>Cordon USB 24V / Imprimante Femelle</t>
  </si>
  <si>
    <t>Cordon Alim 220 V</t>
  </si>
  <si>
    <t>HP t630 Thin Client</t>
  </si>
  <si>
    <t>Barracuda Firewall F12 (incl. Rackm.Kit) (DDP) (Warranty until 2021-Feb-28)</t>
  </si>
  <si>
    <t>Pyramid L-Storeserver #5 Single CPU E3-1270v6 64GB RAM inkl. DDP</t>
  </si>
  <si>
    <t>Quantité         Pour ouverture classique</t>
  </si>
  <si>
    <t>Référence Proshop</t>
  </si>
  <si>
    <t>N° commande</t>
  </si>
  <si>
    <t>Date commande</t>
  </si>
  <si>
    <t>Matériel</t>
  </si>
  <si>
    <t>Quantité</t>
  </si>
  <si>
    <t>Date livraison effective</t>
  </si>
  <si>
    <t>Statut</t>
  </si>
  <si>
    <t>Commandes</t>
  </si>
  <si>
    <t>En préparation</t>
  </si>
  <si>
    <t>Expédiée</t>
  </si>
  <si>
    <t>Livrée</t>
  </si>
  <si>
    <t>Prénom</t>
  </si>
  <si>
    <t>Nom</t>
  </si>
  <si>
    <t>Adresse</t>
  </si>
  <si>
    <t>Code postal</t>
  </si>
  <si>
    <t>Ville</t>
  </si>
  <si>
    <t>Pays</t>
  </si>
  <si>
    <t>Fixe</t>
  </si>
  <si>
    <t>Mobile</t>
  </si>
  <si>
    <t>E-mail</t>
  </si>
  <si>
    <t>MANQUANT</t>
  </si>
  <si>
    <t>N/A</t>
  </si>
  <si>
    <t>Fax</t>
  </si>
  <si>
    <t>Nombre d'articles</t>
  </si>
  <si>
    <t>Service/Fonction</t>
  </si>
  <si>
    <t>X</t>
  </si>
  <si>
    <t>FR 01-1920352919</t>
  </si>
  <si>
    <t>Lieu de livraison</t>
  </si>
  <si>
    <t>Etat du stock au :</t>
  </si>
  <si>
    <t>Articles en rupture</t>
  </si>
  <si>
    <t xml:space="preserve">Liste : </t>
  </si>
  <si>
    <t>Liste :</t>
  </si>
  <si>
    <t xml:space="preserve">Articles &lt; stock de sécurité </t>
  </si>
  <si>
    <t>Articles &lt; stock d'alerte (stock mini + sécu)</t>
  </si>
  <si>
    <t>Désignation Proshop</t>
  </si>
  <si>
    <t>Photo</t>
  </si>
  <si>
    <t>PZE-TE-Terminal inkl. Wandhalterung (49301369)</t>
  </si>
  <si>
    <t>FR 01-1920353438</t>
  </si>
  <si>
    <t>FR 01-1920353437</t>
  </si>
  <si>
    <t>FR 01-1920381981</t>
  </si>
  <si>
    <t>FR 01-2020028941</t>
  </si>
  <si>
    <t>Mât support écran hôte de caisse LIDLFRTS006-84</t>
  </si>
  <si>
    <t>FR 01-2020041075</t>
  </si>
  <si>
    <t>FR 01-2020041076</t>
  </si>
  <si>
    <t>FR 01-2020041084</t>
  </si>
  <si>
    <t>FR 01-2020041091</t>
  </si>
  <si>
    <t>Câble série DB9F/RJ45 5m</t>
  </si>
  <si>
    <t>FR 01-2020041101</t>
  </si>
  <si>
    <t>FR 01-2020041681</t>
  </si>
  <si>
    <t>Till: Cash drawer (RAL 7021, MICROS) without base, without cable, incl. Coin Cups "LIDL"</t>
  </si>
  <si>
    <t>FR 01-2020046355</t>
  </si>
  <si>
    <t>L'ispettore: Handscanner Honeywell Voyager 1202g Kit (incl. base station, AUX cable, power supply)</t>
  </si>
  <si>
    <t>LIDLFRTS005-nn Version: 1.5 / SP1-550mm - IPP350 - VESA 75 secure add on for IPP350</t>
  </si>
  <si>
    <t>Cordon DVI-D (24+1), Male/Male, longueur 3 mètres</t>
  </si>
  <si>
    <t>Imprimante Epson TMH 6000III</t>
  </si>
  <si>
    <t>Stock de sécurité (2)</t>
  </si>
  <si>
    <t>Stock d'alerte (1)</t>
  </si>
  <si>
    <t>Nouvelle</t>
  </si>
  <si>
    <t>Commentaire</t>
  </si>
  <si>
    <t>Partiellement livrée</t>
  </si>
  <si>
    <t>Stock minimal (3)</t>
  </si>
  <si>
    <t>Pas de photo</t>
  </si>
  <si>
    <t>Bundle</t>
  </si>
  <si>
    <t>Référence fabricant</t>
  </si>
  <si>
    <t>Critères de filtres pour macro MAJ_Dashboard</t>
  </si>
  <si>
    <t>Alerte rupture</t>
  </si>
  <si>
    <t>Critère :</t>
  </si>
  <si>
    <t>Alerte &lt; stock miniman</t>
  </si>
  <si>
    <t>Alerte &lt; stock sécurité</t>
  </si>
  <si>
    <t>Alerte &lt; stock alerte</t>
  </si>
  <si>
    <t xml:space="preserve">Critère : </t>
  </si>
  <si>
    <t xml:space="preserve">Ecran Monitor HP E243  24"  NON TACTILE </t>
  </si>
  <si>
    <t>Firewall Fortinet, modèle Fortigate 60E</t>
  </si>
  <si>
    <t>AP Wifi  Huawai, modèle AP 4050DN-E</t>
  </si>
  <si>
    <t>Switch Huawai 12 ports S5720-52P-PWR-LI-AC / LAN</t>
  </si>
  <si>
    <t>Serveur Pyramid, modèle L-StoreServer #5 + Cordon Alim 220V</t>
  </si>
  <si>
    <t>Thin Client, modèle HP T630</t>
  </si>
  <si>
    <t>Switch Huawai 48 ports, modèle S5720-12TP-LI-AC / WAN</t>
  </si>
  <si>
    <t>Caisson / tiroir LINT + Clef (X2) + Godets / 20304 / 20475</t>
  </si>
  <si>
    <t>PLAQUE FIXATION POUR TIROIR LINT (Bundle avec 20307)</t>
  </si>
  <si>
    <t>CORDON DATA TIROIR LINT (Bundle avec 20306)</t>
  </si>
  <si>
    <t>Changeur de genre DB9 M/M (MTR-96107110)</t>
  </si>
  <si>
    <t>Imprimante KONICA BH4052 (Bundle Imprimante + Bac+Cartouche+Tambour + 220V)</t>
  </si>
  <si>
    <t>AP Wifi  Huawai IMAGOTAG  (BUNDLE)   (AP 4050DN-E 21887 + Module IMAGOTAG SES 21924)</t>
  </si>
  <si>
    <t>DESIGNATION PROSHOP</t>
  </si>
  <si>
    <t>LANCER LA COMMANDE POUR LES ARTICLES CI-DESSOUS</t>
  </si>
  <si>
    <t>Articles bientôt épuisés (&lt; stock minimal)</t>
  </si>
  <si>
    <t>Informations complémentaires</t>
  </si>
  <si>
    <t>Processsus à part, pas de ref Proshop</t>
  </si>
  <si>
    <t>SYMAG Ref Sage</t>
  </si>
  <si>
    <t xml:space="preserve">SYMAG Famille </t>
  </si>
  <si>
    <t>SYMAG Désignation</t>
  </si>
  <si>
    <t>Scanner Balance Magellan</t>
  </si>
  <si>
    <t>Mât support écran + TPE (LIDLFRST005-84 AC-09-000-776 V1.5 V1.6)</t>
  </si>
  <si>
    <t>Mât support PIN-PAD - LIDLINTTS041-84 (AC-09-000-705 V1.6) &amp; LIDLFRTS009-84 V1.0</t>
  </si>
  <si>
    <t>mât support PIN-PAD - LIDLINTTS016-84 (AC-09-000-651 V2.0) &amp; LIDLFR016-84 V2.0</t>
  </si>
  <si>
    <t>Import du SG74 de SYMAG</t>
  </si>
  <si>
    <t>1. Ouvrir le fichier SG74</t>
  </si>
  <si>
    <t xml:space="preserve">2. Copier le tableau complet </t>
  </si>
  <si>
    <t xml:space="preserve">3. Aller dans la feuille "Import-SYMAG" et écraser le tableau existant par la copie du SG74 </t>
  </si>
  <si>
    <t>=&gt; Ne pas supprimer le tableau dans Import-SYMAG avant de coller le SG74</t>
  </si>
  <si>
    <t>=&gt; Ne pas supprimer l'onglet Import-SYMAG</t>
  </si>
  <si>
    <t>=&gt; Il est impératif d'écraser le tableau avec un copier/coller du nouveau tableau</t>
  </si>
  <si>
    <t>4. Cliquer sur le bouton ci-dessous pour mettre en forme les données afin d'être exploitables pour l'outil de Gestion de Stock</t>
  </si>
  <si>
    <t>5. Vérifier que les données sont bien présentes dans la feuille "ETAT-STOCK" dans les colonnes "SYMAG Famille" et "SYMAG Désignation", sinon, annuler et recommencer l'opération</t>
  </si>
  <si>
    <t>Délais livraison Proshop (jours)</t>
  </si>
  <si>
    <t>Support pour écran plat Vesa 75</t>
  </si>
  <si>
    <t>Mât support écran client SP2-550mm VESA 74 - LIDLINTTS003-84 - LIDLFRTS007-84</t>
  </si>
  <si>
    <t>Support TPE IPP350 pour LOF longueur 1200 ou 1400 mm</t>
  </si>
  <si>
    <t>Mât caisse</t>
  </si>
  <si>
    <t>Caisse - Unité Centrale</t>
  </si>
  <si>
    <t>Caisse - Imprimante</t>
  </si>
  <si>
    <t>Désignation opérationnelle</t>
  </si>
  <si>
    <t>Mât support écran hôte de caisse - SP2-400mm VESA 100 - LIDLINTTS001-84 (AC-09-000-707 V1.1) &amp; LIDLFRTS006-84 (V1.0) (Sur toutes les caisses)</t>
  </si>
  <si>
    <t>Mât support écran hôte de caisse</t>
  </si>
  <si>
    <t>Mât support écran + TPE</t>
  </si>
  <si>
    <t>Mât support écran client</t>
  </si>
  <si>
    <t>Mât support PIN-PAD</t>
  </si>
  <si>
    <t>Ergonomic: PIN PAD Stand and securing solution for IPP350 (incl.metal bracket)</t>
  </si>
  <si>
    <t>Mât support PIN-PAD pour IPP350</t>
  </si>
  <si>
    <t>BO - Imprimante</t>
  </si>
  <si>
    <t>Imprimante BH4052</t>
  </si>
  <si>
    <t>Caisse - Scanner</t>
  </si>
  <si>
    <t>Imprimante TM-T88 sans chèques</t>
  </si>
  <si>
    <t>Cable connexion HOS HOS 24v 4.0M PowerID bk   (1750050624          12046)</t>
  </si>
  <si>
    <t>Caisse - Ecran</t>
  </si>
  <si>
    <t>Caisse - Ecran client</t>
  </si>
  <si>
    <t>Ecran client non tactile BA90</t>
  </si>
  <si>
    <t>Caisse - Lecteur code barre</t>
  </si>
  <si>
    <t>Douchette 1202G</t>
  </si>
  <si>
    <t>Bundle Douchette 1202G (Uniquement sur département 54)</t>
  </si>
  <si>
    <t>Caisse - Tiroir caisse</t>
  </si>
  <si>
    <t>TPE</t>
  </si>
  <si>
    <t>Boitier Magic Box HDMI pour IPP350 - Cordon Magicbox 3 M</t>
  </si>
  <si>
    <t>Store 4.0 - Firewall</t>
  </si>
  <si>
    <t>Store 4.0 - Routeur</t>
  </si>
  <si>
    <t>Store 4.0 - Switch</t>
  </si>
  <si>
    <t>Store 4.0 - Thin Client</t>
  </si>
  <si>
    <t>Store 4.0 - StoreServer</t>
  </si>
  <si>
    <t>Store 4.0 - Access Point</t>
  </si>
  <si>
    <t xml:space="preserve">Bundle Badgeuse + clefs + plaque </t>
  </si>
  <si>
    <t>Store 4.0 - Cordon</t>
  </si>
  <si>
    <t>Lot de cordons utilisés pour le migration en Store 4.0</t>
  </si>
  <si>
    <t>Firewall Baracuda F12 (ne fonctionne qu'avec lisiaison Bouygues)</t>
  </si>
  <si>
    <t>Fabricant</t>
  </si>
  <si>
    <t>Référence Fournisseur (Proshop)</t>
  </si>
  <si>
    <t>Alim CLEWARE (Alim alerte/sonette USB)</t>
  </si>
  <si>
    <t>Badgeuse</t>
  </si>
  <si>
    <t>Divers</t>
  </si>
  <si>
    <t>MDE</t>
  </si>
  <si>
    <t>Tablette MAT</t>
  </si>
  <si>
    <t>Balance Argent</t>
  </si>
  <si>
    <t>Imprimante Rabais</t>
  </si>
  <si>
    <t>M210SE / MDE Terminal BT54-ag/SC-2D/ RFID-HF/camera</t>
  </si>
  <si>
    <t>Fournisseurs</t>
  </si>
  <si>
    <t>Fabriquants</t>
  </si>
  <si>
    <t>BO - Ecran</t>
  </si>
  <si>
    <t>CATEGORIE</t>
  </si>
  <si>
    <t>Catégorie</t>
  </si>
  <si>
    <t>20/03 &amp; 29/04</t>
  </si>
  <si>
    <t>Livraison en 2 fois</t>
  </si>
  <si>
    <t>15/06 &amp; 15/07</t>
  </si>
  <si>
    <t>CORDON RJ45 CAT5E FTP 2M ROUGE</t>
  </si>
  <si>
    <t>CORDON RJ45 CAT5E FTP 2M BLEU</t>
  </si>
  <si>
    <t>CORDON RJ45 F/UTP CAT5E 3M GRIS</t>
  </si>
  <si>
    <t>ECROUS CAGES M6 SAREL X 50</t>
  </si>
  <si>
    <t>EXTERNAL BARACUDA F18</t>
  </si>
  <si>
    <t>SERVEUR PYRAMID L-STORESERVER #5+CORD ALIM 220V</t>
  </si>
  <si>
    <t>LOT DE CORDONS MIGRATION STORE 4.0</t>
  </si>
  <si>
    <t>CARTE AP WIFI HUAWEI 2.4 Ghz + ANTENNE + VIS + ETIQUETTE</t>
  </si>
  <si>
    <t>AP WIFI HUAWEI AP 4050 DN-E AVEC CARTE AP WIFI 2.4 Ghz INTEGREE</t>
  </si>
  <si>
    <t>BOULONS X 50 (LIDL)</t>
  </si>
  <si>
    <t>PASSE CABLE (LIDL)</t>
  </si>
  <si>
    <t>CORDON RJ45 CAT6 F/UTP 5M ROUGE</t>
  </si>
  <si>
    <t>RACK POUR INTERNAL FIREWALL FORTINET FORTIGATE FG-60E</t>
  </si>
  <si>
    <t>CORDON RJ45 CAT6A S/FTP 20M VERT</t>
  </si>
  <si>
    <t>CORDON RESEAU RJ45 CAT 5E UTP 1.8M BLANC</t>
  </si>
  <si>
    <t>Situation du Stock par Client - SG74</t>
  </si>
  <si>
    <t>Page -1 sur 1</t>
  </si>
  <si>
    <t>Câble RJ45/DB9 balance argent</t>
  </si>
  <si>
    <t>Adaptateur RFID/NFC BA9x (utilisé pour badge superviseur)</t>
  </si>
  <si>
    <t xml:space="preserve">Caisson </t>
  </si>
  <si>
    <t>Ecran caissier tactile BA92</t>
  </si>
  <si>
    <t>Imprimante TM-H6000 IV avec chèques</t>
  </si>
  <si>
    <t>Epson TM-H6000IV noire (avec chèques)</t>
  </si>
  <si>
    <t>CABLE DATA TM-H6000 6M DB25M - DB9M (1750036956/1750036955)</t>
  </si>
  <si>
    <t>CABLE DATA TM-T88 5m DB25M - DB9 F (Necessite un changeur 19266)</t>
  </si>
  <si>
    <t>Magic Box HDMI pour IPP350</t>
  </si>
  <si>
    <t>50 unités reçues le 11.05 / 50 restant prévu le 25.05</t>
  </si>
  <si>
    <t>Livraison prévue S24 au plus tard</t>
  </si>
  <si>
    <t>S24 au plus tard</t>
  </si>
  <si>
    <t>Beetle MIII - M2 (noire) Nouvelle</t>
  </si>
  <si>
    <t>Beetle MIII - K2  (grise) (voir 22050 si rupture) Ancienne - arrêt utilisation quand stock vide (~ fin août)</t>
  </si>
  <si>
    <t>Bundle caméra Caddies (Caméra + Alim + Détecteur + Vis) - Caméra pour voir caddie sur écran caisse (PROJET EN COURS)</t>
  </si>
  <si>
    <t>Kit de fixation en Rack pour Cisco C1111   (ACS-1100-RM-19=) (désormais commandé avec le routeur Cisco, référence obsolète)</t>
  </si>
  <si>
    <t>CODE PROSHOP</t>
  </si>
  <si>
    <t>Divers - Impriante Rabais</t>
  </si>
  <si>
    <t>Etiquettes imprimante rabais</t>
  </si>
  <si>
    <t>Carton de 60 rouleaux de 360 étiquettes</t>
  </si>
  <si>
    <t>Puit imprimante rabais</t>
  </si>
  <si>
    <t>Batteries imprimante rabais</t>
  </si>
  <si>
    <t>Batteries pour imprimante rabais</t>
  </si>
  <si>
    <t>Puit pour imprimante rabais</t>
  </si>
  <si>
    <t>Divers - MDE</t>
  </si>
  <si>
    <t>Divers - Tablette MAT</t>
  </si>
  <si>
    <t>Divers - Balance Argent</t>
  </si>
  <si>
    <t>Bundle imprimante rabais PB22 + batterie + câble</t>
  </si>
  <si>
    <t>Imprimante rabais PB22 seule</t>
  </si>
  <si>
    <t>Situation  Stock  LIDL  au  27  mai  2020</t>
  </si>
  <si>
    <t>STOCK FINAL</t>
  </si>
  <si>
    <t>Nombre ouvertures couvertes</t>
  </si>
  <si>
    <t>&lt;= ne pas supprimer ou déplacer</t>
  </si>
  <si>
    <t>Code Proshop</t>
  </si>
  <si>
    <t xml:space="preserve">Bundle TPE IPP350 </t>
  </si>
  <si>
    <t>TPE (PIN PAD IPP 350 COULEUR ) + Magibox + câble RS232</t>
  </si>
  <si>
    <t>Date livraison prévisionnelle</t>
  </si>
  <si>
    <t>UC Caisse MIII - K2 (ancienne)</t>
  </si>
  <si>
    <t>UC Caisse MIII - M2 (nouvelle)</t>
  </si>
  <si>
    <t xml:space="preserve">Info 1 </t>
  </si>
  <si>
    <t>Info 2</t>
  </si>
  <si>
    <t>Info 3</t>
  </si>
  <si>
    <t>Godets pour caisson</t>
  </si>
  <si>
    <t>Firewall Fortinet</t>
  </si>
  <si>
    <t>Thin Client</t>
  </si>
  <si>
    <t>DESIGNATION OPERATIONNELLE</t>
  </si>
  <si>
    <t xml:space="preserve">Routeur </t>
  </si>
  <si>
    <t>StoreServer</t>
  </si>
  <si>
    <t>Switch LAN</t>
  </si>
  <si>
    <t>Switch WAN</t>
  </si>
  <si>
    <t>Firewall Baracuda</t>
  </si>
  <si>
    <t>Access point</t>
  </si>
  <si>
    <t>Cleware Klingelrelais, USB Switch 3,5  Edition</t>
  </si>
  <si>
    <t>mât 270 mm Pole - Counter  -  LIDLEPOL001-84 / Point avec Bidule 18.05.20 : plus utilisé sauf maintenance</t>
  </si>
  <si>
    <t>mât Sp2 - 470mm - 2XVESA  - LIDLFRTS002-84 / Point avec Bidule 18.05.20 : plus utilisé sauf maintenance</t>
  </si>
  <si>
    <t>BAGUE RENFORCEE POUR MAT CAISSE - LIDL P22176-02  / Point avec Bidule 18.05.20 : plus utilisé sauf maintenance</t>
  </si>
  <si>
    <t>Printer Plate for TM-T88 - LIDLFRTS004-84 / Point avec Bidule 18.05.20 : plus utilisé sauf maintenance</t>
  </si>
  <si>
    <t>mât SP2 - 570mm - 2XVESA and printer plate LIDLFRTS001-84    Point avec Bidule : plus utilisé</t>
  </si>
  <si>
    <t xml:space="preserve">MAT POUR CAISSE LIDLECPOL002-84     Point avec Bidule : plus utilisé </t>
  </si>
  <si>
    <t>MAT POUR CAISSE LIDLFRTS003-84         Point avec Bidule : plus utilisé</t>
  </si>
  <si>
    <t>AAA</t>
  </si>
  <si>
    <t>BBB</t>
  </si>
  <si>
    <t>CCC</t>
  </si>
  <si>
    <t>III</t>
  </si>
  <si>
    <t>OOO</t>
  </si>
  <si>
    <t>EEE</t>
  </si>
  <si>
    <t>BIDULE</t>
  </si>
  <si>
    <t>Import BIDULE</t>
  </si>
  <si>
    <t>Import MACHIN</t>
  </si>
  <si>
    <t>Import 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</si>
</sst>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hh\:mm\:ss\ "/>
  </numFmts>
  <fonts count="41" x14ac:knownFonts="1">
    <font>
      <sz val="11"/>
      <color theme="1"/>
      <name val="Calibri"/>
      <family val="2"/>
      <scheme val="minor"/>
    </font>
    <font>
      <sz val="16"/>
      <color rgb="FF0000FF"/>
      <name val="ARIAL"/>
      <family val="16"/>
      <charset val="1"/>
    </font>
    <font>
      <b/>
      <sz val="10"/>
      <color rgb="FF000000"/>
      <name val="Times New Roman"/>
      <family val="16"/>
      <charset val="1"/>
    </font>
    <font>
      <b/>
      <u/>
      <sz val="8"/>
      <color rgb="FF000000"/>
      <name val="Times New Roman"/>
      <family val="16"/>
      <charset val="1"/>
    </font>
    <font>
      <b/>
      <u/>
      <sz val="8"/>
      <color rgb="FF008000"/>
      <name val="Times New Roman"/>
      <family val="16"/>
      <charset val="1"/>
    </font>
    <font>
      <b/>
      <u/>
      <sz val="8"/>
      <color rgb="FF0000FF"/>
      <name val="Times New Roman"/>
      <family val="16"/>
      <charset val="1"/>
    </font>
    <font>
      <b/>
      <u/>
      <sz val="8"/>
      <color rgb="FFFF0000"/>
      <name val="Times New Roman"/>
      <family val="16"/>
      <charset val="1"/>
    </font>
    <font>
      <b/>
      <u/>
      <sz val="8"/>
      <color rgb="FF800080"/>
      <name val="Times New Roman"/>
      <family val="16"/>
      <charset val="1"/>
    </font>
    <font>
      <b/>
      <u/>
      <sz val="8"/>
      <color rgb="FF804000"/>
      <name val="Times New Roman"/>
      <family val="16"/>
      <charset val="1"/>
    </font>
    <font>
      <sz val="8"/>
      <color rgb="FF000000"/>
      <name val="Times New Roman"/>
      <family val="16"/>
      <charset val="1"/>
    </font>
    <font>
      <sz val="8"/>
      <color rgb="FF008000"/>
      <name val="Times New Roman"/>
      <family val="16"/>
      <charset val="1"/>
    </font>
    <font>
      <sz val="8"/>
      <color rgb="FF0000FF"/>
      <name val="Times New Roman"/>
      <family val="16"/>
      <charset val="1"/>
    </font>
    <font>
      <sz val="8"/>
      <color rgb="FFFF0000"/>
      <name val="Times New Roman"/>
      <family val="16"/>
      <charset val="1"/>
    </font>
    <font>
      <sz val="8"/>
      <color rgb="FF800080"/>
      <name val="Times New Roman"/>
      <family val="16"/>
      <charset val="1"/>
    </font>
    <font>
      <sz val="8"/>
      <color rgb="FF804000"/>
      <name val="Times New Roman"/>
      <family val="16"/>
      <charset val="1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5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rgb="FFFF0000"/>
      <name val="Calibri"/>
      <family val="2"/>
    </font>
    <font>
      <sz val="8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2"/>
      <color rgb="FF339966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7"/>
      <color rgb="FF000000"/>
      <name val="Times New Roman"/>
      <family val="16"/>
      <charset val="1"/>
    </font>
    <font>
      <b/>
      <sz val="14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theme="5"/>
      </left>
      <right/>
      <top style="thick">
        <color theme="5"/>
      </top>
      <bottom/>
      <diagonal/>
    </border>
    <border>
      <left/>
      <right style="thick">
        <color theme="5"/>
      </right>
      <top style="thick">
        <color theme="5"/>
      </top>
      <bottom/>
      <diagonal/>
    </border>
    <border>
      <left style="thick">
        <color theme="5"/>
      </left>
      <right/>
      <top/>
      <bottom/>
      <diagonal/>
    </border>
    <border>
      <left/>
      <right style="thick">
        <color theme="5"/>
      </right>
      <top/>
      <bottom/>
      <diagonal/>
    </border>
    <border>
      <left style="thick">
        <color theme="5"/>
      </left>
      <right/>
      <top/>
      <bottom style="thick">
        <color theme="5"/>
      </bottom>
      <diagonal/>
    </border>
    <border>
      <left/>
      <right style="thick">
        <color theme="5"/>
      </right>
      <top/>
      <bottom style="thick">
        <color theme="5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theme="7"/>
      </left>
      <right/>
      <top style="thick">
        <color theme="7"/>
      </top>
      <bottom/>
      <diagonal/>
    </border>
    <border>
      <left/>
      <right style="thick">
        <color theme="7"/>
      </right>
      <top style="thick">
        <color theme="7"/>
      </top>
      <bottom/>
      <diagonal/>
    </border>
    <border>
      <left style="thick">
        <color theme="7"/>
      </left>
      <right/>
      <top/>
      <bottom/>
      <diagonal/>
    </border>
    <border>
      <left/>
      <right style="thick">
        <color theme="7"/>
      </right>
      <top/>
      <bottom/>
      <diagonal/>
    </border>
    <border>
      <left style="thick">
        <color theme="7"/>
      </left>
      <right/>
      <top/>
      <bottom style="thick">
        <color theme="7"/>
      </bottom>
      <diagonal/>
    </border>
    <border>
      <left/>
      <right style="thick">
        <color theme="7"/>
      </right>
      <top/>
      <bottom style="thick">
        <color theme="7"/>
      </bottom>
      <diagonal/>
    </border>
    <border>
      <left style="mediumDashed">
        <color rgb="FFFF0000"/>
      </left>
      <right/>
      <top style="mediumDashed">
        <color rgb="FFFF0000"/>
      </top>
      <bottom/>
      <diagonal/>
    </border>
    <border>
      <left/>
      <right style="mediumDashed">
        <color rgb="FFFF0000"/>
      </right>
      <top style="mediumDashed">
        <color rgb="FFFF0000"/>
      </top>
      <bottom/>
      <diagonal/>
    </border>
    <border>
      <left style="mediumDashed">
        <color rgb="FFFF0000"/>
      </left>
      <right/>
      <top/>
      <bottom/>
      <diagonal/>
    </border>
    <border>
      <left/>
      <right style="mediumDashed">
        <color rgb="FFFF0000"/>
      </right>
      <top/>
      <bottom/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Dashed">
        <color rgb="FFFF0000"/>
      </top>
      <bottom/>
      <diagonal/>
    </border>
    <border>
      <left/>
      <right/>
      <top/>
      <bottom style="mediumDashed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/>
      <top/>
      <bottom style="thick">
        <color rgb="FFFF0000"/>
      </bottom>
      <diagonal/>
    </border>
    <border>
      <left/>
      <right/>
      <top style="thick">
        <color theme="5"/>
      </top>
      <bottom/>
      <diagonal/>
    </border>
    <border>
      <left/>
      <right/>
      <top/>
      <bottom style="thick">
        <color theme="5"/>
      </bottom>
      <diagonal/>
    </border>
    <border>
      <left/>
      <right/>
      <top style="thick">
        <color theme="7"/>
      </top>
      <bottom/>
      <diagonal/>
    </border>
    <border>
      <left/>
      <right/>
      <top/>
      <bottom style="thick">
        <color theme="7"/>
      </bottom>
      <diagonal/>
    </border>
    <border>
      <left style="thick">
        <color theme="7"/>
      </left>
      <right/>
      <top style="thick">
        <color theme="7"/>
      </top>
      <bottom style="thick">
        <color theme="7"/>
      </bottom>
      <diagonal/>
    </border>
    <border>
      <left/>
      <right/>
      <top style="thick">
        <color theme="7"/>
      </top>
      <bottom style="thick">
        <color theme="7"/>
      </bottom>
      <diagonal/>
    </border>
    <border>
      <left/>
      <right style="thick">
        <color theme="7"/>
      </right>
      <top style="thick">
        <color theme="7"/>
      </top>
      <bottom style="thick">
        <color theme="7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8" fillId="0" borderId="0"/>
    <xf numFmtId="0" fontId="19" fillId="0" borderId="0"/>
    <xf numFmtId="0" fontId="18" fillId="0" borderId="0"/>
  </cellStyleXfs>
  <cellXfs count="245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0" xfId="0" applyNumberFormat="1"/>
    <xf numFmtId="14" fontId="0" fillId="0" borderId="5" xfId="0" applyNumberFormat="1" applyFill="1" applyBorder="1" applyAlignment="1">
      <alignment horizontal="center" vertical="center" wrapText="1"/>
    </xf>
    <xf numFmtId="14" fontId="0" fillId="0" borderId="0" xfId="0" applyNumberFormat="1" applyFill="1"/>
    <xf numFmtId="14" fontId="0" fillId="0" borderId="0" xfId="0" applyNumberFormat="1"/>
    <xf numFmtId="164" fontId="0" fillId="0" borderId="0" xfId="0" applyNumberFormat="1"/>
    <xf numFmtId="0" fontId="22" fillId="0" borderId="0" xfId="0" applyFont="1" applyFill="1"/>
    <xf numFmtId="0" fontId="22" fillId="0" borderId="0" xfId="0" applyNumberFormat="1" applyFont="1" applyFill="1"/>
    <xf numFmtId="0" fontId="0" fillId="0" borderId="0" xfId="0" applyNumberFormat="1" applyAlignment="1">
      <alignment horizontal="center" vertical="center" wrapText="1"/>
    </xf>
    <xf numFmtId="0" fontId="0" fillId="0" borderId="0" xfId="0" quotePrefix="1"/>
    <xf numFmtId="0" fontId="0" fillId="2" borderId="0" xfId="0" applyFill="1"/>
    <xf numFmtId="0" fontId="0" fillId="2" borderId="0" xfId="0" applyNumberFormat="1" applyFill="1"/>
    <xf numFmtId="0" fontId="0" fillId="0" borderId="1" xfId="0" applyBorder="1"/>
    <xf numFmtId="0" fontId="0" fillId="0" borderId="9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16" fillId="0" borderId="0" xfId="0" applyFont="1"/>
    <xf numFmtId="0" fontId="23" fillId="0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quotePrefix="1" applyBorder="1"/>
    <xf numFmtId="0" fontId="17" fillId="0" borderId="0" xfId="0" applyFont="1"/>
    <xf numFmtId="49" fontId="0" fillId="0" borderId="1" xfId="0" applyNumberFormat="1" applyBorder="1"/>
    <xf numFmtId="0" fontId="15" fillId="3" borderId="11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4" fillId="0" borderId="9" xfId="0" applyFont="1" applyBorder="1"/>
    <xf numFmtId="0" fontId="24" fillId="0" borderId="1" xfId="0" applyFont="1" applyBorder="1"/>
    <xf numFmtId="0" fontId="24" fillId="0" borderId="2" xfId="0" applyFont="1" applyBorder="1"/>
    <xf numFmtId="0" fontId="0" fillId="0" borderId="0" xfId="0" applyBorder="1"/>
    <xf numFmtId="0" fontId="0" fillId="0" borderId="0" xfId="0" applyAlignment="1">
      <alignment wrapText="1"/>
    </xf>
    <xf numFmtId="0" fontId="26" fillId="0" borderId="0" xfId="0" applyFont="1" applyBorder="1"/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/>
    </xf>
    <xf numFmtId="0" fontId="15" fillId="3" borderId="36" xfId="0" applyFont="1" applyFill="1" applyBorder="1" applyAlignment="1">
      <alignment vertical="center"/>
    </xf>
    <xf numFmtId="0" fontId="15" fillId="3" borderId="37" xfId="0" applyFont="1" applyFill="1" applyBorder="1" applyAlignment="1">
      <alignment vertical="center"/>
    </xf>
    <xf numFmtId="0" fontId="15" fillId="3" borderId="38" xfId="0" applyFont="1" applyFill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0" xfId="0" applyNumberFormat="1" applyFill="1"/>
    <xf numFmtId="0" fontId="0" fillId="0" borderId="0" xfId="0" applyFill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9" fillId="0" borderId="0" xfId="0" applyFont="1" applyAlignment="1">
      <alignment vertical="top"/>
    </xf>
    <xf numFmtId="1" fontId="10" fillId="0" borderId="0" xfId="0" applyNumberFormat="1" applyFont="1" applyAlignment="1">
      <alignment horizontal="center" vertical="top"/>
    </xf>
    <xf numFmtId="3" fontId="10" fillId="0" borderId="0" xfId="0" applyNumberFormat="1" applyFont="1" applyAlignment="1">
      <alignment horizontal="center" vertical="top"/>
    </xf>
    <xf numFmtId="3" fontId="11" fillId="0" borderId="0" xfId="0" applyNumberFormat="1" applyFont="1" applyAlignment="1">
      <alignment horizontal="center" vertical="top"/>
    </xf>
    <xf numFmtId="1" fontId="11" fillId="0" borderId="0" xfId="0" applyNumberFormat="1" applyFont="1" applyAlignment="1">
      <alignment horizontal="center" vertical="top"/>
    </xf>
    <xf numFmtId="3" fontId="12" fillId="0" borderId="0" xfId="0" applyNumberFormat="1" applyFont="1" applyAlignment="1">
      <alignment horizontal="center" vertical="top"/>
    </xf>
    <xf numFmtId="3" fontId="13" fillId="0" borderId="0" xfId="0" applyNumberFormat="1" applyFont="1" applyAlignment="1">
      <alignment horizontal="center" vertical="top"/>
    </xf>
    <xf numFmtId="3" fontId="14" fillId="0" borderId="0" xfId="0" applyNumberFormat="1" applyFont="1" applyAlignment="1">
      <alignment horizontal="center" vertical="top"/>
    </xf>
    <xf numFmtId="0" fontId="28" fillId="6" borderId="32" xfId="0" applyFont="1" applyFill="1" applyBorder="1"/>
    <xf numFmtId="0" fontId="29" fillId="6" borderId="33" xfId="0" applyFont="1" applyFill="1" applyBorder="1" applyAlignment="1">
      <alignment horizontal="center"/>
    </xf>
    <xf numFmtId="0" fontId="16" fillId="0" borderId="0" xfId="0" quotePrefix="1" applyFont="1"/>
    <xf numFmtId="0" fontId="25" fillId="7" borderId="34" xfId="0" applyFont="1" applyFill="1" applyBorder="1"/>
    <xf numFmtId="0" fontId="0" fillId="7" borderId="35" xfId="0" applyFill="1" applyBorder="1"/>
    <xf numFmtId="0" fontId="28" fillId="7" borderId="20" xfId="0" applyFont="1" applyFill="1" applyBorder="1"/>
    <xf numFmtId="0" fontId="0" fillId="7" borderId="20" xfId="0" applyFill="1" applyBorder="1"/>
    <xf numFmtId="0" fontId="0" fillId="7" borderId="21" xfId="0" applyFill="1" applyBorder="1"/>
    <xf numFmtId="0" fontId="25" fillId="7" borderId="20" xfId="0" applyFont="1" applyFill="1" applyBorder="1"/>
    <xf numFmtId="0" fontId="25" fillId="7" borderId="22" xfId="0" applyFont="1" applyFill="1" applyBorder="1"/>
    <xf numFmtId="0" fontId="0" fillId="7" borderId="23" xfId="0" applyFill="1" applyBorder="1"/>
    <xf numFmtId="0" fontId="0" fillId="7" borderId="32" xfId="0" applyFill="1" applyBorder="1"/>
    <xf numFmtId="0" fontId="0" fillId="7" borderId="33" xfId="0" applyFill="1" applyBorder="1"/>
    <xf numFmtId="0" fontId="25" fillId="7" borderId="32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NumberFormat="1" applyAlignment="1">
      <alignment horizontal="center"/>
    </xf>
    <xf numFmtId="0" fontId="26" fillId="0" borderId="9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26" fillId="0" borderId="9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5" fillId="8" borderId="8" xfId="0" applyFont="1" applyFill="1" applyBorder="1" applyAlignment="1">
      <alignment horizontal="center" vertical="center"/>
    </xf>
    <xf numFmtId="0" fontId="26" fillId="0" borderId="10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vertical="center"/>
    </xf>
    <xf numFmtId="0" fontId="26" fillId="0" borderId="0" xfId="0" applyNumberFormat="1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16" fillId="3" borderId="0" xfId="0" applyFont="1" applyFill="1"/>
    <xf numFmtId="0" fontId="16" fillId="3" borderId="0" xfId="0" applyFont="1" applyFill="1" applyAlignment="1">
      <alignment vertical="center"/>
    </xf>
    <xf numFmtId="0" fontId="15" fillId="8" borderId="6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7" borderId="0" xfId="0" applyFill="1" applyBorder="1"/>
    <xf numFmtId="0" fontId="25" fillId="7" borderId="40" xfId="0" applyFont="1" applyFill="1" applyBorder="1"/>
    <xf numFmtId="0" fontId="29" fillId="6" borderId="0" xfId="0" applyFont="1" applyFill="1" applyBorder="1" applyAlignment="1">
      <alignment horizontal="center"/>
    </xf>
    <xf numFmtId="0" fontId="28" fillId="7" borderId="0" xfId="0" applyFont="1" applyFill="1" applyBorder="1"/>
    <xf numFmtId="0" fontId="27" fillId="7" borderId="0" xfId="0" applyFont="1" applyFill="1" applyBorder="1" applyAlignment="1">
      <alignment horizontal="center"/>
    </xf>
    <xf numFmtId="0" fontId="15" fillId="9" borderId="0" xfId="0" applyFont="1" applyFill="1" applyBorder="1" applyAlignment="1">
      <alignment horizontal="center" vertical="center" wrapText="1"/>
    </xf>
    <xf numFmtId="0" fontId="25" fillId="10" borderId="0" xfId="0" applyFont="1" applyFill="1"/>
    <xf numFmtId="0" fontId="0" fillId="7" borderId="0" xfId="0" applyFill="1"/>
    <xf numFmtId="14" fontId="0" fillId="7" borderId="0" xfId="0" applyNumberFormat="1" applyFill="1"/>
    <xf numFmtId="14" fontId="30" fillId="7" borderId="0" xfId="0" applyNumberFormat="1" applyFont="1" applyFill="1"/>
    <xf numFmtId="0" fontId="28" fillId="7" borderId="0" xfId="0" applyFont="1" applyFill="1"/>
    <xf numFmtId="0" fontId="28" fillId="7" borderId="14" xfId="0" applyFont="1" applyFill="1" applyBorder="1"/>
    <xf numFmtId="0" fontId="0" fillId="7" borderId="15" xfId="0" applyFill="1" applyBorder="1"/>
    <xf numFmtId="0" fontId="28" fillId="7" borderId="26" xfId="0" applyFont="1" applyFill="1" applyBorder="1"/>
    <xf numFmtId="0" fontId="0" fillId="7" borderId="27" xfId="0" applyFill="1" applyBorder="1"/>
    <xf numFmtId="0" fontId="0" fillId="7" borderId="14" xfId="0" applyFill="1" applyBorder="1"/>
    <xf numFmtId="0" fontId="0" fillId="7" borderId="26" xfId="0" applyFill="1" applyBorder="1"/>
    <xf numFmtId="0" fontId="25" fillId="7" borderId="14" xfId="0" applyFont="1" applyFill="1" applyBorder="1"/>
    <xf numFmtId="0" fontId="25" fillId="7" borderId="26" xfId="0" applyFont="1" applyFill="1" applyBorder="1"/>
    <xf numFmtId="0" fontId="25" fillId="7" borderId="16" xfId="0" applyFont="1" applyFill="1" applyBorder="1"/>
    <xf numFmtId="0" fontId="25" fillId="7" borderId="44" xfId="0" applyFont="1" applyFill="1" applyBorder="1"/>
    <xf numFmtId="0" fontId="0" fillId="7" borderId="17" xfId="0" applyFill="1" applyBorder="1"/>
    <xf numFmtId="0" fontId="25" fillId="7" borderId="28" xfId="0" applyFont="1" applyFill="1" applyBorder="1"/>
    <xf numFmtId="0" fontId="25" fillId="7" borderId="46" xfId="0" applyFont="1" applyFill="1" applyBorder="1"/>
    <xf numFmtId="0" fontId="0" fillId="7" borderId="29" xfId="0" applyFill="1" applyBorder="1"/>
    <xf numFmtId="0" fontId="27" fillId="7" borderId="0" xfId="0" applyFont="1" applyFill="1" applyAlignment="1"/>
    <xf numFmtId="0" fontId="0" fillId="0" borderId="0" xfId="0" applyFill="1" applyBorder="1"/>
    <xf numFmtId="0" fontId="25" fillId="0" borderId="0" xfId="0" applyFont="1" applyFill="1" applyBorder="1"/>
    <xf numFmtId="0" fontId="0" fillId="7" borderId="0" xfId="0" applyNumberFormat="1" applyFill="1"/>
    <xf numFmtId="0" fontId="22" fillId="7" borderId="0" xfId="0" applyFont="1" applyFill="1"/>
    <xf numFmtId="0" fontId="0" fillId="0" borderId="0" xfId="0" applyNumberFormat="1" applyFill="1" applyBorder="1"/>
    <xf numFmtId="0" fontId="28" fillId="6" borderId="0" xfId="0" applyFont="1" applyFill="1" applyBorder="1" applyAlignment="1">
      <alignment horizontal="left"/>
    </xf>
    <xf numFmtId="0" fontId="0" fillId="7" borderId="47" xfId="0" applyFill="1" applyBorder="1"/>
    <xf numFmtId="0" fontId="0" fillId="7" borderId="49" xfId="0" applyFill="1" applyBorder="1"/>
    <xf numFmtId="0" fontId="0" fillId="7" borderId="42" xfId="0" applyNumberFormat="1" applyFill="1" applyBorder="1"/>
    <xf numFmtId="0" fontId="0" fillId="7" borderId="42" xfId="0" applyFill="1" applyBorder="1"/>
    <xf numFmtId="0" fontId="26" fillId="0" borderId="0" xfId="0" applyFont="1"/>
    <xf numFmtId="0" fontId="26" fillId="0" borderId="1" xfId="0" applyFont="1" applyBorder="1"/>
    <xf numFmtId="0" fontId="0" fillId="0" borderId="0" xfId="0" applyNumberFormat="1" applyBorder="1"/>
    <xf numFmtId="0" fontId="37" fillId="0" borderId="0" xfId="0" applyNumberFormat="1" applyFont="1" applyFill="1"/>
    <xf numFmtId="0" fontId="38" fillId="0" borderId="0" xfId="0" applyFont="1" applyAlignment="1">
      <alignment horizontal="center" vertical="top"/>
    </xf>
    <xf numFmtId="14" fontId="38" fillId="0" borderId="0" xfId="0" applyNumberFormat="1" applyFont="1" applyAlignment="1">
      <alignment horizontal="center" vertical="top"/>
    </xf>
    <xf numFmtId="165" fontId="38" fillId="0" borderId="0" xfId="0" applyNumberFormat="1" applyFont="1" applyAlignment="1">
      <alignment horizontal="right" vertical="top"/>
    </xf>
    <xf numFmtId="0" fontId="26" fillId="0" borderId="0" xfId="0" applyFont="1" applyFill="1"/>
    <xf numFmtId="0" fontId="26" fillId="0" borderId="0" xfId="0" applyNumberFormat="1" applyFont="1" applyFill="1"/>
    <xf numFmtId="0" fontId="26" fillId="0" borderId="0" xfId="0" applyFont="1" applyFill="1" applyBorder="1"/>
    <xf numFmtId="0" fontId="26" fillId="0" borderId="0" xfId="0" applyNumberFormat="1" applyFont="1" applyFill="1" applyBorder="1"/>
    <xf numFmtId="0" fontId="26" fillId="2" borderId="0" xfId="0" applyFont="1" applyFill="1"/>
    <xf numFmtId="0" fontId="26" fillId="0" borderId="0" xfId="0" applyNumberFormat="1" applyFont="1" applyBorder="1"/>
    <xf numFmtId="0" fontId="27" fillId="7" borderId="0" xfId="0" applyFont="1" applyFill="1"/>
    <xf numFmtId="0" fontId="27" fillId="7" borderId="0" xfId="0" quotePrefix="1" applyFont="1" applyFill="1"/>
    <xf numFmtId="0" fontId="0" fillId="7" borderId="0" xfId="0" quotePrefix="1" applyFill="1"/>
    <xf numFmtId="0" fontId="15" fillId="4" borderId="0" xfId="0" applyFont="1" applyFill="1" applyAlignment="1" applyProtection="1">
      <alignment horizontal="center" vertical="center"/>
    </xf>
    <xf numFmtId="0" fontId="15" fillId="4" borderId="0" xfId="0" applyFont="1" applyFill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14" fontId="0" fillId="0" borderId="0" xfId="0" applyNumberFormat="1" applyProtection="1">
      <protection locked="0"/>
    </xf>
    <xf numFmtId="0" fontId="26" fillId="0" borderId="0" xfId="0" applyFont="1" applyBorder="1" applyProtection="1">
      <protection locked="0"/>
    </xf>
    <xf numFmtId="0" fontId="0" fillId="0" borderId="0" xfId="0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4" fontId="0" fillId="0" borderId="0" xfId="0" applyNumberFormat="1" applyAlignment="1" applyProtection="1">
      <alignment horizontal="right"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5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40" fillId="7" borderId="0" xfId="0" quotePrefix="1" applyFont="1" applyFill="1"/>
    <xf numFmtId="14" fontId="30" fillId="7" borderId="0" xfId="0" applyNumberFormat="1" applyFont="1" applyFill="1" applyAlignment="1" applyProtection="1">
      <alignment horizontal="left"/>
      <protection locked="0"/>
    </xf>
    <xf numFmtId="0" fontId="22" fillId="7" borderId="0" xfId="0" applyNumberFormat="1" applyFont="1" applyFill="1"/>
    <xf numFmtId="0" fontId="0" fillId="0" borderId="0" xfId="0" applyNumberFormat="1" applyProtection="1">
      <protection locked="0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0" fontId="0" fillId="2" borderId="0" xfId="0" applyFill="1" applyProtection="1">
      <protection locked="0"/>
    </xf>
    <xf numFmtId="0" fontId="0" fillId="5" borderId="0" xfId="0" applyFill="1" applyProtection="1">
      <protection locked="0"/>
    </xf>
    <xf numFmtId="0" fontId="0" fillId="0" borderId="0" xfId="0" applyNumberFormat="1" applyFill="1" applyProtection="1">
      <protection locked="0"/>
    </xf>
    <xf numFmtId="0" fontId="22" fillId="0" borderId="0" xfId="0" applyFont="1" applyFill="1" applyProtection="1">
      <protection locked="0"/>
    </xf>
    <xf numFmtId="0" fontId="26" fillId="0" borderId="0" xfId="0" applyNumberFormat="1" applyFont="1" applyAlignment="1" applyProtection="1">
      <alignment horizontal="right"/>
      <protection locked="0"/>
    </xf>
    <xf numFmtId="0" fontId="26" fillId="0" borderId="0" xfId="0" applyFont="1" applyFill="1" applyAlignment="1" applyProtection="1">
      <alignment horizontal="right"/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26" fillId="0" borderId="0" xfId="0" applyFont="1" applyFill="1" applyProtection="1">
      <protection locked="0"/>
    </xf>
    <xf numFmtId="0" fontId="26" fillId="0" borderId="0" xfId="0" applyNumberFormat="1" applyFont="1" applyFill="1" applyProtection="1">
      <protection locked="0"/>
    </xf>
    <xf numFmtId="0" fontId="26" fillId="0" borderId="0" xfId="0" applyFont="1" applyFill="1" applyBorder="1" applyProtection="1">
      <protection locked="0"/>
    </xf>
    <xf numFmtId="0" fontId="26" fillId="0" borderId="0" xfId="0" applyFont="1" applyAlignment="1" applyProtection="1">
      <alignment horizontal="center"/>
      <protection locked="0"/>
    </xf>
    <xf numFmtId="0" fontId="26" fillId="0" borderId="0" xfId="0" applyFont="1" applyProtection="1">
      <protection locked="0"/>
    </xf>
    <xf numFmtId="0" fontId="0" fillId="7" borderId="0" xfId="0" applyFill="1" applyProtection="1">
      <protection locked="0"/>
    </xf>
    <xf numFmtId="0" fontId="0" fillId="7" borderId="0" xfId="0" applyFill="1" applyAlignment="1" applyProtection="1">
      <alignment wrapText="1"/>
      <protection locked="0"/>
    </xf>
    <xf numFmtId="0" fontId="0" fillId="7" borderId="0" xfId="0" applyFont="1" applyFill="1" applyAlignment="1" applyProtection="1">
      <alignment wrapText="1"/>
      <protection locked="0"/>
    </xf>
    <xf numFmtId="0" fontId="37" fillId="0" borderId="0" xfId="0" applyFont="1" applyFill="1" applyProtection="1">
      <protection locked="0"/>
    </xf>
    <xf numFmtId="164" fontId="0" fillId="0" borderId="0" xfId="0" applyNumberFormat="1" applyFill="1" applyProtection="1">
      <protection locked="0"/>
    </xf>
    <xf numFmtId="49" fontId="0" fillId="0" borderId="0" xfId="0" applyNumberFormat="1" applyProtection="1">
      <protection locked="0"/>
    </xf>
    <xf numFmtId="49" fontId="0" fillId="0" borderId="0" xfId="0" applyNumberFormat="1" applyAlignment="1" applyProtection="1">
      <alignment horizontal="left"/>
      <protection locked="0"/>
    </xf>
    <xf numFmtId="0" fontId="16" fillId="0" borderId="0" xfId="0" applyFont="1" applyFill="1" applyProtection="1">
      <protection locked="0"/>
    </xf>
    <xf numFmtId="14" fontId="0" fillId="0" borderId="0" xfId="0" applyNumberFormat="1" applyFill="1" applyProtection="1">
      <protection locked="0"/>
    </xf>
    <xf numFmtId="164" fontId="0" fillId="0" borderId="0" xfId="0" applyNumberFormat="1" applyFill="1" applyBorder="1" applyProtection="1">
      <protection locked="0"/>
    </xf>
    <xf numFmtId="0" fontId="16" fillId="0" borderId="0" xfId="0" applyFont="1" applyFill="1" applyBorder="1" applyProtection="1">
      <protection locked="0"/>
    </xf>
    <xf numFmtId="14" fontId="0" fillId="0" borderId="0" xfId="0" applyNumberFormat="1" applyFill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164" fontId="0" fillId="2" borderId="0" xfId="0" applyNumberFormat="1" applyFill="1" applyProtection="1">
      <protection locked="0"/>
    </xf>
    <xf numFmtId="0" fontId="0" fillId="2" borderId="0" xfId="0" applyFill="1" applyAlignment="1" applyProtection="1">
      <alignment horizontal="left"/>
      <protection locked="0"/>
    </xf>
    <xf numFmtId="0" fontId="16" fillId="2" borderId="0" xfId="0" applyFont="1" applyFill="1" applyProtection="1">
      <protection locked="0"/>
    </xf>
    <xf numFmtId="14" fontId="0" fillId="2" borderId="0" xfId="0" applyNumberFormat="1" applyFill="1" applyProtection="1">
      <protection locked="0"/>
    </xf>
    <xf numFmtId="49" fontId="0" fillId="0" borderId="0" xfId="0" applyNumberFormat="1" applyBorder="1" applyProtection="1">
      <protection locked="0"/>
    </xf>
    <xf numFmtId="49" fontId="0" fillId="0" borderId="0" xfId="0" applyNumberFormat="1" applyBorder="1" applyAlignment="1" applyProtection="1">
      <alignment horizontal="left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164" fontId="26" fillId="0" borderId="0" xfId="0" applyNumberFormat="1" applyFont="1" applyFill="1" applyProtection="1">
      <protection locked="0"/>
    </xf>
    <xf numFmtId="0" fontId="26" fillId="0" borderId="0" xfId="0" applyFont="1" applyFill="1" applyAlignment="1" applyProtection="1">
      <alignment horizontal="left"/>
      <protection locked="0"/>
    </xf>
    <xf numFmtId="14" fontId="26" fillId="0" borderId="0" xfId="0" applyNumberFormat="1" applyFont="1" applyFill="1" applyProtection="1">
      <protection locked="0"/>
    </xf>
    <xf numFmtId="164" fontId="26" fillId="0" borderId="0" xfId="0" applyNumberFormat="1" applyFont="1" applyFill="1" applyBorder="1" applyProtection="1">
      <protection locked="0"/>
    </xf>
    <xf numFmtId="0" fontId="26" fillId="0" borderId="0" xfId="0" applyFont="1" applyBorder="1" applyAlignment="1" applyProtection="1">
      <alignment horizontal="left"/>
      <protection locked="0"/>
    </xf>
    <xf numFmtId="14" fontId="26" fillId="0" borderId="0" xfId="0" applyNumberFormat="1" applyFont="1" applyFill="1" applyBorder="1" applyProtection="1">
      <protection locked="0"/>
    </xf>
    <xf numFmtId="164" fontId="22" fillId="0" borderId="0" xfId="0" applyNumberFormat="1" applyFont="1" applyFill="1" applyProtection="1">
      <protection locked="0"/>
    </xf>
    <xf numFmtId="0" fontId="22" fillId="0" borderId="0" xfId="0" applyFont="1" applyFill="1" applyAlignment="1" applyProtection="1">
      <alignment horizontal="left"/>
      <protection locked="0"/>
    </xf>
    <xf numFmtId="14" fontId="22" fillId="0" borderId="0" xfId="0" applyNumberFormat="1" applyFont="1" applyFill="1" applyProtection="1">
      <protection locked="0"/>
    </xf>
    <xf numFmtId="49" fontId="26" fillId="0" borderId="0" xfId="0" applyNumberFormat="1" applyFont="1" applyFill="1" applyProtection="1">
      <protection locked="0"/>
    </xf>
    <xf numFmtId="0" fontId="26" fillId="0" borderId="0" xfId="0" applyFont="1" applyAlignment="1" applyProtection="1">
      <alignment horizontal="left"/>
      <protection locked="0"/>
    </xf>
    <xf numFmtId="49" fontId="26" fillId="0" borderId="0" xfId="0" applyNumberFormat="1" applyFont="1" applyBorder="1" applyProtection="1">
      <protection locked="0"/>
    </xf>
    <xf numFmtId="49" fontId="26" fillId="0" borderId="0" xfId="0" applyNumberFormat="1" applyFont="1" applyBorder="1" applyAlignment="1" applyProtection="1">
      <alignment horizontal="left"/>
      <protection locked="0"/>
    </xf>
    <xf numFmtId="164" fontId="0" fillId="7" borderId="0" xfId="0" applyNumberFormat="1" applyFill="1" applyProtection="1">
      <protection locked="0"/>
    </xf>
    <xf numFmtId="0" fontId="0" fillId="7" borderId="0" xfId="0" applyFill="1" applyAlignment="1" applyProtection="1">
      <alignment horizontal="left"/>
      <protection locked="0"/>
    </xf>
    <xf numFmtId="0" fontId="16" fillId="7" borderId="0" xfId="0" applyFont="1" applyFill="1" applyProtection="1">
      <protection locked="0"/>
    </xf>
    <xf numFmtId="14" fontId="0" fillId="7" borderId="0" xfId="0" applyNumberFormat="1" applyFill="1" applyProtection="1">
      <protection locked="0"/>
    </xf>
    <xf numFmtId="0" fontId="36" fillId="7" borderId="0" xfId="0" applyFont="1" applyFill="1" applyAlignment="1">
      <alignment horizontal="left"/>
    </xf>
    <xf numFmtId="0" fontId="39" fillId="7" borderId="0" xfId="0" applyFont="1" applyFill="1" applyAlignment="1">
      <alignment horizontal="center"/>
    </xf>
    <xf numFmtId="0" fontId="27" fillId="6" borderId="30" xfId="0" applyFont="1" applyFill="1" applyBorder="1" applyAlignment="1">
      <alignment horizontal="center"/>
    </xf>
    <xf numFmtId="0" fontId="27" fillId="6" borderId="39" xfId="0" applyFont="1" applyFill="1" applyBorder="1" applyAlignment="1">
      <alignment horizontal="center"/>
    </xf>
    <xf numFmtId="0" fontId="27" fillId="6" borderId="31" xfId="0" applyFont="1" applyFill="1" applyBorder="1" applyAlignment="1">
      <alignment horizontal="center"/>
    </xf>
    <xf numFmtId="0" fontId="27" fillId="7" borderId="18" xfId="0" applyFont="1" applyFill="1" applyBorder="1" applyAlignment="1">
      <alignment horizontal="center"/>
    </xf>
    <xf numFmtId="0" fontId="27" fillId="7" borderId="41" xfId="0" applyFont="1" applyFill="1" applyBorder="1" applyAlignment="1">
      <alignment horizontal="center"/>
    </xf>
    <xf numFmtId="0" fontId="27" fillId="7" borderId="19" xfId="0" applyFont="1" applyFill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27" fillId="0" borderId="43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0" borderId="24" xfId="0" applyFont="1" applyBorder="1" applyAlignment="1">
      <alignment horizontal="center"/>
    </xf>
    <xf numFmtId="0" fontId="27" fillId="0" borderId="45" xfId="0" applyFont="1" applyBorder="1" applyAlignment="1">
      <alignment horizontal="center"/>
    </xf>
    <xf numFmtId="0" fontId="27" fillId="0" borderId="25" xfId="0" applyFont="1" applyBorder="1" applyAlignment="1">
      <alignment horizontal="center"/>
    </xf>
    <xf numFmtId="0" fontId="33" fillId="7" borderId="48" xfId="0" applyFont="1" applyFill="1" applyBorder="1" applyAlignment="1">
      <alignment horizontal="center"/>
    </xf>
  </cellXfs>
  <cellStyles count="4">
    <cellStyle name="Normal" xfId="0" builtinId="0"/>
    <cellStyle name="Normal 2" xfId="1" xr:uid="{65123103-2014-479F-ADB0-A6D870E7FFFB}"/>
    <cellStyle name="Normal 3" xfId="2" xr:uid="{3F31D94A-E39B-41E0-9050-F49A4A562613}"/>
    <cellStyle name="Normal 6" xfId="3" xr:uid="{1594168B-7FB8-4DAC-974A-8B5AE332D805}"/>
  </cellStyles>
  <dxfs count="48">
    <dxf>
      <font>
        <color rgb="FF9C0006"/>
      </font>
      <fill>
        <patternFill>
          <bgColor rgb="FFFFC7CE"/>
        </patternFill>
      </fill>
    </dxf>
    <dxf>
      <protection locked="0" hidden="0"/>
    </dxf>
    <dxf>
      <numFmt numFmtId="19" formatCode="dd/mm/yyyy"/>
      <alignment horizontal="general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numFmt numFmtId="19" formatCode="dd/mm/yyyy"/>
      <alignment horizontal="general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9"/>
        </patternFill>
      </fill>
      <alignment horizontal="center" vertical="center" textRotation="0" indent="0" justifyLastLine="0" shrinkToFit="0" readingOrder="0"/>
      <protection locked="1" hidden="0"/>
    </dxf>
    <dxf>
      <fill>
        <patternFill>
          <bgColor rgb="FF66FF66"/>
        </patternFill>
      </fill>
    </dxf>
    <dxf>
      <fill>
        <patternFill patternType="solid">
          <fgColor auto="1"/>
          <bgColor rgb="FF00FFFF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numFmt numFmtId="19" formatCode="dd/mm/yyyy"/>
      <protection locked="0" hidden="0"/>
    </dxf>
    <dxf>
      <protection locked="0" hidden="0"/>
    </dxf>
    <dxf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rgb="FFFFFF00"/>
        </patternFill>
      </fill>
      <protection locked="0" hidden="0"/>
    </dxf>
    <dxf>
      <fill>
        <patternFill patternType="solid">
          <fgColor indexed="64"/>
          <bgColor rgb="FFFFFF00"/>
        </patternFill>
      </fill>
      <alignment horizontal="left" textRotation="0" indent="0" justifyLastLine="0" shrinkToFit="0" readingOrder="0"/>
      <protection locked="0" hidden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rgb="FFFFFF00"/>
        </patternFill>
      </fill>
      <protection locked="0" hidden="0"/>
    </dxf>
    <dxf>
      <protection locked="0" hidden="0"/>
    </dxf>
    <dxf>
      <numFmt numFmtId="164" formatCode="#,##0.00\ &quot;€&quot;"/>
      <protection locked="0" hidden="0"/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rgb="FFFFFF00"/>
        </patternFill>
      </fill>
      <protection locked="0" hidden="0"/>
    </dxf>
    <dxf>
      <fill>
        <patternFill patternType="solid">
          <fgColor indexed="64"/>
          <bgColor rgb="FFFFFF00"/>
        </patternFill>
      </fill>
      <protection locked="0" hidden="0"/>
    </dxf>
    <dxf>
      <fill>
        <patternFill patternType="solid">
          <fgColor indexed="64"/>
          <bgColor rgb="FFFFFF00"/>
        </patternFill>
      </fill>
      <protection locked="0" hidden="0"/>
    </dxf>
    <dxf>
      <fill>
        <patternFill patternType="solid">
          <fgColor indexed="64"/>
          <bgColor rgb="FFFFFF00"/>
        </patternFill>
      </fill>
      <protection locked="0" hidden="0"/>
    </dxf>
    <dxf>
      <font>
        <color theme="5"/>
      </font>
      <fill>
        <patternFill patternType="solid">
          <fgColor indexed="64"/>
          <bgColor rgb="FFFFFF00"/>
        </patternFill>
      </fill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color rgb="FFFF0000"/>
      </font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FF"/>
      <color rgb="FF00FF00"/>
      <color rgb="FF99FF99"/>
      <color rgb="FFFFFF66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16</xdr:row>
          <xdr:rowOff>47625</xdr:rowOff>
        </xdr:from>
        <xdr:to>
          <xdr:col>2</xdr:col>
          <xdr:colOff>752475</xdr:colOff>
          <xdr:row>19</xdr:row>
          <xdr:rowOff>9525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0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Conversion Import SYMAG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0</xdr:row>
          <xdr:rowOff>171450</xdr:rowOff>
        </xdr:from>
        <xdr:to>
          <xdr:col>4</xdr:col>
          <xdr:colOff>57150</xdr:colOff>
          <xdr:row>4</xdr:row>
          <xdr:rowOff>19050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1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Mise à jour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2047875</xdr:colOff>
          <xdr:row>1</xdr:row>
          <xdr:rowOff>57150</xdr:rowOff>
        </xdr:from>
        <xdr:to>
          <xdr:col>12</xdr:col>
          <xdr:colOff>133350</xdr:colOff>
          <xdr:row>3</xdr:row>
          <xdr:rowOff>190500</xdr:rowOff>
        </xdr:to>
        <xdr:sp macro="" textlink="">
          <xdr:nvSpPr>
            <xdr:cNvPr id="9224" name="recherche_article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1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</xdr:row>
          <xdr:rowOff>0</xdr:rowOff>
        </xdr:from>
        <xdr:to>
          <xdr:col>0</xdr:col>
          <xdr:colOff>1085850</xdr:colOff>
          <xdr:row>1</xdr:row>
          <xdr:rowOff>1028700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4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à jour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REFERENTIEL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72F7CC-3C48-4272-B5EC-F164E731A686}" name="Tablo_Stock" displayName="Tablo_Stock" ref="A1:Y63" totalsRowShown="0" headerRowDxfId="45" headerRowBorderDxfId="44" tableBorderDxfId="43" totalsRowBorderDxfId="42" headerRowCellStyle="Normal" dataCellStyle="Normal">
  <sortState xmlns:xlrd2="http://schemas.microsoft.com/office/spreadsheetml/2017/richdata2" ref="A2:Y63">
    <sortCondition ref="A1:A63"/>
  </sortState>
  <tableColumns count="25">
    <tableColumn id="18" xr3:uid="{0E59CFAA-573B-419B-AC62-E92A31F14A68}" name="CODE PROSHOP" dataDxfId="41"/>
    <tableColumn id="9" xr3:uid="{25745A4A-56EC-4193-A6B5-BEB796E90A6C}" name="DESIGNATION PROSHOP" dataDxfId="40" dataCellStyle="Normal"/>
    <tableColumn id="8" xr3:uid="{A8E5BF46-39DC-4C53-A113-39553F5FDC72}" name="CATEGORIE" dataDxfId="39"/>
    <tableColumn id="3" xr3:uid="{F2B017E6-C147-4A88-B87E-2B0D74D08F47}" name="DESIGNATION OPERATIONNELLE" dataDxfId="38"/>
    <tableColumn id="2" xr3:uid="{10348543-9913-46E3-9175-24CDF13817D3}" name="Informations complémentaires" dataDxfId="37" dataCellStyle="Normal"/>
    <tableColumn id="1" xr3:uid="{EA5E208F-FB4F-49C2-AD0C-42C7EB141C08}" name="SYMAG Ref Sage" dataCellStyle="Normal"/>
    <tableColumn id="17" xr3:uid="{897D5582-9542-4196-BC50-14D0CEE9D574}" name="SYMAG Famille " dataDxfId="36">
      <calculatedColumnFormula>IFERROR(VLOOKUP(Tablo_Stock[[#This Row],[SYMAG Ref Sage]],'Import-SYMAG'!A:P,2,FALSE),"Stock vide")</calculatedColumnFormula>
    </tableColumn>
    <tableColumn id="16" xr3:uid="{16D8BB60-091B-4B6B-861B-BCA4412A0C61}" name="SYMAG Désignation" dataDxfId="35">
      <calculatedColumnFormula>IFERROR(VLOOKUP(Tablo_Stock[[#This Row],[SYMAG Ref Sage]],'Import-SYMAG'!A:P,3,FALSE),"Stock vide, absent catalogue SYMAG")</calculatedColumnFormula>
    </tableColumn>
    <tableColumn id="4" xr3:uid="{37AE81ED-F9AF-4BF0-AB30-A28DA9B67EFA}" name="Quantité         Pour ouverture classique" dataDxfId="34" dataCellStyle="Normal"/>
    <tableColumn id="5" xr3:uid="{1B8605BB-2325-4B7D-B249-A54549F2832E}" name="SYMAG_x000a_Stock_x000a_neuf" dataDxfId="33" dataCellStyle="Normal">
      <calculatedColumnFormula>IFERROR(VLOOKUP(Tablo_Stock[[#This Row],[SYMAG Ref Sage]],'Import-SYMAG'!A:P,8,FALSE),"")</calculatedColumnFormula>
    </tableColumn>
    <tableColumn id="6" xr3:uid="{77F4C3D5-68BD-451A-B93F-56F1D3E36996}" name="SYMAG_x000a_Stock_x000a_re used" dataDxfId="32" dataCellStyle="Normal">
      <calculatedColumnFormula>IFERROR(VLOOKUP(Tablo_Stock[[#This Row],[SYMAG Ref Sage]],'Import-SYMAG'!A:P,13,FALSE),"")</calculatedColumnFormula>
    </tableColumn>
    <tableColumn id="7" xr3:uid="{A29F17D4-F96C-4CB3-A10C-20AC87666961}" name="STOCK FINAL" dataDxfId="31" dataCellStyle="Normal">
      <calculatedColumnFormula>IFERROR(SUM(J2:K2),"Absent catalogue")</calculatedColumnFormula>
    </tableColumn>
    <tableColumn id="22" xr3:uid="{B2C770F1-99E1-4F4F-9531-84D366683E0E}" name="Stock minimal (3)" dataDxfId="30"/>
    <tableColumn id="23" xr3:uid="{6AB76ABE-5393-477F-8733-B310EF02FBC3}" name="Stock de sécurité (2)" dataDxfId="29"/>
    <tableColumn id="24" xr3:uid="{84A58C3F-149A-4638-A904-78EA65BE8E94}" name="Stock d'alerte (1)" dataDxfId="28">
      <calculatedColumnFormula>SUM(Tablo_Stock[[#This Row],[Stock minimal (3)]:[Stock de sécurité (2)]])</calculatedColumnFormula>
    </tableColumn>
    <tableColumn id="21" xr3:uid="{34C3C069-946D-46E0-8862-CFC2958C4EE1}" name="Nombre ouvertures couvertes" dataDxfId="27"/>
    <tableColumn id="10" xr3:uid="{5F455E94-AFD5-491E-A295-3D7552B402E7}" name="Coût unitaire_x000a_Proshop" dataDxfId="26" dataCellStyle="Normal"/>
    <tableColumn id="11" xr3:uid="{DF5BF1F6-157B-4025-8EEB-486195F353F1}" name="Fournisseur" dataDxfId="25" dataCellStyle="Normal"/>
    <tableColumn id="19" xr3:uid="{8538132A-3314-4E5A-8A9E-C4153F90C7E2}" name="Référence Fournisseur (Proshop)" dataDxfId="24"/>
    <tableColumn id="12" xr3:uid="{9AE8EA2C-79E9-4B8C-98B9-B29600615FD9}" name="Fabricant" dataDxfId="23"/>
    <tableColumn id="25" xr3:uid="{E14F25FC-0F52-4C16-90D0-0ACDA1156BBE}" name="Référence fabricant" dataDxfId="22"/>
    <tableColumn id="20" xr3:uid="{9E88B68B-A6A6-44C2-AA69-EF1B28226BF4}" name="Délais livraison Proshop (jours)" dataDxfId="21"/>
    <tableColumn id="13" xr3:uid="{EC28076A-71D9-4B06-86BF-80CD472356EE}" name="Info 1 " dataDxfId="20" dataCellStyle="Normal"/>
    <tableColumn id="14" xr3:uid="{53FEE600-AECC-4862-B70C-E23327CA99AE}" name="Info 2" dataDxfId="19" dataCellStyle="Normal"/>
    <tableColumn id="15" xr3:uid="{88E227B9-562A-4536-8D17-6A490E63BFB4}" name="Info 3" dataDxfId="18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31FB14-B91F-4640-BE7D-AC8982F814F4}" name="Tablo_Commandes" displayName="Tablo_Commandes" ref="A1:K2000" totalsRowShown="0" headerRowDxfId="13" dataDxfId="12">
  <autoFilter ref="A1:K2000" xr:uid="{536D2B8D-C69B-465A-AE37-3AA461B03873}"/>
  <sortState xmlns:xlrd2="http://schemas.microsoft.com/office/spreadsheetml/2017/richdata2" ref="A2:K41">
    <sortCondition ref="F1:F41"/>
  </sortState>
  <tableColumns count="11">
    <tableColumn id="1" xr3:uid="{CF902DF0-0F9E-4FFB-8D81-F44370FDBEB9}" name="N° commande" dataDxfId="11"/>
    <tableColumn id="2" xr3:uid="{32EF058A-A63B-46E9-A8E0-FBC840E59718}" name="Fournisseur" dataDxfId="10"/>
    <tableColumn id="3" xr3:uid="{A14AB41E-C61D-43BC-A00D-59CC45A15443}" name="Code Proshop" dataDxfId="9"/>
    <tableColumn id="4" xr3:uid="{45970721-9B51-4354-A57F-1EE9F3BFDBBE}" name="Matériel" dataDxfId="8"/>
    <tableColumn id="5" xr3:uid="{1DD55486-FD8E-4653-8B3C-B39C75044B61}" name="Quantité" dataDxfId="7"/>
    <tableColumn id="6" xr3:uid="{9C55FB71-0EB3-4FA5-A3E1-8B82CA15B31F}" name="Date commande" dataDxfId="6"/>
    <tableColumn id="7" xr3:uid="{F2F5B59F-8F04-45AD-96B4-E66273283211}" name="Date livraison prévisionnelle" dataDxfId="5"/>
    <tableColumn id="8" xr3:uid="{A2F9A7ED-28D5-4B2A-B533-52A18D4A4BD5}" name="Date livraison effective" dataDxfId="4"/>
    <tableColumn id="9" xr3:uid="{172E8978-523B-4FB0-83DC-6DD0465322F4}" name="Statut" dataDxfId="3"/>
    <tableColumn id="10" xr3:uid="{64466062-6575-4AFE-B9AD-B061BF16A0A2}" name="Lieu de livraison" dataDxfId="2"/>
    <tableColumn id="11" xr3:uid="{472E30BB-F589-4A00-A1E1-3FA7604AE1B8}" name="Commentaire" dataDxfId="1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35D87-3AEA-48C3-A5FF-42A688BD071B}">
  <sheetPr codeName="Feuil13"/>
  <dimension ref="A1:P30"/>
  <sheetViews>
    <sheetView workbookViewId="0">
      <selection activeCell="E29" sqref="E29"/>
    </sheetView>
  </sheetViews>
  <sheetFormatPr baseColWidth="10" defaultRowHeight="15" x14ac:dyDescent="0.25"/>
  <cols>
    <col min="1" max="1" width="5.28515625" customWidth="1"/>
  </cols>
  <sheetData>
    <row r="1" spans="1:15" x14ac:dyDescent="0.25">
      <c r="A1" s="109"/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</row>
    <row r="2" spans="1:15" ht="18.75" x14ac:dyDescent="0.3">
      <c r="A2" s="109"/>
      <c r="B2" s="109"/>
      <c r="C2" s="109"/>
      <c r="D2" s="109"/>
      <c r="E2" s="109"/>
      <c r="F2" s="231"/>
      <c r="G2" s="231"/>
      <c r="H2" s="231"/>
      <c r="I2" s="231"/>
      <c r="J2" s="109"/>
      <c r="K2" s="109"/>
      <c r="L2" s="109"/>
      <c r="M2" s="109"/>
      <c r="N2" s="109"/>
      <c r="O2" s="109"/>
    </row>
    <row r="3" spans="1:15" ht="15.75" x14ac:dyDescent="0.25">
      <c r="A3" s="109"/>
      <c r="B3" s="109"/>
      <c r="C3" s="109"/>
      <c r="D3" s="109"/>
      <c r="E3" s="109"/>
      <c r="F3" s="151"/>
      <c r="G3" s="151"/>
      <c r="H3" s="151"/>
      <c r="I3" s="151"/>
      <c r="J3" s="151"/>
      <c r="K3" s="109"/>
      <c r="L3" s="109"/>
      <c r="M3" s="109"/>
      <c r="N3" s="109"/>
      <c r="O3" s="109"/>
    </row>
    <row r="4" spans="1:15" ht="15.75" x14ac:dyDescent="0.25">
      <c r="A4" s="109"/>
      <c r="B4" s="109"/>
      <c r="C4" s="109"/>
      <c r="D4" s="109"/>
      <c r="E4" s="109"/>
      <c r="F4" s="152"/>
      <c r="G4" s="151"/>
      <c r="H4" s="151"/>
      <c r="I4" s="151"/>
      <c r="J4" s="151"/>
      <c r="K4" s="109"/>
      <c r="L4" s="109"/>
      <c r="M4" s="109"/>
      <c r="N4" s="109"/>
      <c r="O4" s="109"/>
    </row>
    <row r="5" spans="1:15" ht="15.75" x14ac:dyDescent="0.25">
      <c r="A5" s="109"/>
      <c r="B5" s="109"/>
      <c r="C5" s="109"/>
      <c r="D5" s="109"/>
      <c r="E5" s="109"/>
      <c r="F5" s="152"/>
      <c r="G5" s="151"/>
      <c r="H5" s="151"/>
      <c r="I5" s="151"/>
      <c r="J5" s="151"/>
      <c r="K5" s="109"/>
      <c r="L5" s="109"/>
      <c r="M5" s="109"/>
      <c r="N5" s="109"/>
      <c r="O5" s="109"/>
    </row>
    <row r="6" spans="1:15" ht="15.75" x14ac:dyDescent="0.25">
      <c r="A6" s="109"/>
      <c r="B6" s="109"/>
      <c r="C6" s="109"/>
      <c r="D6" s="109"/>
      <c r="E6" s="109"/>
      <c r="F6" s="152"/>
      <c r="G6" s="151"/>
      <c r="H6" s="151"/>
      <c r="I6" s="151"/>
      <c r="J6" s="151"/>
      <c r="K6" s="109"/>
      <c r="L6" s="109"/>
      <c r="M6" s="109"/>
      <c r="N6" s="109"/>
      <c r="O6" s="109"/>
    </row>
    <row r="7" spans="1:15" ht="15.75" x14ac:dyDescent="0.25">
      <c r="A7" s="109"/>
      <c r="B7" s="109"/>
      <c r="C7" s="109"/>
      <c r="D7" s="109"/>
      <c r="E7" s="109"/>
      <c r="F7" s="172"/>
      <c r="G7" s="109"/>
      <c r="H7" s="109"/>
      <c r="I7" s="109"/>
      <c r="J7" s="109"/>
      <c r="K7" s="109"/>
      <c r="L7" s="109"/>
      <c r="M7" s="109"/>
      <c r="N7" s="109"/>
      <c r="O7" s="109"/>
    </row>
    <row r="8" spans="1:15" x14ac:dyDescent="0.25">
      <c r="A8" s="109"/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</row>
    <row r="9" spans="1:15" x14ac:dyDescent="0.25">
      <c r="A9" s="230" t="s">
        <v>406</v>
      </c>
      <c r="B9" s="230"/>
      <c r="C9" s="230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</row>
    <row r="10" spans="1:15" x14ac:dyDescent="0.25">
      <c r="A10" s="109" t="s">
        <v>407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</row>
    <row r="11" spans="1:15" x14ac:dyDescent="0.25">
      <c r="A11" s="109" t="s">
        <v>408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</row>
    <row r="12" spans="1:15" x14ac:dyDescent="0.25">
      <c r="A12" s="109" t="s">
        <v>409</v>
      </c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</row>
    <row r="13" spans="1:15" x14ac:dyDescent="0.25">
      <c r="A13" s="109"/>
      <c r="B13" s="153" t="s">
        <v>410</v>
      </c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</row>
    <row r="14" spans="1:15" x14ac:dyDescent="0.25">
      <c r="A14" s="109"/>
      <c r="B14" s="153" t="s">
        <v>411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</row>
    <row r="15" spans="1:15" x14ac:dyDescent="0.25">
      <c r="A15" s="109"/>
      <c r="B15" s="153" t="s">
        <v>412</v>
      </c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</row>
    <row r="16" spans="1:15" x14ac:dyDescent="0.25">
      <c r="A16" s="109" t="s">
        <v>413</v>
      </c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</row>
    <row r="17" spans="1:16" x14ac:dyDescent="0.25">
      <c r="A17" s="109"/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</row>
    <row r="18" spans="1:16" x14ac:dyDescent="0.25">
      <c r="A18" s="109"/>
      <c r="B18" s="109"/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</row>
    <row r="19" spans="1:16" x14ac:dyDescent="0.25">
      <c r="A19" s="109"/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</row>
    <row r="20" spans="1:16" x14ac:dyDescent="0.25">
      <c r="A20" s="109"/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</row>
    <row r="21" spans="1:16" x14ac:dyDescent="0.25">
      <c r="A21" s="109" t="s">
        <v>414</v>
      </c>
      <c r="B21" s="109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</row>
    <row r="22" spans="1:16" x14ac:dyDescent="0.25">
      <c r="A22" s="109"/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</row>
    <row r="23" spans="1:16" x14ac:dyDescent="0.25">
      <c r="A23" s="109"/>
      <c r="B23" s="109"/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</row>
    <row r="24" spans="1:16" x14ac:dyDescent="0.25">
      <c r="A24" s="109"/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</row>
    <row r="25" spans="1:16" x14ac:dyDescent="0.25">
      <c r="A25" s="109"/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</row>
    <row r="26" spans="1:16" x14ac:dyDescent="0.25">
      <c r="A26" s="109"/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</row>
    <row r="27" spans="1:16" x14ac:dyDescent="0.25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</row>
    <row r="28" spans="1:16" x14ac:dyDescent="0.25">
      <c r="A28" s="109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</row>
    <row r="29" spans="1:16" x14ac:dyDescent="0.25">
      <c r="A29" s="109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</row>
    <row r="30" spans="1:16" x14ac:dyDescent="0.25">
      <c r="A30" s="109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</row>
  </sheetData>
  <protectedRanges>
    <protectedRange sqref="A23:XFD1048576 A1:XFD22" name="Plage1" securityDescriptor="O:WDG:WDD:(A;;CC;;;S-1-5-21-2052111302-1767777339-839522115-189158)"/>
  </protectedRanges>
  <mergeCells count="2">
    <mergeCell ref="A9:C9"/>
    <mergeCell ref="F2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ConvertImportSymag">
                <anchor moveWithCells="1" sizeWithCells="1">
                  <from>
                    <xdr:col>1</xdr:col>
                    <xdr:colOff>28575</xdr:colOff>
                    <xdr:row>16</xdr:row>
                    <xdr:rowOff>47625</xdr:rowOff>
                  </from>
                  <to>
                    <xdr:col>2</xdr:col>
                    <xdr:colOff>752475</xdr:colOff>
                    <xdr:row>19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49"/>
  <sheetViews>
    <sheetView tabSelected="1" zoomScale="85" zoomScaleNormal="85" workbookViewId="0">
      <selection activeCell="D30" sqref="D30"/>
    </sheetView>
  </sheetViews>
  <sheetFormatPr baseColWidth="10" defaultColWidth="8.7109375" defaultRowHeight="15" outlineLevelRow="1" x14ac:dyDescent="0.25"/>
  <cols>
    <col min="1" max="1" width="4.7109375" customWidth="1"/>
    <col min="2" max="2" width="1.7109375" customWidth="1"/>
    <col min="3" max="3" width="18" bestFit="1" customWidth="1"/>
    <col min="4" max="4" width="42.7109375" customWidth="1"/>
    <col min="5" max="5" width="1.7109375" customWidth="1"/>
    <col min="6" max="6" width="4.7109375" customWidth="1"/>
    <col min="7" max="7" width="1.7109375" customWidth="1"/>
    <col min="8" max="8" width="17.7109375" bestFit="1" customWidth="1"/>
    <col min="9" max="9" width="51.7109375" customWidth="1"/>
    <col min="10" max="10" width="1.7109375" customWidth="1"/>
    <col min="11" max="11" width="4.7109375" customWidth="1"/>
    <col min="12" max="12" width="1.7109375" customWidth="1"/>
    <col min="13" max="13" width="17.7109375" bestFit="1" customWidth="1"/>
    <col min="14" max="14" width="44.7109375" customWidth="1"/>
    <col min="15" max="15" width="1.7109375" customWidth="1"/>
    <col min="16" max="16" width="4.7109375" customWidth="1"/>
    <col min="17" max="17" width="1.7109375" customWidth="1"/>
    <col min="18" max="18" width="17.7109375" bestFit="1" customWidth="1"/>
    <col min="19" max="19" width="47.85546875" customWidth="1"/>
    <col min="20" max="20" width="1.7109375" customWidth="1"/>
  </cols>
  <sheetData>
    <row r="1" spans="1:21" x14ac:dyDescent="0.25">
      <c r="A1" s="109"/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</row>
    <row r="2" spans="1:21" ht="15.75" x14ac:dyDescent="0.25">
      <c r="A2" s="109"/>
      <c r="B2" s="109"/>
      <c r="C2" s="127"/>
      <c r="D2" s="109"/>
      <c r="E2" s="109"/>
      <c r="F2" s="109"/>
      <c r="G2" s="110"/>
      <c r="H2" s="109"/>
      <c r="I2" s="127" t="s">
        <v>338</v>
      </c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</row>
    <row r="3" spans="1:21" ht="15.75" x14ac:dyDescent="0.25">
      <c r="A3" s="25"/>
      <c r="B3" s="109"/>
      <c r="C3" s="111"/>
      <c r="D3" s="111"/>
      <c r="E3" s="109"/>
      <c r="F3" s="109"/>
      <c r="G3" s="109"/>
      <c r="H3" s="127" t="s">
        <v>556</v>
      </c>
      <c r="I3" s="173">
        <v>43980</v>
      </c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</row>
    <row r="4" spans="1:21" ht="15.75" x14ac:dyDescent="0.25">
      <c r="A4" s="109"/>
      <c r="B4" s="109"/>
      <c r="C4" s="109"/>
      <c r="D4" s="109"/>
      <c r="E4" s="109"/>
      <c r="F4" s="109"/>
      <c r="G4" s="109"/>
      <c r="H4" s="127" t="s">
        <v>557</v>
      </c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</row>
    <row r="5" spans="1:21" ht="16.5" thickBot="1" x14ac:dyDescent="0.3">
      <c r="A5" s="109"/>
      <c r="B5" s="109"/>
      <c r="C5" s="109"/>
      <c r="D5" s="109"/>
      <c r="E5" s="109"/>
      <c r="F5" s="109"/>
      <c r="G5" s="109"/>
      <c r="H5" s="127" t="s">
        <v>558</v>
      </c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</row>
    <row r="6" spans="1:21" ht="16.5" thickTop="1" thickBot="1" x14ac:dyDescent="0.3">
      <c r="A6" s="109"/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34"/>
      <c r="R6" s="244" t="s">
        <v>395</v>
      </c>
      <c r="S6" s="244"/>
      <c r="T6" s="135"/>
      <c r="U6" s="109"/>
    </row>
    <row r="7" spans="1:21" ht="16.5" thickTop="1" x14ac:dyDescent="0.25">
      <c r="A7" s="109"/>
      <c r="B7" s="232" t="s">
        <v>339</v>
      </c>
      <c r="C7" s="233"/>
      <c r="D7" s="233"/>
      <c r="E7" s="234"/>
      <c r="F7" s="112"/>
      <c r="G7" s="235" t="s">
        <v>396</v>
      </c>
      <c r="H7" s="236"/>
      <c r="I7" s="236"/>
      <c r="J7" s="237"/>
      <c r="K7" s="112"/>
      <c r="L7" s="238" t="s">
        <v>342</v>
      </c>
      <c r="M7" s="239"/>
      <c r="N7" s="239"/>
      <c r="O7" s="240"/>
      <c r="P7" s="112"/>
      <c r="Q7" s="241" t="s">
        <v>343</v>
      </c>
      <c r="R7" s="242"/>
      <c r="S7" s="242"/>
      <c r="T7" s="243"/>
      <c r="U7" s="109"/>
    </row>
    <row r="8" spans="1:21" ht="15.75" x14ac:dyDescent="0.25">
      <c r="A8" s="109"/>
      <c r="B8" s="61"/>
      <c r="C8" s="133" t="s">
        <v>333</v>
      </c>
      <c r="D8" s="104">
        <f>COUNTIF('ETAT-STOCK'!L:L,"&lt;=0")</f>
        <v>11</v>
      </c>
      <c r="E8" s="62"/>
      <c r="F8" s="112"/>
      <c r="G8" s="66"/>
      <c r="H8" s="105" t="s">
        <v>333</v>
      </c>
      <c r="I8" s="106">
        <f>SUMPRODUCT(('ETAT-STOCK'!L2:L308&lt;='ETAT-STOCK'!M2:M308)*('ETAT-STOCK'!L2:L308&gt;0))</f>
        <v>0</v>
      </c>
      <c r="J8" s="68"/>
      <c r="K8" s="112"/>
      <c r="L8" s="113"/>
      <c r="M8" s="105" t="s">
        <v>333</v>
      </c>
      <c r="N8" s="106">
        <f>SUMPRODUCT(('ETAT-STOCK'!L2:L308&lt;='ETAT-STOCK'!N2:N308)*('ETAT-STOCK'!L2:L308&gt;'ETAT-STOCK'!M2:M308)*('ETAT-STOCK'!L2:L308&gt;0))</f>
        <v>0</v>
      </c>
      <c r="O8" s="114"/>
      <c r="P8" s="112"/>
      <c r="Q8" s="115"/>
      <c r="R8" s="105" t="s">
        <v>333</v>
      </c>
      <c r="S8" s="106">
        <f>SUMPRODUCT(('ETAT-STOCK'!L2:L308&lt;='ETAT-STOCK'!O2:O308)*('ETAT-STOCK'!L2:L308&gt;'ETAT-STOCK'!N2:N308)*('ETAT-STOCK'!L2:L308&gt;0))</f>
        <v>0</v>
      </c>
      <c r="T8" s="116"/>
      <c r="U8" s="109"/>
    </row>
    <row r="9" spans="1:21" outlineLevel="1" x14ac:dyDescent="0.25">
      <c r="A9" s="109"/>
      <c r="B9" s="72"/>
      <c r="C9" s="102" t="s">
        <v>340</v>
      </c>
      <c r="D9" s="102"/>
      <c r="E9" s="73"/>
      <c r="F9" s="109"/>
      <c r="G9" s="67"/>
      <c r="H9" s="102" t="s">
        <v>341</v>
      </c>
      <c r="I9" s="102"/>
      <c r="J9" s="68"/>
      <c r="K9" s="109"/>
      <c r="L9" s="117"/>
      <c r="M9" s="102" t="s">
        <v>341</v>
      </c>
      <c r="N9" s="102"/>
      <c r="O9" s="114"/>
      <c r="P9" s="109"/>
      <c r="Q9" s="118"/>
      <c r="R9" s="102" t="s">
        <v>341</v>
      </c>
      <c r="S9" s="102"/>
      <c r="T9" s="116"/>
      <c r="U9" s="109"/>
    </row>
    <row r="10" spans="1:21" outlineLevel="1" x14ac:dyDescent="0.25">
      <c r="A10" s="109"/>
      <c r="B10" s="74"/>
      <c r="C10" s="107" t="s">
        <v>505</v>
      </c>
      <c r="D10" s="107" t="s">
        <v>394</v>
      </c>
      <c r="E10" s="73"/>
      <c r="F10" s="109"/>
      <c r="G10" s="69"/>
      <c r="H10" s="107" t="s">
        <v>505</v>
      </c>
      <c r="I10" s="107" t="s">
        <v>394</v>
      </c>
      <c r="J10" s="68"/>
      <c r="K10" s="109"/>
      <c r="L10" s="119"/>
      <c r="M10" s="107" t="s">
        <v>505</v>
      </c>
      <c r="N10" s="107" t="s">
        <v>394</v>
      </c>
      <c r="O10" s="114"/>
      <c r="P10" s="109"/>
      <c r="Q10" s="120"/>
      <c r="R10" s="107" t="s">
        <v>505</v>
      </c>
      <c r="S10" s="107" t="s">
        <v>394</v>
      </c>
      <c r="T10" s="116"/>
      <c r="U10" s="109"/>
    </row>
    <row r="11" spans="1:21" outlineLevel="1" x14ac:dyDescent="0.25">
      <c r="A11" s="109"/>
      <c r="B11" s="74"/>
      <c r="C11">
        <v>229988</v>
      </c>
      <c r="D11" t="s">
        <v>273</v>
      </c>
      <c r="E11" s="73"/>
      <c r="F11" s="109"/>
      <c r="G11" s="69"/>
      <c r="J11" s="68"/>
      <c r="K11" s="109"/>
      <c r="L11" s="119"/>
      <c r="M11" s="4"/>
      <c r="O11" s="114"/>
      <c r="P11" s="109"/>
      <c r="Q11" s="120"/>
      <c r="T11" s="116"/>
      <c r="U11" s="109"/>
    </row>
    <row r="12" spans="1:21" outlineLevel="1" x14ac:dyDescent="0.25">
      <c r="A12" s="109"/>
      <c r="B12" s="74"/>
      <c r="C12" s="9"/>
      <c r="D12" s="9"/>
      <c r="E12" s="73"/>
      <c r="F12" s="109"/>
      <c r="G12" s="69"/>
      <c r="J12" s="68"/>
      <c r="K12" s="109"/>
      <c r="L12" s="119"/>
      <c r="M12" s="129"/>
      <c r="N12" s="129"/>
      <c r="O12" s="114"/>
      <c r="P12" s="109"/>
      <c r="Q12" s="120"/>
      <c r="R12" s="129"/>
      <c r="S12" s="129"/>
      <c r="T12" s="116"/>
      <c r="U12" s="109"/>
    </row>
    <row r="13" spans="1:21" outlineLevel="1" x14ac:dyDescent="0.25">
      <c r="A13" s="109"/>
      <c r="B13" s="74"/>
      <c r="E13" s="73"/>
      <c r="F13" s="109"/>
      <c r="G13" s="69"/>
      <c r="H13" s="128"/>
      <c r="I13" s="128"/>
      <c r="J13" s="68"/>
      <c r="K13" s="109"/>
      <c r="L13" s="119"/>
      <c r="M13" s="129"/>
      <c r="N13" s="129"/>
      <c r="O13" s="114"/>
      <c r="P13" s="109"/>
      <c r="Q13" s="120"/>
      <c r="R13" s="129"/>
      <c r="S13" s="129"/>
      <c r="T13" s="116"/>
      <c r="U13" s="109"/>
    </row>
    <row r="14" spans="1:21" outlineLevel="1" x14ac:dyDescent="0.25">
      <c r="A14" s="109"/>
      <c r="B14" s="74"/>
      <c r="E14" s="73"/>
      <c r="F14" s="109"/>
      <c r="G14" s="69"/>
      <c r="H14" s="128"/>
      <c r="I14" s="128"/>
      <c r="J14" s="68"/>
      <c r="K14" s="109"/>
      <c r="L14" s="119"/>
      <c r="M14" s="129"/>
      <c r="N14" s="129"/>
      <c r="O14" s="114"/>
      <c r="P14" s="109"/>
      <c r="Q14" s="120"/>
      <c r="R14" s="129"/>
      <c r="S14" s="129"/>
      <c r="T14" s="116"/>
      <c r="U14" s="109"/>
    </row>
    <row r="15" spans="1:21" outlineLevel="1" x14ac:dyDescent="0.25">
      <c r="A15" s="109"/>
      <c r="B15" s="74"/>
      <c r="C15" s="129"/>
      <c r="D15" s="129"/>
      <c r="E15" s="73"/>
      <c r="F15" s="109"/>
      <c r="G15" s="69"/>
      <c r="H15" s="128"/>
      <c r="I15" s="128"/>
      <c r="J15" s="68"/>
      <c r="K15" s="109"/>
      <c r="L15" s="119"/>
      <c r="M15" s="129"/>
      <c r="N15" s="129"/>
      <c r="O15" s="114"/>
      <c r="P15" s="109"/>
      <c r="Q15" s="120"/>
      <c r="R15" s="129"/>
      <c r="S15" s="129"/>
      <c r="T15" s="116"/>
      <c r="U15" s="109"/>
    </row>
    <row r="16" spans="1:21" outlineLevel="1" x14ac:dyDescent="0.25">
      <c r="A16" s="109"/>
      <c r="B16" s="74"/>
      <c r="C16" s="129"/>
      <c r="D16" s="129"/>
      <c r="E16" s="73"/>
      <c r="F16" s="109"/>
      <c r="G16" s="69"/>
      <c r="H16" s="128"/>
      <c r="I16" s="128"/>
      <c r="J16" s="68"/>
      <c r="K16" s="109"/>
      <c r="L16" s="119"/>
      <c r="M16" s="129"/>
      <c r="N16" s="129"/>
      <c r="O16" s="114"/>
      <c r="P16" s="109"/>
      <c r="Q16" s="120"/>
      <c r="R16" s="129"/>
      <c r="S16" s="129"/>
      <c r="T16" s="116"/>
      <c r="U16" s="109"/>
    </row>
    <row r="17" spans="1:21" outlineLevel="1" x14ac:dyDescent="0.25">
      <c r="A17" s="109"/>
      <c r="B17" s="74"/>
      <c r="C17" s="129"/>
      <c r="D17" s="129"/>
      <c r="E17" s="73"/>
      <c r="F17" s="109"/>
      <c r="G17" s="69"/>
      <c r="H17" s="132"/>
      <c r="I17" s="128"/>
      <c r="J17" s="68"/>
      <c r="K17" s="109"/>
      <c r="L17" s="119"/>
      <c r="M17" s="129"/>
      <c r="N17" s="129"/>
      <c r="O17" s="114"/>
      <c r="P17" s="109"/>
      <c r="Q17" s="120"/>
      <c r="R17" s="129"/>
      <c r="S17" s="129"/>
      <c r="T17" s="116"/>
      <c r="U17" s="109"/>
    </row>
    <row r="18" spans="1:21" outlineLevel="1" x14ac:dyDescent="0.25">
      <c r="A18" s="109"/>
      <c r="B18" s="74"/>
      <c r="C18" s="129"/>
      <c r="D18" s="129"/>
      <c r="E18" s="73"/>
      <c r="F18" s="109"/>
      <c r="G18" s="69"/>
      <c r="H18" s="132"/>
      <c r="I18" s="128"/>
      <c r="J18" s="68"/>
      <c r="K18" s="109"/>
      <c r="L18" s="119"/>
      <c r="M18" s="129"/>
      <c r="N18" s="129"/>
      <c r="O18" s="114"/>
      <c r="P18" s="109"/>
      <c r="Q18" s="120"/>
      <c r="R18" s="129"/>
      <c r="S18" s="129"/>
      <c r="T18" s="116"/>
      <c r="U18" s="109"/>
    </row>
    <row r="19" spans="1:21" outlineLevel="1" x14ac:dyDescent="0.25">
      <c r="A19" s="109"/>
      <c r="B19" s="74"/>
      <c r="C19" s="129"/>
      <c r="D19" s="129"/>
      <c r="E19" s="73"/>
      <c r="F19" s="109"/>
      <c r="G19" s="69"/>
      <c r="H19" s="128"/>
      <c r="I19" s="128"/>
      <c r="J19" s="68"/>
      <c r="K19" s="109"/>
      <c r="L19" s="119"/>
      <c r="M19" s="129"/>
      <c r="N19" s="129"/>
      <c r="O19" s="114"/>
      <c r="P19" s="109"/>
      <c r="Q19" s="120"/>
      <c r="R19" s="129"/>
      <c r="S19" s="129"/>
      <c r="T19" s="116"/>
      <c r="U19" s="109"/>
    </row>
    <row r="20" spans="1:21" outlineLevel="1" x14ac:dyDescent="0.25">
      <c r="A20" s="109"/>
      <c r="B20" s="74"/>
      <c r="C20" s="129"/>
      <c r="D20" s="129"/>
      <c r="E20" s="73"/>
      <c r="F20" s="109"/>
      <c r="G20" s="69"/>
      <c r="H20" s="132"/>
      <c r="I20" s="128"/>
      <c r="J20" s="68"/>
      <c r="K20" s="109"/>
      <c r="L20" s="119"/>
      <c r="M20" s="129"/>
      <c r="N20" s="129"/>
      <c r="O20" s="114"/>
      <c r="P20" s="109"/>
      <c r="Q20" s="120"/>
      <c r="R20" s="129"/>
      <c r="S20" s="129"/>
      <c r="T20" s="116"/>
      <c r="U20" s="109"/>
    </row>
    <row r="21" spans="1:21" outlineLevel="1" x14ac:dyDescent="0.25">
      <c r="A21" s="109"/>
      <c r="B21" s="74"/>
      <c r="C21" s="129"/>
      <c r="D21" s="129"/>
      <c r="E21" s="73"/>
      <c r="F21" s="109"/>
      <c r="G21" s="69"/>
      <c r="H21" s="132"/>
      <c r="I21" s="128"/>
      <c r="J21" s="68"/>
      <c r="K21" s="109"/>
      <c r="L21" s="119"/>
      <c r="M21" s="129"/>
      <c r="N21" s="129"/>
      <c r="O21" s="114"/>
      <c r="P21" s="109"/>
      <c r="Q21" s="120"/>
      <c r="R21" s="129"/>
      <c r="S21" s="129"/>
      <c r="T21" s="116"/>
      <c r="U21" s="109"/>
    </row>
    <row r="22" spans="1:21" outlineLevel="1" x14ac:dyDescent="0.25">
      <c r="A22" s="109"/>
      <c r="B22" s="74"/>
      <c r="C22" s="129"/>
      <c r="D22" s="129"/>
      <c r="E22" s="73"/>
      <c r="F22" s="109"/>
      <c r="G22" s="69"/>
      <c r="H22" s="128"/>
      <c r="I22" s="128"/>
      <c r="J22" s="68"/>
      <c r="K22" s="109"/>
      <c r="L22" s="119"/>
      <c r="M22" s="129"/>
      <c r="N22" s="129"/>
      <c r="O22" s="114"/>
      <c r="P22" s="109"/>
      <c r="Q22" s="120"/>
      <c r="R22" s="129"/>
      <c r="S22" s="129"/>
      <c r="T22" s="116"/>
      <c r="U22" s="109"/>
    </row>
    <row r="23" spans="1:21" ht="15.75" thickBot="1" x14ac:dyDescent="0.3">
      <c r="A23" s="109"/>
      <c r="B23" s="64"/>
      <c r="C23" s="103"/>
      <c r="D23" s="103"/>
      <c r="E23" s="65"/>
      <c r="F23" s="109"/>
      <c r="G23" s="70"/>
      <c r="H23" s="136"/>
      <c r="I23" s="137"/>
      <c r="J23" s="71"/>
      <c r="K23" s="109"/>
      <c r="L23" s="121"/>
      <c r="M23" s="122"/>
      <c r="N23" s="122"/>
      <c r="O23" s="123"/>
      <c r="P23" s="109"/>
      <c r="Q23" s="124"/>
      <c r="R23" s="125"/>
      <c r="S23" s="125"/>
      <c r="T23" s="126"/>
      <c r="U23" s="109"/>
    </row>
    <row r="24" spans="1:21" x14ac:dyDescent="0.25">
      <c r="A24" s="109"/>
      <c r="B24" s="109"/>
      <c r="C24" s="109"/>
      <c r="D24" s="109"/>
      <c r="E24" s="109"/>
      <c r="F24" s="109"/>
      <c r="G24" s="109"/>
      <c r="H24" s="130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</row>
    <row r="25" spans="1:21" x14ac:dyDescent="0.25">
      <c r="A25" s="109"/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</row>
    <row r="26" spans="1:21" x14ac:dyDescent="0.25">
      <c r="A26" s="109"/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</row>
    <row r="27" spans="1:21" x14ac:dyDescent="0.25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</row>
    <row r="28" spans="1:21" x14ac:dyDescent="0.25">
      <c r="A28" s="109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</row>
    <row r="29" spans="1:21" x14ac:dyDescent="0.25">
      <c r="A29" s="109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</row>
    <row r="30" spans="1:21" x14ac:dyDescent="0.25">
      <c r="A30" s="109"/>
      <c r="B30" s="109"/>
      <c r="C30" s="109"/>
      <c r="D30" s="109"/>
      <c r="E30" s="109"/>
      <c r="F30" s="109"/>
      <c r="G30" s="109"/>
      <c r="H30" s="174"/>
      <c r="I30" s="131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</row>
    <row r="31" spans="1:21" x14ac:dyDescent="0.25">
      <c r="A31" s="109"/>
      <c r="B31" s="109"/>
      <c r="C31" s="109"/>
      <c r="D31" s="109"/>
      <c r="E31" s="109"/>
      <c r="F31" s="109"/>
      <c r="G31" s="109"/>
      <c r="H31" s="130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</row>
    <row r="32" spans="1:21" x14ac:dyDescent="0.25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</row>
    <row r="33" spans="1:21" x14ac:dyDescent="0.25">
      <c r="A33" s="109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</row>
    <row r="34" spans="1:21" x14ac:dyDescent="0.25">
      <c r="H34" s="1"/>
      <c r="I34" s="1"/>
    </row>
    <row r="35" spans="1:21" x14ac:dyDescent="0.25">
      <c r="H35" s="1"/>
      <c r="I35" s="1"/>
    </row>
    <row r="36" spans="1:21" x14ac:dyDescent="0.25">
      <c r="H36" s="9"/>
      <c r="I36" s="9"/>
    </row>
    <row r="37" spans="1:21" x14ac:dyDescent="0.25">
      <c r="H37" s="1"/>
      <c r="I37" s="1"/>
    </row>
    <row r="38" spans="1:21" x14ac:dyDescent="0.25">
      <c r="A38" s="25"/>
      <c r="H38" s="1"/>
      <c r="I38" s="1"/>
    </row>
    <row r="39" spans="1:21" x14ac:dyDescent="0.25">
      <c r="A39" s="12"/>
      <c r="H39" s="1"/>
      <c r="I39" s="1"/>
    </row>
    <row r="40" spans="1:21" x14ac:dyDescent="0.25">
      <c r="H40" s="1"/>
      <c r="I40" s="1"/>
    </row>
    <row r="41" spans="1:21" x14ac:dyDescent="0.25">
      <c r="H41" s="1"/>
      <c r="I41" s="1"/>
    </row>
    <row r="42" spans="1:21" x14ac:dyDescent="0.25">
      <c r="H42" s="1"/>
      <c r="I42" s="1"/>
    </row>
    <row r="43" spans="1:21" x14ac:dyDescent="0.25">
      <c r="H43" s="1"/>
      <c r="I43" s="1"/>
    </row>
    <row r="44" spans="1:21" x14ac:dyDescent="0.25">
      <c r="H44" s="1"/>
      <c r="I44" s="1"/>
    </row>
    <row r="45" spans="1:21" x14ac:dyDescent="0.25">
      <c r="H45" s="1"/>
      <c r="I45" s="1"/>
    </row>
    <row r="46" spans="1:21" x14ac:dyDescent="0.25">
      <c r="H46" s="1"/>
      <c r="I46" s="1"/>
    </row>
    <row r="47" spans="1:21" x14ac:dyDescent="0.25">
      <c r="H47" s="1"/>
      <c r="I47" s="1"/>
    </row>
    <row r="48" spans="1:21" x14ac:dyDescent="0.25">
      <c r="H48" s="9"/>
      <c r="I48" s="9"/>
    </row>
    <row r="49" spans="8:9" x14ac:dyDescent="0.25">
      <c r="H49" s="9"/>
      <c r="I49" s="9"/>
    </row>
  </sheetData>
  <mergeCells count="5">
    <mergeCell ref="B7:E7"/>
    <mergeCell ref="G7:J7"/>
    <mergeCell ref="L7:O7"/>
    <mergeCell ref="Q7:T7"/>
    <mergeCell ref="R6:S6"/>
  </mergeCells>
  <pageMargins left="0.7" right="0.7" top="0.75" bottom="0.75" header="0.3" footer="0.3"/>
  <pageSetup paperSize="9" orientation="portrait" horizontalDpi="90" verticalDpi="90" r:id="rId1"/>
  <drawing r:id="rId2"/>
  <legacyDrawing r:id="rId3"/>
  <controls>
    <mc:AlternateContent xmlns:mc="http://schemas.openxmlformats.org/markup-compatibility/2006">
      <mc:Choice Requires="x14">
        <control shapeId="9224" r:id="rId4" name="recherche_article">
          <controlPr defaultSize="0" autoLine="0" r:id="rId5">
            <anchor moveWithCells="1">
              <from>
                <xdr:col>8</xdr:col>
                <xdr:colOff>2047875</xdr:colOff>
                <xdr:row>1</xdr:row>
                <xdr:rowOff>57150</xdr:rowOff>
              </from>
              <to>
                <xdr:col>12</xdr:col>
                <xdr:colOff>133350</xdr:colOff>
                <xdr:row>3</xdr:row>
                <xdr:rowOff>190500</xdr:rowOff>
              </to>
            </anchor>
          </controlPr>
        </control>
      </mc:Choice>
      <mc:Fallback>
        <control shapeId="9224" r:id="rId4" name="recherche_article"/>
      </mc:Fallback>
    </mc:AlternateContent>
    <mc:AlternateContent xmlns:mc="http://schemas.openxmlformats.org/markup-compatibility/2006">
      <mc:Choice Requires="x14">
        <control shapeId="9217" r:id="rId6" name="Button 1">
          <controlPr defaultSize="0" print="0" autoFill="0" autoPict="0" macro="[0]!maj_dashboard.MAJ_Dashboard">
            <anchor moveWithCells="1" sizeWithCells="1">
              <from>
                <xdr:col>0</xdr:col>
                <xdr:colOff>304800</xdr:colOff>
                <xdr:row>0</xdr:row>
                <xdr:rowOff>171450</xdr:rowOff>
              </from>
              <to>
                <xdr:col>4</xdr:col>
                <xdr:colOff>57150</xdr:colOff>
                <xdr:row>4</xdr:row>
                <xdr:rowOff>19050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29941-A455-454A-819D-BBA5EE16871A}">
  <sheetPr codeName="Feuil12"/>
  <dimension ref="A1"/>
  <sheetViews>
    <sheetView workbookViewId="0">
      <selection activeCell="E33" sqref="E33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17C83-E094-4A26-ADBA-C14A7D5CDF3C}">
  <sheetPr codeName="Feuil2"/>
  <dimension ref="A1:DG63"/>
  <sheetViews>
    <sheetView zoomScale="80" zoomScaleNormal="80" workbookViewId="0">
      <selection activeCell="L1" sqref="L1"/>
    </sheetView>
  </sheetViews>
  <sheetFormatPr baseColWidth="10" defaultRowHeight="15" x14ac:dyDescent="0.25"/>
  <cols>
    <col min="1" max="1" width="17.85546875" bestFit="1" customWidth="1"/>
    <col min="2" max="2" width="91.5703125" bestFit="1" customWidth="1"/>
    <col min="3" max="3" width="27" customWidth="1"/>
    <col min="4" max="4" width="37.42578125" bestFit="1" customWidth="1"/>
    <col min="5" max="5" width="128.7109375" customWidth="1"/>
    <col min="6" max="6" width="8.28515625" bestFit="1" customWidth="1"/>
    <col min="7" max="7" width="24.28515625" style="4" bestFit="1" customWidth="1"/>
    <col min="8" max="8" width="67.7109375" customWidth="1"/>
    <col min="10" max="10" width="12.7109375" customWidth="1"/>
    <col min="11" max="11" width="14.7109375" customWidth="1"/>
    <col min="12" max="12" width="11.42578125" bestFit="1" customWidth="1"/>
    <col min="13" max="13" width="16" bestFit="1" customWidth="1"/>
    <col min="14" max="17" width="11.5703125" customWidth="1"/>
    <col min="18" max="18" width="28.85546875" customWidth="1"/>
    <col min="19" max="19" width="59.28515625" bestFit="1" customWidth="1"/>
    <col min="20" max="20" width="59.28515625" customWidth="1"/>
    <col min="21" max="21" width="59.28515625" bestFit="1" customWidth="1"/>
    <col min="22" max="22" width="27" style="8" bestFit="1" customWidth="1"/>
    <col min="23" max="23" width="65.28515625" style="101" bestFit="1" customWidth="1"/>
    <col min="24" max="25" width="14.28515625" customWidth="1"/>
    <col min="26" max="26" width="15.7109375" style="21" customWidth="1"/>
    <col min="27" max="27" width="13.7109375" bestFit="1" customWidth="1"/>
    <col min="28" max="28" width="18.28515625" style="7" bestFit="1" customWidth="1"/>
    <col min="29" max="29" width="17.5703125" bestFit="1" customWidth="1"/>
    <col min="30" max="30" width="15.140625" style="6" bestFit="1" customWidth="1"/>
    <col min="31" max="111" width="10.85546875" style="1"/>
  </cols>
  <sheetData>
    <row r="1" spans="1:111" s="2" customFormat="1" ht="60.75" thickBot="1" x14ac:dyDescent="0.3">
      <c r="A1" s="2" t="s">
        <v>505</v>
      </c>
      <c r="B1" s="2" t="s">
        <v>394</v>
      </c>
      <c r="C1" s="2" t="s">
        <v>467</v>
      </c>
      <c r="D1" s="2" t="s">
        <v>534</v>
      </c>
      <c r="E1" s="2" t="s">
        <v>397</v>
      </c>
      <c r="F1" s="2" t="s">
        <v>399</v>
      </c>
      <c r="G1" s="11" t="s">
        <v>400</v>
      </c>
      <c r="H1" s="2" t="s">
        <v>401</v>
      </c>
      <c r="I1" s="166" t="s">
        <v>309</v>
      </c>
      <c r="J1" s="167" t="s">
        <v>267</v>
      </c>
      <c r="K1" s="167" t="s">
        <v>268</v>
      </c>
      <c r="L1" s="167" t="s">
        <v>519</v>
      </c>
      <c r="M1" s="167" t="s">
        <v>370</v>
      </c>
      <c r="N1" s="167" t="s">
        <v>365</v>
      </c>
      <c r="O1" s="168" t="s">
        <v>366</v>
      </c>
      <c r="P1" s="169" t="s">
        <v>520</v>
      </c>
      <c r="Q1" s="170" t="s">
        <v>269</v>
      </c>
      <c r="R1" s="171" t="s">
        <v>270</v>
      </c>
      <c r="S1" s="2" t="s">
        <v>455</v>
      </c>
      <c r="T1" s="2" t="s">
        <v>454</v>
      </c>
      <c r="U1" s="2" t="s">
        <v>373</v>
      </c>
      <c r="V1" s="22" t="s">
        <v>415</v>
      </c>
      <c r="W1" s="5" t="s">
        <v>528</v>
      </c>
      <c r="X1" s="3" t="s">
        <v>529</v>
      </c>
      <c r="Y1" s="5" t="s">
        <v>530</v>
      </c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</row>
    <row r="2" spans="1:111" x14ac:dyDescent="0.25">
      <c r="A2" s="180">
        <v>166697</v>
      </c>
      <c r="B2" s="177" t="s">
        <v>364</v>
      </c>
      <c r="C2" s="177" t="s">
        <v>421</v>
      </c>
      <c r="D2" s="177" t="s">
        <v>493</v>
      </c>
      <c r="E2" s="177" t="s">
        <v>494</v>
      </c>
      <c r="F2" s="1">
        <v>19683</v>
      </c>
      <c r="G2" s="43" t="str">
        <f>IFERROR(VLOOKUP(Tablo_Stock[[#This Row],[SYMAG Ref Sage]],'Import-SYMAG'!A:P,2,FALSE),"Stock vide")</f>
        <v>PERIPHERIQUE CAISSE</v>
      </c>
      <c r="H2" s="1" t="str">
        <f>IFERROR(VLOOKUP(Tablo_Stock[[#This Row],[SYMAG Ref Sage]],'Import-SYMAG'!A:P,3,FALSE),"Stock vide, absent catalogue SYMAG")</f>
        <v>IMP EPSON TM-H6000 IV MICR USB/SERIE NOIRE SS ALIM SS CORDON DATA</v>
      </c>
      <c r="I2" s="177">
        <v>5</v>
      </c>
      <c r="J2" s="1">
        <f>IFERROR(VLOOKUP(Tablo_Stock[[#This Row],[SYMAG Ref Sage]],'Import-SYMAG'!A:P,8,FALSE),"")</f>
        <v>1368</v>
      </c>
      <c r="K2" s="1">
        <f>IFERROR(VLOOKUP(Tablo_Stock[[#This Row],[SYMAG Ref Sage]],'Import-SYMAG'!A:P,13,FALSE),"")</f>
        <v>324</v>
      </c>
      <c r="L2" s="1">
        <f>IFERROR(SUM(J2:K2),"Absent catalogue : stock vide")</f>
        <v>1692</v>
      </c>
      <c r="M2" s="1"/>
      <c r="N2" s="1"/>
      <c r="O2" s="1">
        <f>SUM(Tablo_Stock[[#This Row],[Stock minimal (3)]:[Stock de sécurité (2)]])</f>
        <v>0</v>
      </c>
      <c r="P2" s="1"/>
      <c r="Q2" s="196"/>
      <c r="R2" s="177"/>
      <c r="S2" s="177"/>
      <c r="T2" s="177"/>
      <c r="U2" s="204"/>
      <c r="V2" s="199">
        <v>42</v>
      </c>
      <c r="W2" s="200"/>
      <c r="X2" s="177"/>
      <c r="Y2" s="200"/>
      <c r="Z2" s="1"/>
      <c r="AA2" s="1"/>
      <c r="AB2" s="1"/>
      <c r="AC2" s="1"/>
      <c r="AD2" s="1"/>
      <c r="DD2"/>
      <c r="DE2"/>
      <c r="DF2"/>
      <c r="DG2"/>
    </row>
    <row r="3" spans="1:111" s="13" customFormat="1" x14ac:dyDescent="0.25">
      <c r="A3" s="156">
        <v>167272</v>
      </c>
      <c r="B3" s="156" t="s">
        <v>295</v>
      </c>
      <c r="C3" s="156"/>
      <c r="D3" s="156"/>
      <c r="E3" s="156" t="s">
        <v>391</v>
      </c>
      <c r="F3">
        <v>19266</v>
      </c>
      <c r="G3" s="4" t="str">
        <f>IFERROR(VLOOKUP(Tablo_Stock[[#This Row],[SYMAG Ref Sage]],'Import-SYMAG'!A:P,2,FALSE),"Stock vide")</f>
        <v>CABLES</v>
      </c>
      <c r="H3" t="str">
        <f>IFERROR(VLOOKUP(Tablo_Stock[[#This Row],[SYMAG Ref Sage]],'Import-SYMAG'!A:P,3,FALSE),"Stock vide, absent catalogue SYMAG")</f>
        <v>MINI CHANGEUR DE GENRE DB9 M/M</v>
      </c>
      <c r="I3" s="156">
        <v>21</v>
      </c>
      <c r="J3">
        <f>IFERROR(VLOOKUP(Tablo_Stock[[#This Row],[SYMAG Ref Sage]],'Import-SYMAG'!A:P,8,FALSE),"")</f>
        <v>1031</v>
      </c>
      <c r="K3">
        <f>IFERROR(VLOOKUP(Tablo_Stock[[#This Row],[SYMAG Ref Sage]],'Import-SYMAG'!A:P,13,FALSE),"")</f>
        <v>0</v>
      </c>
      <c r="L3">
        <f t="shared" ref="L3:L34" si="0">IFERROR(SUM(J3:K3),"Absent catalogue")</f>
        <v>1031</v>
      </c>
      <c r="M3"/>
      <c r="N3"/>
      <c r="O3">
        <f>SUM(Tablo_Stock[[#This Row],[Stock minimal (3)]:[Stock de sécurité (2)]])</f>
        <v>0</v>
      </c>
      <c r="P3"/>
      <c r="Q3" s="196"/>
      <c r="R3" s="177"/>
      <c r="S3" s="197"/>
      <c r="T3" s="197"/>
      <c r="U3" s="204"/>
      <c r="V3" s="199">
        <v>21</v>
      </c>
      <c r="W3" s="200"/>
      <c r="X3" s="177"/>
      <c r="Y3" s="200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</row>
    <row r="4" spans="1:111" x14ac:dyDescent="0.25">
      <c r="A4" s="156">
        <v>167302</v>
      </c>
      <c r="B4" s="156" t="s">
        <v>288</v>
      </c>
      <c r="C4" s="156" t="s">
        <v>458</v>
      </c>
      <c r="D4" s="156" t="s">
        <v>489</v>
      </c>
      <c r="E4" s="156" t="s">
        <v>287</v>
      </c>
      <c r="F4">
        <v>20324</v>
      </c>
      <c r="G4" s="4" t="str">
        <f>IFERROR(VLOOKUP(Tablo_Stock[[#This Row],[SYMAG Ref Sage]],'Import-SYMAG'!A:P,2,FALSE),"Stock vide")</f>
        <v>CABLES</v>
      </c>
      <c r="H4" t="str">
        <f>IFERROR(VLOOKUP(Tablo_Stock[[#This Row],[SYMAG Ref Sage]],'Import-SYMAG'!A:P,3,FALSE),"Stock vide, absent catalogue SYMAG")</f>
        <v>CORDON RJ45/DB9 FEMELLE BALANCE ARGENT- COMPTEUSE (LIDL)</v>
      </c>
      <c r="I4" s="156">
        <v>1</v>
      </c>
      <c r="J4">
        <f>IFERROR(VLOOKUP(Tablo_Stock[[#This Row],[SYMAG Ref Sage]],'Import-SYMAG'!A:P,8,FALSE),"")</f>
        <v>25</v>
      </c>
      <c r="K4">
        <f>IFERROR(VLOOKUP(Tablo_Stock[[#This Row],[SYMAG Ref Sage]],'Import-SYMAG'!A:P,13,FALSE),"")</f>
        <v>0</v>
      </c>
      <c r="L4">
        <f t="shared" si="0"/>
        <v>25</v>
      </c>
      <c r="O4">
        <f>SUM(Tablo_Stock[[#This Row],[Stock minimal (3)]:[Stock de sécurité (2)]])</f>
        <v>0</v>
      </c>
      <c r="Q4" s="196"/>
      <c r="R4" s="177"/>
      <c r="S4" s="156"/>
      <c r="T4" s="156"/>
      <c r="U4" s="204"/>
      <c r="V4" s="199">
        <v>21</v>
      </c>
      <c r="W4" s="200"/>
      <c r="X4" s="177"/>
      <c r="Y4" s="200"/>
      <c r="Z4" s="1"/>
      <c r="AA4" s="1"/>
      <c r="AB4" s="1"/>
      <c r="AC4" s="1"/>
      <c r="AD4" s="1"/>
      <c r="DD4"/>
      <c r="DE4"/>
      <c r="DF4"/>
      <c r="DG4"/>
    </row>
    <row r="5" spans="1:111" x14ac:dyDescent="0.25">
      <c r="A5" s="183">
        <v>196726</v>
      </c>
      <c r="B5" s="177"/>
      <c r="C5" s="177" t="s">
        <v>506</v>
      </c>
      <c r="D5" s="177" t="s">
        <v>462</v>
      </c>
      <c r="E5" s="177" t="s">
        <v>517</v>
      </c>
      <c r="F5" s="1"/>
      <c r="G5" s="141" t="str">
        <f>IFERROR(VLOOKUP(Tablo_Stock[[#This Row],[SYMAG Ref Sage]],'Import-SYMAG'!A:P,2,FALSE),"Stock vide")</f>
        <v>Stock vide</v>
      </c>
      <c r="H5" s="141" t="str">
        <f>IFERROR(VLOOKUP(Tablo_Stock[[#This Row],[SYMAG Ref Sage]],'Import-SYMAG'!A:P,3,FALSE),"Stock vide, absent catalogue SYMAG")</f>
        <v>Stock vide, absent catalogue SYMAG</v>
      </c>
      <c r="I5" s="195"/>
      <c r="J5" s="141" t="str">
        <f>IFERROR(VLOOKUP(Tablo_Stock[[#This Row],[SYMAG Ref Sage]],'Import-SYMAG'!A:P,8,FALSE),"")</f>
        <v/>
      </c>
      <c r="K5" s="141" t="str">
        <f>IFERROR(VLOOKUP(Tablo_Stock[[#This Row],[SYMAG Ref Sage]],'Import-SYMAG'!A:P,13,FALSE),"")</f>
        <v/>
      </c>
      <c r="L5" s="141">
        <f t="shared" si="0"/>
        <v>0</v>
      </c>
      <c r="M5" s="9"/>
      <c r="N5" s="9"/>
      <c r="O5" s="146">
        <f>SUM(Tablo_Stock[[#This Row],[Stock minimal (3)]:[Stock de sécurité (2)]])</f>
        <v>0</v>
      </c>
      <c r="P5" s="146"/>
      <c r="Q5" s="196"/>
      <c r="R5" s="177"/>
      <c r="S5" s="177"/>
      <c r="T5" s="177"/>
      <c r="U5" s="211"/>
      <c r="V5" s="199"/>
      <c r="W5" s="200"/>
      <c r="X5" s="177"/>
      <c r="Y5" s="200"/>
      <c r="Z5" s="1"/>
      <c r="AA5" s="1"/>
      <c r="AB5" s="1"/>
      <c r="AC5" s="1"/>
      <c r="AD5" s="1"/>
      <c r="DD5"/>
      <c r="DE5"/>
      <c r="DF5"/>
      <c r="DG5"/>
    </row>
    <row r="6" spans="1:111" x14ac:dyDescent="0.25">
      <c r="A6" s="182">
        <v>196727</v>
      </c>
      <c r="B6" s="177"/>
      <c r="C6" s="177" t="s">
        <v>506</v>
      </c>
      <c r="D6" s="177" t="s">
        <v>462</v>
      </c>
      <c r="E6" s="177" t="s">
        <v>516</v>
      </c>
      <c r="F6" s="1"/>
      <c r="G6" s="141" t="str">
        <f>IFERROR(VLOOKUP(Tablo_Stock[[#This Row],[SYMAG Ref Sage]],'Import-SYMAG'!A:P,2,FALSE),"Stock vide")</f>
        <v>Stock vide</v>
      </c>
      <c r="H6" s="141" t="str">
        <f>IFERROR(VLOOKUP(Tablo_Stock[[#This Row],[SYMAG Ref Sage]],'Import-SYMAG'!A:P,3,FALSE),"Stock vide, absent catalogue SYMAG")</f>
        <v>Stock vide, absent catalogue SYMAG</v>
      </c>
      <c r="I6" s="177"/>
      <c r="J6" s="141" t="str">
        <f>IFERROR(VLOOKUP(Tablo_Stock[[#This Row],[SYMAG Ref Sage]],'Import-SYMAG'!A:P,8,FALSE),"")</f>
        <v/>
      </c>
      <c r="K6" s="141" t="str">
        <f>IFERROR(VLOOKUP(Tablo_Stock[[#This Row],[SYMAG Ref Sage]],'Import-SYMAG'!A:P,13,FALSE),"")</f>
        <v/>
      </c>
      <c r="L6" s="43">
        <f t="shared" si="0"/>
        <v>0</v>
      </c>
      <c r="M6" s="9"/>
      <c r="N6" s="9"/>
      <c r="O6" s="10">
        <f>SUM(Tablo_Stock[[#This Row],[Stock minimal (3)]:[Stock de sécurité (2)]])</f>
        <v>0</v>
      </c>
      <c r="P6" s="10"/>
      <c r="Q6" s="196"/>
      <c r="R6" s="177"/>
      <c r="S6" s="177"/>
      <c r="T6" s="177"/>
      <c r="U6" s="211"/>
      <c r="V6" s="199"/>
      <c r="W6" s="200"/>
      <c r="X6" s="177"/>
      <c r="Y6" s="200"/>
      <c r="Z6" s="1"/>
      <c r="AA6" s="1"/>
      <c r="AB6" s="1"/>
      <c r="AC6" s="1"/>
      <c r="AD6" s="1"/>
      <c r="DD6"/>
      <c r="DE6"/>
      <c r="DF6"/>
      <c r="DG6"/>
    </row>
    <row r="7" spans="1:111" x14ac:dyDescent="0.25">
      <c r="A7" s="184">
        <v>196729</v>
      </c>
      <c r="B7" s="177"/>
      <c r="C7" s="177" t="s">
        <v>506</v>
      </c>
      <c r="D7" s="177" t="s">
        <v>510</v>
      </c>
      <c r="E7" s="177" t="s">
        <v>511</v>
      </c>
      <c r="F7" s="1"/>
      <c r="G7" s="141" t="str">
        <f>IFERROR(VLOOKUP(Tablo_Stock[[#This Row],[SYMAG Ref Sage]],'Import-SYMAG'!A:P,2,FALSE),"Stock vide")</f>
        <v>Stock vide</v>
      </c>
      <c r="H7" s="141" t="str">
        <f>IFERROR(VLOOKUP(Tablo_Stock[[#This Row],[SYMAG Ref Sage]],'Import-SYMAG'!A:P,3,FALSE),"Stock vide, absent catalogue SYMAG")</f>
        <v>Stock vide, absent catalogue SYMAG</v>
      </c>
      <c r="I7" s="177"/>
      <c r="J7" s="43" t="str">
        <f>IFERROR(VLOOKUP(Tablo_Stock[[#This Row],[SYMAG Ref Sage]],'Import-SYMAG'!A:P,8,FALSE),"")</f>
        <v/>
      </c>
      <c r="K7" s="43" t="str">
        <f>IFERROR(VLOOKUP(Tablo_Stock[[#This Row],[SYMAG Ref Sage]],'Import-SYMAG'!A:P,13,FALSE),"")</f>
        <v/>
      </c>
      <c r="L7" s="43">
        <f t="shared" si="0"/>
        <v>0</v>
      </c>
      <c r="M7" s="9"/>
      <c r="N7" s="9"/>
      <c r="O7" s="10">
        <f>SUM(Tablo_Stock[[#This Row],[Stock minimal (3)]:[Stock de sécurité (2)]])</f>
        <v>0</v>
      </c>
      <c r="P7" s="10"/>
      <c r="Q7" s="196"/>
      <c r="R7" s="177"/>
      <c r="S7" s="177"/>
      <c r="T7" s="177"/>
      <c r="U7" s="211"/>
      <c r="V7" s="199"/>
      <c r="W7" s="200"/>
      <c r="X7" s="177"/>
      <c r="Y7" s="200"/>
      <c r="Z7" s="1"/>
      <c r="AA7" s="1"/>
      <c r="AB7" s="1"/>
      <c r="AC7" s="1"/>
      <c r="AD7" s="1"/>
      <c r="DD7"/>
      <c r="DE7"/>
      <c r="DF7"/>
      <c r="DG7"/>
    </row>
    <row r="8" spans="1:111" x14ac:dyDescent="0.25">
      <c r="A8" s="184">
        <v>196730</v>
      </c>
      <c r="B8" s="177"/>
      <c r="C8" s="177" t="s">
        <v>506</v>
      </c>
      <c r="D8" s="177" t="s">
        <v>509</v>
      </c>
      <c r="E8" s="177" t="s">
        <v>512</v>
      </c>
      <c r="F8" s="1"/>
      <c r="G8" s="141" t="str">
        <f>IFERROR(VLOOKUP(Tablo_Stock[[#This Row],[SYMAG Ref Sage]],'Import-SYMAG'!A:P,2,FALSE),"Stock vide")</f>
        <v>Stock vide</v>
      </c>
      <c r="H8" s="141" t="str">
        <f>IFERROR(VLOOKUP(Tablo_Stock[[#This Row],[SYMAG Ref Sage]],'Import-SYMAG'!A:P,3,FALSE),"Stock vide, absent catalogue SYMAG")</f>
        <v>Stock vide, absent catalogue SYMAG</v>
      </c>
      <c r="I8" s="177"/>
      <c r="J8" s="43" t="str">
        <f>IFERROR(VLOOKUP(Tablo_Stock[[#This Row],[SYMAG Ref Sage]],'Import-SYMAG'!A:P,8,FALSE),"")</f>
        <v/>
      </c>
      <c r="K8" s="43" t="str">
        <f>IFERROR(VLOOKUP(Tablo_Stock[[#This Row],[SYMAG Ref Sage]],'Import-SYMAG'!A:P,13,FALSE),"")</f>
        <v/>
      </c>
      <c r="L8" s="43">
        <f t="shared" si="0"/>
        <v>0</v>
      </c>
      <c r="M8" s="9"/>
      <c r="N8" s="9"/>
      <c r="O8" s="10">
        <f>SUM(Tablo_Stock[[#This Row],[Stock minimal (3)]:[Stock de sécurité (2)]])</f>
        <v>0</v>
      </c>
      <c r="P8" s="10"/>
      <c r="Q8" s="196"/>
      <c r="R8" s="177"/>
      <c r="S8" s="177"/>
      <c r="T8" s="177"/>
      <c r="U8" s="211"/>
      <c r="V8" s="199"/>
      <c r="W8" s="200"/>
      <c r="X8" s="177"/>
      <c r="Y8" s="200"/>
      <c r="Z8" s="1"/>
      <c r="AA8" s="1"/>
      <c r="AB8" s="1"/>
      <c r="AC8" s="1"/>
      <c r="AD8" s="1"/>
      <c r="DD8"/>
      <c r="DE8"/>
      <c r="DF8"/>
      <c r="DG8"/>
    </row>
    <row r="9" spans="1:111" x14ac:dyDescent="0.25">
      <c r="A9" s="180">
        <v>196741</v>
      </c>
      <c r="B9" s="177" t="s">
        <v>361</v>
      </c>
      <c r="C9" s="177" t="s">
        <v>438</v>
      </c>
      <c r="D9" s="177" t="s">
        <v>439</v>
      </c>
      <c r="E9" s="177" t="s">
        <v>440</v>
      </c>
      <c r="F9" s="1">
        <v>21728</v>
      </c>
      <c r="G9" s="43" t="str">
        <f>IFERROR(VLOOKUP(Tablo_Stock[[#This Row],[SYMAG Ref Sage]],'Import-SYMAG'!A:P,2,FALSE),"Stock vide")</f>
        <v>PERIPHERIQUE CAISSE</v>
      </c>
      <c r="H9" s="1" t="str">
        <f>IFERROR(VLOOKUP(Tablo_Stock[[#This Row],[SYMAG Ref Sage]],'Import-SYMAG'!A:P,3,FALSE),"Stock vide, absent catalogue SYMAG")</f>
        <v>DOUCHETTE HONEYWELL VOYAGER 1202G+BASE+CORDON RS/AUX (BUNDLE)</v>
      </c>
      <c r="I9" s="177">
        <v>7</v>
      </c>
      <c r="J9" s="1">
        <f>IFERROR(VLOOKUP(Tablo_Stock[[#This Row],[SYMAG Ref Sage]],'Import-SYMAG'!A:P,8,FALSE),"")</f>
        <v>77</v>
      </c>
      <c r="K9" s="1">
        <f>IFERROR(VLOOKUP(Tablo_Stock[[#This Row],[SYMAG Ref Sage]],'Import-SYMAG'!A:P,13,FALSE),"")</f>
        <v>5</v>
      </c>
      <c r="L9" s="1">
        <f t="shared" si="0"/>
        <v>82</v>
      </c>
      <c r="M9" s="1"/>
      <c r="N9" s="1"/>
      <c r="O9" s="1">
        <f>SUM(Tablo_Stock[[#This Row],[Stock minimal (3)]:[Stock de sécurité (2)]])</f>
        <v>0</v>
      </c>
      <c r="P9" s="1"/>
      <c r="Q9" s="196"/>
      <c r="R9" s="177"/>
      <c r="S9" s="177"/>
      <c r="T9" s="177"/>
      <c r="U9" s="204"/>
      <c r="V9" s="199">
        <v>14</v>
      </c>
      <c r="W9" s="200"/>
      <c r="X9" s="177"/>
      <c r="Y9" s="200"/>
      <c r="Z9" s="1"/>
      <c r="AA9" s="1"/>
      <c r="AB9" s="1"/>
      <c r="AC9" s="1"/>
      <c r="AD9" s="1"/>
      <c r="DD9"/>
      <c r="DE9"/>
      <c r="DF9"/>
      <c r="DG9"/>
    </row>
    <row r="10" spans="1:111" x14ac:dyDescent="0.25">
      <c r="A10" s="181">
        <v>199475</v>
      </c>
      <c r="B10" s="177"/>
      <c r="C10" s="177" t="s">
        <v>506</v>
      </c>
      <c r="D10" s="177" t="s">
        <v>507</v>
      </c>
      <c r="E10" s="177" t="s">
        <v>508</v>
      </c>
      <c r="F10" s="1"/>
      <c r="G10" s="141" t="str">
        <f>IFERROR(VLOOKUP(Tablo_Stock[[#This Row],[SYMAG Ref Sage]],'Import-SYMAG'!A:P,2,FALSE),"Stock vide")</f>
        <v>Stock vide</v>
      </c>
      <c r="H10" s="141" t="str">
        <f>IFERROR(VLOOKUP(Tablo_Stock[[#This Row],[SYMAG Ref Sage]],'Import-SYMAG'!A:P,3,FALSE),"Stock vide, absent catalogue SYMAG")</f>
        <v>Stock vide, absent catalogue SYMAG</v>
      </c>
      <c r="I10" s="177"/>
      <c r="J10" s="43" t="str">
        <f>IFERROR(VLOOKUP(Tablo_Stock[[#This Row],[SYMAG Ref Sage]],'Import-SYMAG'!A:P,8,FALSE),"")</f>
        <v/>
      </c>
      <c r="K10" s="43" t="str">
        <f>IFERROR(VLOOKUP(Tablo_Stock[[#This Row],[SYMAG Ref Sage]],'Import-SYMAG'!A:P,13,FALSE),"")</f>
        <v/>
      </c>
      <c r="L10" s="43">
        <f t="shared" si="0"/>
        <v>0</v>
      </c>
      <c r="M10" s="9"/>
      <c r="N10" s="9"/>
      <c r="O10" s="10">
        <f>SUM(Tablo_Stock[[#This Row],[Stock minimal (3)]:[Stock de sécurité (2)]])</f>
        <v>0</v>
      </c>
      <c r="P10" s="10"/>
      <c r="Q10" s="196"/>
      <c r="R10" s="177"/>
      <c r="S10" s="177"/>
      <c r="T10" s="177"/>
      <c r="U10" s="211"/>
      <c r="V10" s="199"/>
      <c r="W10" s="200"/>
      <c r="X10" s="177"/>
      <c r="Y10" s="200"/>
      <c r="Z10" s="1"/>
      <c r="AA10" s="1"/>
      <c r="AB10" s="1"/>
      <c r="AC10" s="1"/>
      <c r="AD10" s="1"/>
      <c r="DD10"/>
      <c r="DE10"/>
      <c r="DF10"/>
      <c r="DG10"/>
    </row>
    <row r="11" spans="1:111" x14ac:dyDescent="0.25">
      <c r="A11" s="156">
        <v>203971</v>
      </c>
      <c r="B11" s="156" t="s">
        <v>541</v>
      </c>
      <c r="C11" s="156"/>
      <c r="D11" s="156"/>
      <c r="E11" s="156" t="s">
        <v>456</v>
      </c>
      <c r="F11">
        <v>18536</v>
      </c>
      <c r="G11" s="4" t="str">
        <f>IFERROR(VLOOKUP(Tablo_Stock[[#This Row],[SYMAG Ref Sage]],'Import-SYMAG'!A:P,2,FALSE),"Stock vide")</f>
        <v>AUTRES MATERIELS</v>
      </c>
      <c r="H11" t="str">
        <f>IFERROR(VLOOKUP(Tablo_Stock[[#This Row],[SYMAG Ref Sage]],'Import-SYMAG'!A:P,3,FALSE),"Stock vide, absent catalogue SYMAG")</f>
        <v>ALIM CLEWARE</v>
      </c>
      <c r="I11" s="156">
        <v>1</v>
      </c>
      <c r="J11">
        <f>IFERROR(VLOOKUP(Tablo_Stock[[#This Row],[SYMAG Ref Sage]],'Import-SYMAG'!A:P,8,FALSE),"")</f>
        <v>100</v>
      </c>
      <c r="K11">
        <f>IFERROR(VLOOKUP(Tablo_Stock[[#This Row],[SYMAG Ref Sage]],'Import-SYMAG'!A:P,13,FALSE),"")</f>
        <v>-5</v>
      </c>
      <c r="L11" s="1">
        <f t="shared" si="0"/>
        <v>95</v>
      </c>
      <c r="O11">
        <f>SUM(Tablo_Stock[[#This Row],[Stock minimal (3)]:[Stock de sécurité (2)]])</f>
        <v>0</v>
      </c>
      <c r="Q11" s="196"/>
      <c r="R11" s="177"/>
      <c r="S11" s="197"/>
      <c r="T11" s="197"/>
      <c r="U11" s="198"/>
      <c r="V11" s="199">
        <v>20</v>
      </c>
      <c r="W11" s="200"/>
      <c r="X11" s="177"/>
      <c r="Y11" s="200"/>
      <c r="Z11" s="1"/>
      <c r="AA11" s="1"/>
      <c r="AB11" s="1"/>
      <c r="AC11" s="1"/>
      <c r="AD11" s="1"/>
      <c r="DD11"/>
      <c r="DE11"/>
      <c r="DF11"/>
      <c r="DG11"/>
    </row>
    <row r="12" spans="1:111" x14ac:dyDescent="0.25">
      <c r="A12" s="182">
        <v>206619</v>
      </c>
      <c r="B12" s="177"/>
      <c r="C12" s="177" t="s">
        <v>513</v>
      </c>
      <c r="D12" s="177" t="s">
        <v>459</v>
      </c>
      <c r="E12" s="177" t="s">
        <v>463</v>
      </c>
      <c r="F12" s="1"/>
      <c r="G12" s="141" t="str">
        <f>IFERROR(VLOOKUP(Tablo_Stock[[#This Row],[SYMAG Ref Sage]],'Import-SYMAG'!A:P,2,FALSE),"Stock vide")</f>
        <v>Stock vide</v>
      </c>
      <c r="H12" s="141" t="str">
        <f>IFERROR(VLOOKUP(Tablo_Stock[[#This Row],[SYMAG Ref Sage]],'Import-SYMAG'!A:P,3,FALSE),"Stock vide, absent catalogue SYMAG")</f>
        <v>Stock vide, absent catalogue SYMAG</v>
      </c>
      <c r="I12" s="195"/>
      <c r="J12" s="141" t="str">
        <f>IFERROR(VLOOKUP(Tablo_Stock[[#This Row],[SYMAG Ref Sage]],'Import-SYMAG'!A:P,8,FALSE),"")</f>
        <v/>
      </c>
      <c r="K12" s="141" t="str">
        <f>IFERROR(VLOOKUP(Tablo_Stock[[#This Row],[SYMAG Ref Sage]],'Import-SYMAG'!A:P,13,FALSE),"")</f>
        <v/>
      </c>
      <c r="L12" s="141">
        <f t="shared" si="0"/>
        <v>0</v>
      </c>
      <c r="M12" s="9"/>
      <c r="N12" s="9"/>
      <c r="O12" s="146">
        <f>SUM(Tablo_Stock[[#This Row],[Stock minimal (3)]:[Stock de sécurité (2)]])</f>
        <v>0</v>
      </c>
      <c r="P12" s="146"/>
      <c r="Q12" s="196"/>
      <c r="R12" s="177"/>
      <c r="S12" s="177"/>
      <c r="T12" s="177"/>
      <c r="U12" s="211"/>
      <c r="V12" s="199"/>
      <c r="W12" s="200"/>
      <c r="X12" s="177"/>
      <c r="Y12" s="200"/>
      <c r="Z12" s="1"/>
      <c r="AA12" s="1"/>
      <c r="AB12" s="1"/>
      <c r="AC12" s="1"/>
      <c r="AD12" s="1"/>
      <c r="DD12"/>
      <c r="DE12"/>
      <c r="DF12"/>
      <c r="DG12"/>
    </row>
    <row r="13" spans="1:111" s="13" customFormat="1" x14ac:dyDescent="0.25">
      <c r="A13" s="177">
        <v>208236</v>
      </c>
      <c r="B13" s="177" t="s">
        <v>428</v>
      </c>
      <c r="C13" s="177" t="s">
        <v>419</v>
      </c>
      <c r="D13" s="177" t="s">
        <v>429</v>
      </c>
      <c r="E13" s="177" t="s">
        <v>405</v>
      </c>
      <c r="F13" s="1">
        <v>21767</v>
      </c>
      <c r="G13" s="43" t="str">
        <f>IFERROR(VLOOKUP(Tablo_Stock[[#This Row],[SYMAG Ref Sage]],'Import-SYMAG'!A:P,2,FALSE),"Stock vide")</f>
        <v>AUTRES MATERIELS</v>
      </c>
      <c r="H13" s="1" t="str">
        <f>IFERROR(VLOOKUP(Tablo_Stock[[#This Row],[SYMAG Ref Sage]],'Import-SYMAG'!A:P,3,FALSE),"Stock vide, absent catalogue SYMAG")</f>
        <v>MAT SUPPORT TPE FIXE (AC-09-000-651) (LIDLINTTS016-84)</v>
      </c>
      <c r="I13" s="177">
        <v>7</v>
      </c>
      <c r="J13" s="1">
        <f>IFERROR(VLOOKUP(Tablo_Stock[[#This Row],[SYMAG Ref Sage]],'Import-SYMAG'!A:P,8,FALSE),"")</f>
        <v>1325</v>
      </c>
      <c r="K13" s="1">
        <f>IFERROR(VLOOKUP(Tablo_Stock[[#This Row],[SYMAG Ref Sage]],'Import-SYMAG'!A:P,13,FALSE),"")</f>
        <v>0</v>
      </c>
      <c r="L13" s="1">
        <f t="shared" si="0"/>
        <v>1325</v>
      </c>
      <c r="M13" s="1"/>
      <c r="N13" s="1"/>
      <c r="O13" s="1">
        <f>SUM(Tablo_Stock[[#This Row],[Stock minimal (3)]:[Stock de sécurité (2)]])</f>
        <v>0</v>
      </c>
      <c r="P13" s="1"/>
      <c r="Q13" s="196"/>
      <c r="R13" s="177"/>
      <c r="S13" s="177"/>
      <c r="T13" s="177"/>
      <c r="U13" s="211"/>
      <c r="V13" s="199">
        <v>42</v>
      </c>
      <c r="W13" s="200"/>
      <c r="X13" s="177"/>
      <c r="Y13" s="200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</row>
    <row r="14" spans="1:111" s="1" customFormat="1" x14ac:dyDescent="0.25">
      <c r="A14" s="180">
        <v>211312</v>
      </c>
      <c r="B14" s="177" t="s">
        <v>363</v>
      </c>
      <c r="C14" s="177"/>
      <c r="D14" s="177"/>
      <c r="E14" s="177" t="s">
        <v>293</v>
      </c>
      <c r="F14" s="1">
        <v>20140</v>
      </c>
      <c r="G14" s="43" t="str">
        <f>IFERROR(VLOOKUP(Tablo_Stock[[#This Row],[SYMAG Ref Sage]],'Import-SYMAG'!A:P,2,FALSE),"Stock vide")</f>
        <v>CONSOMMABLE</v>
      </c>
      <c r="H14" s="1" t="str">
        <f>IFERROR(VLOOKUP(Tablo_Stock[[#This Row],[SYMAG Ref Sage]],'Import-SYMAG'!A:P,3,FALSE),"Stock vide, absent catalogue SYMAG")</f>
        <v>CORDON PANELLINK2 DVI-I/DVI-I DUAL LINK POUR ECRAN 3M</v>
      </c>
      <c r="I14" s="177">
        <v>7</v>
      </c>
      <c r="J14" s="1">
        <f>IFERROR(VLOOKUP(Tablo_Stock[[#This Row],[SYMAG Ref Sage]],'Import-SYMAG'!A:P,8,FALSE),"")</f>
        <v>281</v>
      </c>
      <c r="K14" s="1">
        <f>IFERROR(VLOOKUP(Tablo_Stock[[#This Row],[SYMAG Ref Sage]],'Import-SYMAG'!A:P,13,FALSE),"")</f>
        <v>57</v>
      </c>
      <c r="L14">
        <f t="shared" si="0"/>
        <v>338</v>
      </c>
      <c r="O14" s="1">
        <f>SUM(Tablo_Stock[[#This Row],[Stock minimal (3)]:[Stock de sécurité (2)]])</f>
        <v>0</v>
      </c>
      <c r="Q14" s="196"/>
      <c r="R14" s="177"/>
      <c r="S14" s="177"/>
      <c r="T14" s="177"/>
      <c r="U14" s="204"/>
      <c r="V14" s="199"/>
      <c r="W14" s="200"/>
      <c r="X14" s="177"/>
      <c r="Y14" s="200"/>
    </row>
    <row r="15" spans="1:111" s="13" customFormat="1" x14ac:dyDescent="0.25">
      <c r="A15" s="181">
        <v>216488</v>
      </c>
      <c r="B15" s="177" t="s">
        <v>290</v>
      </c>
      <c r="C15" s="177" t="s">
        <v>441</v>
      </c>
      <c r="D15" s="177"/>
      <c r="E15" s="156" t="s">
        <v>389</v>
      </c>
      <c r="F15">
        <v>20306</v>
      </c>
      <c r="G15" s="4" t="str">
        <f>IFERROR(VLOOKUP(Tablo_Stock[[#This Row],[SYMAG Ref Sage]],'Import-SYMAG'!A:P,2,FALSE),"Stock vide")</f>
        <v>CONSOMMABLE</v>
      </c>
      <c r="H15" t="str">
        <f>IFERROR(VLOOKUP(Tablo_Stock[[#This Row],[SYMAG Ref Sage]],'Import-SYMAG'!A:P,3,FALSE),"Stock vide, absent catalogue SYMAG")</f>
        <v>PLAQUE DE FIXATION POUR TIROIR LINT</v>
      </c>
      <c r="I15" s="156">
        <v>7</v>
      </c>
      <c r="J15">
        <f>IFERROR(VLOOKUP(Tablo_Stock[[#This Row],[SYMAG Ref Sage]],'Import-SYMAG'!A:P,8,FALSE),"")</f>
        <v>244</v>
      </c>
      <c r="K15">
        <f>IFERROR(VLOOKUP(Tablo_Stock[[#This Row],[SYMAG Ref Sage]],'Import-SYMAG'!A:P,13,FALSE),"")</f>
        <v>1</v>
      </c>
      <c r="L15">
        <f t="shared" si="0"/>
        <v>245</v>
      </c>
      <c r="M15"/>
      <c r="N15"/>
      <c r="O15">
        <f>SUM(Tablo_Stock[[#This Row],[Stock minimal (3)]:[Stock de sécurité (2)]])</f>
        <v>0</v>
      </c>
      <c r="P15"/>
      <c r="Q15" s="196"/>
      <c r="R15" s="177"/>
      <c r="S15" s="197"/>
      <c r="T15" s="197"/>
      <c r="U15" s="204"/>
      <c r="V15" s="199">
        <v>20</v>
      </c>
      <c r="W15" s="200"/>
      <c r="X15" s="177"/>
      <c r="Y15" s="200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</row>
    <row r="16" spans="1:111" s="1" customFormat="1" x14ac:dyDescent="0.25">
      <c r="A16" s="181">
        <v>216488</v>
      </c>
      <c r="B16" s="177" t="s">
        <v>290</v>
      </c>
      <c r="C16" s="177" t="s">
        <v>441</v>
      </c>
      <c r="D16" s="177"/>
      <c r="E16" s="177" t="s">
        <v>390</v>
      </c>
      <c r="F16" s="1">
        <v>20307</v>
      </c>
      <c r="G16" s="43" t="str">
        <f>IFERROR(VLOOKUP(Tablo_Stock[[#This Row],[SYMAG Ref Sage]],'Import-SYMAG'!A:P,2,FALSE),"Stock vide")</f>
        <v>CABLES</v>
      </c>
      <c r="H16" s="1" t="str">
        <f>IFERROR(VLOOKUP(Tablo_Stock[[#This Row],[SYMAG Ref Sage]],'Import-SYMAG'!A:P,3,FALSE),"Stock vide, absent catalogue SYMAG")</f>
        <v>CORDON DE LIAISON TIROIR LINT VERS CAISSE</v>
      </c>
      <c r="I16" s="177">
        <v>7</v>
      </c>
      <c r="J16" s="1">
        <f>IFERROR(VLOOKUP(Tablo_Stock[[#This Row],[SYMAG Ref Sage]],'Import-SYMAG'!A:P,8,FALSE),"")</f>
        <v>351</v>
      </c>
      <c r="K16" s="1">
        <f>IFERROR(VLOOKUP(Tablo_Stock[[#This Row],[SYMAG Ref Sage]],'Import-SYMAG'!A:P,13,FALSE),"")</f>
        <v>5</v>
      </c>
      <c r="L16" s="1">
        <f t="shared" si="0"/>
        <v>356</v>
      </c>
      <c r="O16" s="1">
        <f>SUM(Tablo_Stock[[#This Row],[Stock minimal (3)]:[Stock de sécurité (2)]])</f>
        <v>0</v>
      </c>
      <c r="Q16" s="196"/>
      <c r="R16" s="177"/>
      <c r="S16" s="197"/>
      <c r="T16" s="197"/>
      <c r="U16" s="204"/>
      <c r="V16" s="199"/>
      <c r="W16" s="200"/>
      <c r="X16" s="177"/>
      <c r="Y16" s="200"/>
    </row>
    <row r="17" spans="1:111" x14ac:dyDescent="0.25">
      <c r="A17" s="156">
        <v>229750</v>
      </c>
      <c r="B17" s="156" t="s">
        <v>297</v>
      </c>
      <c r="C17" s="156" t="s">
        <v>436</v>
      </c>
      <c r="D17" s="156" t="s">
        <v>437</v>
      </c>
      <c r="E17" s="156" t="s">
        <v>296</v>
      </c>
      <c r="F17">
        <v>21052</v>
      </c>
      <c r="G17" s="4" t="str">
        <f>IFERROR(VLOOKUP(Tablo_Stock[[#This Row],[SYMAG Ref Sage]],'Import-SYMAG'!A:P,2,FALSE),"Stock vide")</f>
        <v>PERIPHERIQUE CAISSE</v>
      </c>
      <c r="H17" t="str">
        <f>IFERROR(VLOOKUP(Tablo_Stock[[#This Row],[SYMAG Ref Sage]],'Import-SYMAG'!A:P,3,FALSE),"Stock vide, absent catalogue SYMAG")</f>
        <v>AFF. WINCOR NIXDORF 8'' BA90</v>
      </c>
      <c r="I17" s="156">
        <v>7</v>
      </c>
      <c r="J17">
        <f>IFERROR(VLOOKUP(Tablo_Stock[[#This Row],[SYMAG Ref Sage]],'Import-SYMAG'!A:P,8,FALSE),"")</f>
        <v>315</v>
      </c>
      <c r="K17">
        <f>IFERROR(VLOOKUP(Tablo_Stock[[#This Row],[SYMAG Ref Sage]],'Import-SYMAG'!A:P,13,FALSE),"")</f>
        <v>58</v>
      </c>
      <c r="L17">
        <f t="shared" si="0"/>
        <v>373</v>
      </c>
      <c r="O17">
        <f>SUM(Tablo_Stock[[#This Row],[Stock minimal (3)]:[Stock de sécurité (2)]])</f>
        <v>0</v>
      </c>
      <c r="Q17" s="196"/>
      <c r="R17" s="177"/>
      <c r="S17" s="156"/>
      <c r="T17" s="156"/>
      <c r="U17" s="204"/>
      <c r="V17" s="199">
        <v>56</v>
      </c>
      <c r="W17" s="200"/>
      <c r="X17" s="177"/>
      <c r="Y17" s="200"/>
      <c r="Z17" s="1"/>
      <c r="AA17" s="1"/>
      <c r="AB17" s="1"/>
      <c r="AC17" s="1"/>
      <c r="AD17" s="1"/>
      <c r="DD17"/>
      <c r="DE17"/>
      <c r="DF17"/>
      <c r="DG17"/>
    </row>
    <row r="18" spans="1:111" x14ac:dyDescent="0.25">
      <c r="A18" s="175">
        <v>229787</v>
      </c>
      <c r="B18" s="156" t="s">
        <v>292</v>
      </c>
      <c r="C18" s="156" t="s">
        <v>435</v>
      </c>
      <c r="D18" s="156" t="s">
        <v>492</v>
      </c>
      <c r="E18" s="156" t="s">
        <v>291</v>
      </c>
      <c r="F18">
        <v>21054</v>
      </c>
      <c r="G18" s="4" t="str">
        <f>IFERROR(VLOOKUP(Tablo_Stock[[#This Row],[SYMAG Ref Sage]],'Import-SYMAG'!A:P,2,FALSE),"Stock vide")</f>
        <v>PERIPHERIQUE CAISSE</v>
      </c>
      <c r="H18" t="str">
        <f>IFERROR(VLOOKUP(Tablo_Stock[[#This Row],[SYMAG Ref Sage]],'Import-SYMAG'!A:P,3,FALSE),"Stock vide, absent catalogue SYMAG")</f>
        <v>ECRAN TACTILE WINCOR NIXDORF BA92</v>
      </c>
      <c r="I18" s="156">
        <v>7</v>
      </c>
      <c r="J18">
        <f>IFERROR(VLOOKUP(Tablo_Stock[[#This Row],[SYMAG Ref Sage]],'Import-SYMAG'!A:P,8,FALSE),"")</f>
        <v>311</v>
      </c>
      <c r="K18">
        <f>IFERROR(VLOOKUP(Tablo_Stock[[#This Row],[SYMAG Ref Sage]],'Import-SYMAG'!A:P,13,FALSE),"")</f>
        <v>10</v>
      </c>
      <c r="L18">
        <f t="shared" si="0"/>
        <v>321</v>
      </c>
      <c r="Q18" s="196"/>
      <c r="R18" s="177"/>
      <c r="S18" s="156"/>
      <c r="T18" s="156"/>
      <c r="U18" s="204"/>
      <c r="V18" s="199">
        <v>56</v>
      </c>
      <c r="W18" s="200"/>
      <c r="X18" s="177"/>
      <c r="Y18" s="200"/>
      <c r="Z18" s="1"/>
      <c r="AA18" s="1"/>
      <c r="AB18" s="1"/>
      <c r="AC18" s="1"/>
      <c r="AD18" s="1"/>
      <c r="DD18"/>
      <c r="DE18"/>
      <c r="DF18"/>
      <c r="DG18"/>
    </row>
    <row r="19" spans="1:111" x14ac:dyDescent="0.25">
      <c r="A19" s="175">
        <v>229985</v>
      </c>
      <c r="B19" s="156" t="s">
        <v>300</v>
      </c>
      <c r="C19" s="156" t="s">
        <v>432</v>
      </c>
      <c r="D19" s="156" t="s">
        <v>402</v>
      </c>
      <c r="E19" s="156" t="s">
        <v>299</v>
      </c>
      <c r="F19">
        <v>21049</v>
      </c>
      <c r="G19" s="4" t="str">
        <f>IFERROR(VLOOKUP(Tablo_Stock[[#This Row],[SYMAG Ref Sage]],'Import-SYMAG'!A:P,2,FALSE),"Stock vide")</f>
        <v>PERIPHERIQUE CAISSE</v>
      </c>
      <c r="H19" t="str">
        <f>IFERROR(VLOOKUP(Tablo_Stock[[#This Row],[SYMAG Ref Sage]],'Import-SYMAG'!A:P,3,FALSE),"Stock vide, absent catalogue SYMAG")</f>
        <v>SCANNER BALANCE DATALOGIC MAGELLAN 9803 (BUNDLE)</v>
      </c>
      <c r="I19" s="156">
        <v>7</v>
      </c>
      <c r="J19">
        <f>IFERROR(VLOOKUP(Tablo_Stock[[#This Row],[SYMAG Ref Sage]],'Import-SYMAG'!A:P,8,FALSE),"")</f>
        <v>607</v>
      </c>
      <c r="K19">
        <f>IFERROR(VLOOKUP(Tablo_Stock[[#This Row],[SYMAG Ref Sage]],'Import-SYMAG'!A:P,13,FALSE),"")</f>
        <v>11</v>
      </c>
      <c r="L19">
        <f t="shared" si="0"/>
        <v>618</v>
      </c>
      <c r="O19">
        <f>SUM(Tablo_Stock[[#This Row],[Stock minimal (3)]:[Stock de sécurité (2)]])</f>
        <v>0</v>
      </c>
      <c r="Q19" s="196"/>
      <c r="R19" s="177"/>
      <c r="S19" s="197"/>
      <c r="T19" s="197"/>
      <c r="U19" s="198"/>
      <c r="V19" s="199">
        <v>56</v>
      </c>
      <c r="W19" s="200"/>
      <c r="X19" s="177"/>
      <c r="Y19" s="200"/>
      <c r="Z19" s="1"/>
      <c r="AA19" s="1"/>
      <c r="AB19" s="1"/>
      <c r="AC19" s="1"/>
      <c r="AD19" s="1"/>
      <c r="DD19"/>
      <c r="DE19"/>
      <c r="DF19"/>
      <c r="DG19"/>
    </row>
    <row r="20" spans="1:111" s="1" customFormat="1" x14ac:dyDescent="0.25">
      <c r="A20" s="156">
        <v>229988</v>
      </c>
      <c r="B20" s="156" t="s">
        <v>273</v>
      </c>
      <c r="C20" s="156" t="s">
        <v>442</v>
      </c>
      <c r="D20" s="156" t="s">
        <v>497</v>
      </c>
      <c r="E20" s="156" t="s">
        <v>443</v>
      </c>
      <c r="F20">
        <v>20706</v>
      </c>
      <c r="G20" s="4" t="str">
        <f>IFERROR(VLOOKUP(Tablo_Stock[[#This Row],[SYMAG Ref Sage]],'Import-SYMAG'!A:P,2,FALSE),"Stock vide")</f>
        <v>PERIPHERIQUE CAISSE</v>
      </c>
      <c r="H20" t="str">
        <f>IFERROR(VLOOKUP(Tablo_Stock[[#This Row],[SYMAG Ref Sage]],'Import-SYMAG'!A:P,3,FALSE),"Stock vide, absent catalogue SYMAG")</f>
        <v>BOITIER MAGIC BOX HDMI POUR TPE INGENICO</v>
      </c>
      <c r="I20" s="156">
        <v>7</v>
      </c>
      <c r="J20">
        <f>IFERROR(VLOOKUP(Tablo_Stock[[#This Row],[SYMAG Ref Sage]],'Import-SYMAG'!A:P,8,FALSE),"")</f>
        <v>-13</v>
      </c>
      <c r="K20">
        <f>IFERROR(VLOOKUP(Tablo_Stock[[#This Row],[SYMAG Ref Sage]],'Import-SYMAG'!A:P,13,FALSE),"")</f>
        <v>0</v>
      </c>
      <c r="L20">
        <f t="shared" si="0"/>
        <v>-13</v>
      </c>
      <c r="M20"/>
      <c r="N20"/>
      <c r="O20">
        <f>SUM(Tablo_Stock[[#This Row],[Stock minimal (3)]:[Stock de sécurité (2)]])</f>
        <v>0</v>
      </c>
      <c r="P20"/>
      <c r="Q20" s="196"/>
      <c r="R20" s="156"/>
      <c r="S20" s="197"/>
      <c r="T20" s="197"/>
      <c r="U20" s="198"/>
      <c r="V20" s="199">
        <v>28</v>
      </c>
      <c r="W20" s="200"/>
      <c r="X20" s="177"/>
      <c r="Y20" s="200"/>
    </row>
    <row r="21" spans="1:111" x14ac:dyDescent="0.25">
      <c r="A21" s="175">
        <v>230006</v>
      </c>
      <c r="B21" s="156" t="s">
        <v>286</v>
      </c>
      <c r="C21" s="156" t="s">
        <v>421</v>
      </c>
      <c r="D21" s="156" t="s">
        <v>433</v>
      </c>
      <c r="E21" s="156" t="s">
        <v>285</v>
      </c>
      <c r="F21">
        <v>20867</v>
      </c>
      <c r="G21" s="4" t="str">
        <f>IFERROR(VLOOKUP(Tablo_Stock[[#This Row],[SYMAG Ref Sage]],'Import-SYMAG'!A:P,2,FALSE),"Stock vide")</f>
        <v>PERIPHERIQUE CAISSE</v>
      </c>
      <c r="H21" t="str">
        <f>IFERROR(VLOOKUP(Tablo_Stock[[#This Row],[SYMAG Ref Sage]],'Import-SYMAG'!A:P,3,FALSE),"Stock vide, absent catalogue SYMAG")</f>
        <v>IMP EPSON TM-T88V (041)</v>
      </c>
      <c r="I21" s="156">
        <v>3</v>
      </c>
      <c r="J21">
        <f>IFERROR(VLOOKUP(Tablo_Stock[[#This Row],[SYMAG Ref Sage]],'Import-SYMAG'!A:P,8,FALSE),"")</f>
        <v>80</v>
      </c>
      <c r="K21">
        <f>IFERROR(VLOOKUP(Tablo_Stock[[#This Row],[SYMAG Ref Sage]],'Import-SYMAG'!A:P,13,FALSE),"")</f>
        <v>21</v>
      </c>
      <c r="L21">
        <f t="shared" si="0"/>
        <v>101</v>
      </c>
      <c r="O21">
        <f>SUM(Tablo_Stock[[#This Row],[Stock minimal (3)]:[Stock de sécurité (2)]])</f>
        <v>0</v>
      </c>
      <c r="Q21" s="196"/>
      <c r="R21" s="177"/>
      <c r="S21" s="156"/>
      <c r="T21" s="156"/>
      <c r="U21" s="204"/>
      <c r="V21" s="199">
        <v>56</v>
      </c>
      <c r="W21" s="200"/>
      <c r="X21" s="177"/>
      <c r="Y21" s="200"/>
      <c r="Z21" s="1"/>
      <c r="AA21" s="1"/>
      <c r="AB21" s="1"/>
      <c r="AC21" s="1"/>
      <c r="AD21" s="1"/>
      <c r="DD21"/>
      <c r="DE21"/>
      <c r="DF21"/>
      <c r="DG21"/>
    </row>
    <row r="22" spans="1:111" s="13" customFormat="1" x14ac:dyDescent="0.25">
      <c r="A22" s="175">
        <v>230007</v>
      </c>
      <c r="B22" s="156" t="s">
        <v>283</v>
      </c>
      <c r="C22" s="156" t="s">
        <v>441</v>
      </c>
      <c r="D22" s="156" t="s">
        <v>491</v>
      </c>
      <c r="E22" s="156" t="s">
        <v>388</v>
      </c>
      <c r="F22">
        <v>22008</v>
      </c>
      <c r="G22" s="4" t="str">
        <f>IFERROR(VLOOKUP(Tablo_Stock[[#This Row],[SYMAG Ref Sage]],'Import-SYMAG'!A:P,2,FALSE),"Stock vide")</f>
        <v>PERIPHERIQUE CAISSE</v>
      </c>
      <c r="H22" t="str">
        <f>IFERROR(VLOOKUP(Tablo_Stock[[#This Row],[SYMAG Ref Sage]],'Import-SYMAG'!A:P,3,FALSE),"Stock vide, absent catalogue SYMAG")</f>
        <v>TIROIR ANKER MICROS ADS MODELE LINT (16101.321-0120) + GODETS</v>
      </c>
      <c r="I22" s="156">
        <v>11</v>
      </c>
      <c r="J22">
        <f>IFERROR(VLOOKUP(Tablo_Stock[[#This Row],[SYMAG Ref Sage]],'Import-SYMAG'!A:P,8,FALSE),"")</f>
        <v>91</v>
      </c>
      <c r="K22">
        <f>IFERROR(VLOOKUP(Tablo_Stock[[#This Row],[SYMAG Ref Sage]],'Import-SYMAG'!A:P,13,FALSE),"")</f>
        <v>0</v>
      </c>
      <c r="L22">
        <f t="shared" si="0"/>
        <v>91</v>
      </c>
      <c r="M22"/>
      <c r="N22"/>
      <c r="O22">
        <f>SUM(Tablo_Stock[[#This Row],[Stock minimal (3)]:[Stock de sécurité (2)]])</f>
        <v>0</v>
      </c>
      <c r="P22"/>
      <c r="Q22" s="196"/>
      <c r="R22" s="177"/>
      <c r="S22" s="197"/>
      <c r="T22" s="197"/>
      <c r="U22" s="204"/>
      <c r="V22" s="199">
        <v>56</v>
      </c>
      <c r="W22" s="200"/>
      <c r="X22" s="177"/>
      <c r="Y22" s="200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</row>
    <row r="23" spans="1:111" s="1" customFormat="1" x14ac:dyDescent="0.25">
      <c r="A23" s="156">
        <v>230625</v>
      </c>
      <c r="B23" s="156" t="s">
        <v>302</v>
      </c>
      <c r="C23" s="156" t="s">
        <v>441</v>
      </c>
      <c r="D23" s="156" t="s">
        <v>531</v>
      </c>
      <c r="E23" s="156" t="s">
        <v>301</v>
      </c>
      <c r="F23" s="4">
        <v>19290</v>
      </c>
      <c r="G23" s="4" t="str">
        <f>IFERROR(VLOOKUP(Tablo_Stock[[#This Row],[SYMAG Ref Sage]],'Import-SYMAG'!A:P,2,FALSE),"Stock vide")</f>
        <v>PERIPHERIQUE CAISSE</v>
      </c>
      <c r="H23" t="str">
        <f>IFERROR(VLOOKUP(Tablo_Stock[[#This Row],[SYMAG Ref Sage]],'Import-SYMAG'!A:P,3,FALSE),"Stock vide, absent catalogue SYMAG")</f>
        <v>LOT DE 8 COUPELLEES POUR TIROIR ADS ANKER STD</v>
      </c>
      <c r="I23" s="156">
        <v>11</v>
      </c>
      <c r="J23">
        <f>IFERROR(VLOOKUP(Tablo_Stock[[#This Row],[SYMAG Ref Sage]],'Import-SYMAG'!A:P,8,FALSE),"")</f>
        <v>971</v>
      </c>
      <c r="K23">
        <f>IFERROR(VLOOKUP(Tablo_Stock[[#This Row],[SYMAG Ref Sage]],'Import-SYMAG'!A:P,13,FALSE),"")</f>
        <v>80</v>
      </c>
      <c r="L23">
        <f t="shared" si="0"/>
        <v>1051</v>
      </c>
      <c r="M23"/>
      <c r="N23"/>
      <c r="O23"/>
      <c r="P23"/>
      <c r="Q23" s="196"/>
      <c r="R23" s="177"/>
      <c r="S23" s="197"/>
      <c r="T23" s="197"/>
      <c r="U23" s="198"/>
      <c r="V23" s="199">
        <v>20</v>
      </c>
      <c r="W23" s="200"/>
      <c r="X23" s="177"/>
      <c r="Y23" s="200"/>
    </row>
    <row r="24" spans="1:111" x14ac:dyDescent="0.25">
      <c r="A24" s="175">
        <v>230932</v>
      </c>
      <c r="B24" s="156" t="s">
        <v>298</v>
      </c>
      <c r="C24" s="156" t="s">
        <v>442</v>
      </c>
      <c r="D24" s="156" t="s">
        <v>523</v>
      </c>
      <c r="E24" s="156" t="s">
        <v>524</v>
      </c>
      <c r="F24">
        <v>20709</v>
      </c>
      <c r="G24" s="4" t="str">
        <f>IFERROR(VLOOKUP(Tablo_Stock[[#This Row],[SYMAG Ref Sage]],'Import-SYMAG'!A:P,2,FALSE),"Stock vide")</f>
        <v>PERIPHERIQUE CAISSE</v>
      </c>
      <c r="H24" t="str">
        <f>IFERROR(VLOOKUP(Tablo_Stock[[#This Row],[SYMAG Ref Sage]],'Import-SYMAG'!A:P,3,FALSE),"Stock vide, absent catalogue SYMAG")</f>
        <v>TPE INGENICO IPP350 CL IPP350-026-LDLFR (LIDL)</v>
      </c>
      <c r="I24" s="156">
        <v>7</v>
      </c>
      <c r="J24">
        <f>IFERROR(VLOOKUP(Tablo_Stock[[#This Row],[SYMAG Ref Sage]],'Import-SYMAG'!A:P,8,FALSE),"")</f>
        <v>341</v>
      </c>
      <c r="K24">
        <f>IFERROR(VLOOKUP(Tablo_Stock[[#This Row],[SYMAG Ref Sage]],'Import-SYMAG'!A:P,13,FALSE),"")</f>
        <v>72</v>
      </c>
      <c r="L24">
        <f t="shared" si="0"/>
        <v>413</v>
      </c>
      <c r="O24">
        <f>SUM(Tablo_Stock[[#This Row],[Stock minimal (3)]:[Stock de sécurité (2)]])</f>
        <v>0</v>
      </c>
      <c r="Q24" s="196"/>
      <c r="R24" s="177"/>
      <c r="S24" s="197"/>
      <c r="T24" s="197"/>
      <c r="U24" s="198"/>
      <c r="V24" s="199">
        <v>28</v>
      </c>
      <c r="W24" s="200"/>
      <c r="X24" s="177"/>
      <c r="Y24" s="200"/>
      <c r="Z24" s="1"/>
      <c r="AA24" s="1"/>
      <c r="AB24" s="1"/>
      <c r="AC24" s="1"/>
      <c r="AD24" s="1"/>
      <c r="DD24"/>
      <c r="DE24"/>
      <c r="DF24"/>
      <c r="DG24"/>
    </row>
    <row r="25" spans="1:111" x14ac:dyDescent="0.25">
      <c r="A25" s="177">
        <v>231034</v>
      </c>
      <c r="B25" s="177" t="s">
        <v>418</v>
      </c>
      <c r="C25" s="177" t="s">
        <v>419</v>
      </c>
      <c r="D25" s="177" t="s">
        <v>427</v>
      </c>
      <c r="E25" s="177" t="s">
        <v>404</v>
      </c>
      <c r="F25" s="1">
        <v>21768</v>
      </c>
      <c r="G25" s="43" t="str">
        <f>IFERROR(VLOOKUP(Tablo_Stock[[#This Row],[SYMAG Ref Sage]],'Import-SYMAG'!A:P,2,FALSE),"Stock vide")</f>
        <v>AUTRES MATERIELS</v>
      </c>
      <c r="H25" s="1" t="str">
        <f>IFERROR(VLOOKUP(Tablo_Stock[[#This Row],[SYMAG Ref Sage]],'Import-SYMAG'!A:P,3,FALSE),"Stock vide, absent catalogue SYMAG")</f>
        <v>MAT SUPPORT TPE PIVO (AC-09-000-705) (LIDLINTTS041-84)</v>
      </c>
      <c r="I25" s="177">
        <v>7</v>
      </c>
      <c r="J25" s="1">
        <f>IFERROR(VLOOKUP(Tablo_Stock[[#This Row],[SYMAG Ref Sage]],'Import-SYMAG'!A:P,8,FALSE),"")</f>
        <v>607</v>
      </c>
      <c r="K25" s="1">
        <f>IFERROR(VLOOKUP(Tablo_Stock[[#This Row],[SYMAG Ref Sage]],'Import-SYMAG'!A:P,13,FALSE),"")</f>
        <v>0</v>
      </c>
      <c r="L25" s="1">
        <f t="shared" si="0"/>
        <v>607</v>
      </c>
      <c r="M25" s="1"/>
      <c r="N25" s="1"/>
      <c r="O25" s="1">
        <f>SUM(Tablo_Stock[[#This Row],[Stock minimal (3)]:[Stock de sécurité (2)]])</f>
        <v>0</v>
      </c>
      <c r="P25" s="1"/>
      <c r="Q25" s="196"/>
      <c r="R25" s="177"/>
      <c r="S25" s="177"/>
      <c r="T25" s="177"/>
      <c r="U25" s="177"/>
      <c r="V25" s="199">
        <v>20</v>
      </c>
      <c r="W25" s="200"/>
      <c r="X25" s="177"/>
      <c r="Y25" s="200"/>
      <c r="Z25" s="1"/>
      <c r="AA25" s="1"/>
      <c r="AB25" s="1"/>
      <c r="AC25" s="1"/>
      <c r="AD25" s="1"/>
      <c r="DD25"/>
      <c r="DE25"/>
      <c r="DF25"/>
      <c r="DG25"/>
    </row>
    <row r="26" spans="1:111" s="1" customFormat="1" x14ac:dyDescent="0.25">
      <c r="A26" s="177">
        <v>231037</v>
      </c>
      <c r="B26" s="177" t="s">
        <v>416</v>
      </c>
      <c r="C26" s="177" t="s">
        <v>419</v>
      </c>
      <c r="D26" s="177" t="s">
        <v>426</v>
      </c>
      <c r="E26" s="185" t="s">
        <v>417</v>
      </c>
      <c r="F26" s="1">
        <v>21766</v>
      </c>
      <c r="G26" s="43" t="str">
        <f>IFERROR(VLOOKUP(Tablo_Stock[[#This Row],[SYMAG Ref Sage]],'Import-SYMAG'!A:P,2,FALSE),"Stock vide")</f>
        <v>AUTRES MATERIELS</v>
      </c>
      <c r="H26" s="1" t="str">
        <f>IFERROR(VLOOKUP(Tablo_Stock[[#This Row],[SYMAG Ref Sage]],'Import-SYMAG'!A:P,3,FALSE),"Stock vide, absent catalogue SYMAG")</f>
        <v>MAT SUPPORT ECRAN CLIENT (AC-09-000-704) (LIDLINTTS003-84 V30)</v>
      </c>
      <c r="I26" s="177">
        <v>7</v>
      </c>
      <c r="J26" s="1">
        <f>IFERROR(VLOOKUP(Tablo_Stock[[#This Row],[SYMAG Ref Sage]],'Import-SYMAG'!A:P,8,FALSE),"")</f>
        <v>924</v>
      </c>
      <c r="K26" s="1">
        <f>IFERROR(VLOOKUP(Tablo_Stock[[#This Row],[SYMAG Ref Sage]],'Import-SYMAG'!A:P,13,FALSE),"")</f>
        <v>0</v>
      </c>
      <c r="L26" s="1">
        <f t="shared" si="0"/>
        <v>924</v>
      </c>
      <c r="O26" s="1">
        <f>SUM(Tablo_Stock[[#This Row],[Stock minimal (3)]:[Stock de sécurité (2)]])</f>
        <v>0</v>
      </c>
      <c r="Q26" s="196"/>
      <c r="R26" s="177"/>
      <c r="S26" s="177"/>
      <c r="T26" s="177"/>
      <c r="U26" s="177"/>
      <c r="V26" s="199">
        <v>20</v>
      </c>
      <c r="W26" s="200"/>
      <c r="X26" s="177"/>
      <c r="Y26" s="200"/>
    </row>
    <row r="27" spans="1:111" s="13" customFormat="1" ht="30" x14ac:dyDescent="0.25">
      <c r="A27" s="175">
        <v>231038</v>
      </c>
      <c r="B27" s="156" t="s">
        <v>271</v>
      </c>
      <c r="C27" s="156" t="s">
        <v>419</v>
      </c>
      <c r="D27" s="156" t="s">
        <v>424</v>
      </c>
      <c r="E27" s="163" t="s">
        <v>423</v>
      </c>
      <c r="F27" s="138">
        <v>21878</v>
      </c>
      <c r="G27" s="4" t="str">
        <f>IFERROR(VLOOKUP(Tablo_Stock[[#This Row],[SYMAG Ref Sage]],'Import-SYMAG'!A:P,2,FALSE),"Stock vide")</f>
        <v>AUTRES MATERIELS</v>
      </c>
      <c r="H27" s="4" t="str">
        <f>IFERROR(VLOOKUP(Tablo_Stock[[#This Row],[SYMAG Ref Sage]],'Import-SYMAG'!A:P,3,FALSE),"Stock vide, absent catalogue SYMAG")</f>
        <v>MAT VISU CAISSIER + VIS (AC-09-000-707) (LIDLFRTS006-84 V10)</v>
      </c>
      <c r="I27" s="156">
        <v>7</v>
      </c>
      <c r="J27">
        <f>IFERROR(VLOOKUP(Tablo_Stock[[#This Row],[SYMAG Ref Sage]],'Import-SYMAG'!A:P,8,FALSE),"")</f>
        <v>182</v>
      </c>
      <c r="K27">
        <f>IFERROR(VLOOKUP(Tablo_Stock[[#This Row],[SYMAG Ref Sage]],'Import-SYMAG'!A:P,13,FALSE),"")</f>
        <v>0</v>
      </c>
      <c r="L27">
        <f t="shared" si="0"/>
        <v>182</v>
      </c>
      <c r="M27"/>
      <c r="N27"/>
      <c r="O27">
        <f>SUM(Tablo_Stock[[#This Row],[Stock minimal (3)]:[Stock de sécurité (2)]])</f>
        <v>0</v>
      </c>
      <c r="P27"/>
      <c r="Q27" s="196"/>
      <c r="R27" s="177"/>
      <c r="S27" s="197"/>
      <c r="T27" s="197"/>
      <c r="U27" s="197"/>
      <c r="V27" s="199">
        <v>20</v>
      </c>
      <c r="W27" s="200"/>
      <c r="X27" s="177"/>
      <c r="Y27" s="200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</row>
    <row r="28" spans="1:111" s="1" customFormat="1" x14ac:dyDescent="0.25">
      <c r="A28" s="156">
        <v>11101412</v>
      </c>
      <c r="B28" s="156" t="s">
        <v>289</v>
      </c>
      <c r="C28" s="156" t="s">
        <v>458</v>
      </c>
      <c r="D28" s="156" t="s">
        <v>457</v>
      </c>
      <c r="E28" s="156" t="s">
        <v>450</v>
      </c>
      <c r="F28">
        <v>20738</v>
      </c>
      <c r="G28" s="4" t="str">
        <f>IFERROR(VLOOKUP(Tablo_Stock[[#This Row],[SYMAG Ref Sage]],'Import-SYMAG'!A:P,2,FALSE),"Stock vide")</f>
        <v>CONSOMMABLE</v>
      </c>
      <c r="H28" t="str">
        <f>IFERROR(VLOOKUP(Tablo_Stock[[#This Row],[SYMAG Ref Sage]],'Import-SYMAG'!A:P,3,FALSE),"Stock vide, absent catalogue SYMAG")</f>
        <v>BADGEUSE + JEU DE CLES + PLAQUE (BUNDLE)</v>
      </c>
      <c r="I28" s="156">
        <v>1</v>
      </c>
      <c r="J28">
        <f>IFERROR(VLOOKUP(Tablo_Stock[[#This Row],[SYMAG Ref Sage]],'Import-SYMAG'!A:P,8,FALSE),"")</f>
        <v>27</v>
      </c>
      <c r="K28">
        <f>IFERROR(VLOOKUP(Tablo_Stock[[#This Row],[SYMAG Ref Sage]],'Import-SYMAG'!A:P,13,FALSE),"")</f>
        <v>0</v>
      </c>
      <c r="L28">
        <f t="shared" si="0"/>
        <v>27</v>
      </c>
      <c r="M28"/>
      <c r="N28"/>
      <c r="O28">
        <f>SUM(Tablo_Stock[[#This Row],[Stock minimal (3)]:[Stock de sécurité (2)]])</f>
        <v>0</v>
      </c>
      <c r="P28"/>
      <c r="Q28" s="196"/>
      <c r="R28" s="177"/>
      <c r="S28" s="197"/>
      <c r="T28" s="197"/>
      <c r="U28" s="198"/>
      <c r="V28" s="199">
        <v>42</v>
      </c>
      <c r="W28" s="200"/>
      <c r="X28" s="177"/>
      <c r="Y28" s="200"/>
    </row>
    <row r="29" spans="1:111" s="1" customFormat="1" x14ac:dyDescent="0.25">
      <c r="A29" s="156">
        <v>11115103</v>
      </c>
      <c r="B29" s="156" t="s">
        <v>275</v>
      </c>
      <c r="C29" s="156" t="s">
        <v>442</v>
      </c>
      <c r="D29" s="156"/>
      <c r="E29" s="156" t="s">
        <v>274</v>
      </c>
      <c r="F29">
        <v>20822</v>
      </c>
      <c r="G29" s="4" t="str">
        <f>IFERROR(VLOOKUP(Tablo_Stock[[#This Row],[SYMAG Ref Sage]],'Import-SYMAG'!A:P,2,FALSE),"Stock vide")</f>
        <v>CABLES</v>
      </c>
      <c r="H29" t="str">
        <f>IFERROR(VLOOKUP(Tablo_Stock[[#This Row],[SYMAG Ref Sage]],'Import-SYMAG'!A:P,3,FALSE),"Stock vide, absent catalogue SYMAG")</f>
        <v>CORDON RS232 POUR MAGIXBOX (DB9M-DB9F) 3M</v>
      </c>
      <c r="I29" s="156">
        <v>7</v>
      </c>
      <c r="J29">
        <f>IFERROR(VLOOKUP(Tablo_Stock[[#This Row],[SYMAG Ref Sage]],'Import-SYMAG'!A:P,8,FALSE),"")</f>
        <v>0</v>
      </c>
      <c r="K29">
        <f>IFERROR(VLOOKUP(Tablo_Stock[[#This Row],[SYMAG Ref Sage]],'Import-SYMAG'!A:P,13,FALSE),"")</f>
        <v>1</v>
      </c>
      <c r="L29">
        <f t="shared" si="0"/>
        <v>1</v>
      </c>
      <c r="M29"/>
      <c r="N29"/>
      <c r="O29">
        <f>SUM(Tablo_Stock[[#This Row],[Stock minimal (3)]:[Stock de sécurité (2)]])</f>
        <v>0</v>
      </c>
      <c r="P29"/>
      <c r="Q29" s="196"/>
      <c r="R29" s="177"/>
      <c r="S29" s="197"/>
      <c r="T29" s="197"/>
      <c r="U29" s="204"/>
      <c r="V29" s="199">
        <v>20</v>
      </c>
      <c r="W29" s="200"/>
      <c r="X29" s="177"/>
      <c r="Y29" s="200"/>
    </row>
    <row r="30" spans="1:111" s="1" customFormat="1" x14ac:dyDescent="0.25">
      <c r="A30" s="156">
        <v>11169842</v>
      </c>
      <c r="B30" s="156" t="s">
        <v>279</v>
      </c>
      <c r="C30" s="156" t="s">
        <v>444</v>
      </c>
      <c r="D30" s="156" t="s">
        <v>532</v>
      </c>
      <c r="E30" s="156" t="s">
        <v>382</v>
      </c>
      <c r="F30">
        <v>21889</v>
      </c>
      <c r="G30" s="4" t="str">
        <f>IFERROR(VLOOKUP(Tablo_Stock[[#This Row],[SYMAG Ref Sage]],'Import-SYMAG'!A:P,2,FALSE),"Stock vide")</f>
        <v>AUTRES MATERIELS</v>
      </c>
      <c r="H30" t="str">
        <f>IFERROR(VLOOKUP(Tablo_Stock[[#This Row],[SYMAG Ref Sage]],'Import-SYMAG'!A:P,3,FALSE),"Stock vide, absent catalogue SYMAG")</f>
        <v>INTERNAL FIREWALL FORTINET FORTIGATE FG-60E</v>
      </c>
      <c r="I30" s="156">
        <v>2</v>
      </c>
      <c r="J30">
        <f>IFERROR(VLOOKUP(Tablo_Stock[[#This Row],[SYMAG Ref Sage]],'Import-SYMAG'!A:P,8,FALSE),"")</f>
        <v>315</v>
      </c>
      <c r="K30">
        <f>IFERROR(VLOOKUP(Tablo_Stock[[#This Row],[SYMAG Ref Sage]],'Import-SYMAG'!A:P,13,FALSE),"")</f>
        <v>1</v>
      </c>
      <c r="L30">
        <f t="shared" si="0"/>
        <v>316</v>
      </c>
      <c r="M30"/>
      <c r="N30"/>
      <c r="O30">
        <f>SUM(Tablo_Stock[[#This Row],[Stock minimal (3)]:[Stock de sécurité (2)]])</f>
        <v>0</v>
      </c>
      <c r="P30"/>
      <c r="Q30" s="196"/>
      <c r="R30" s="177"/>
      <c r="S30" s="156"/>
      <c r="T30" s="156"/>
      <c r="U30" s="204"/>
      <c r="V30" s="199">
        <v>49</v>
      </c>
      <c r="W30" s="200"/>
      <c r="X30" s="177"/>
      <c r="Y30" s="200"/>
    </row>
    <row r="31" spans="1:111" s="138" customFormat="1" x14ac:dyDescent="0.25">
      <c r="A31" s="175">
        <v>11170351</v>
      </c>
      <c r="B31" s="156" t="s">
        <v>281</v>
      </c>
      <c r="C31" s="156" t="s">
        <v>466</v>
      </c>
      <c r="D31" s="156"/>
      <c r="E31" s="156" t="s">
        <v>381</v>
      </c>
      <c r="F31">
        <v>21921</v>
      </c>
      <c r="G31" s="4" t="str">
        <f>IFERROR(VLOOKUP(Tablo_Stock[[#This Row],[SYMAG Ref Sage]],'Import-SYMAG'!A:P,2,FALSE),"Stock vide")</f>
        <v>PERIPHERIQUE CAISSE</v>
      </c>
      <c r="H31" t="str">
        <f>IFERROR(VLOOKUP(Tablo_Stock[[#This Row],[SYMAG Ref Sage]],'Import-SYMAG'!A:P,3,FALSE),"Stock vide, absent catalogue SYMAG")</f>
        <v>ECRAN HP E243 ELITE DISPLAY 23.8"</v>
      </c>
      <c r="I31" s="156">
        <v>2</v>
      </c>
      <c r="J31">
        <f>IFERROR(VLOOKUP(Tablo_Stock[[#This Row],[SYMAG Ref Sage]],'Import-SYMAG'!A:P,8,FALSE),"")</f>
        <v>199</v>
      </c>
      <c r="K31">
        <f>IFERROR(VLOOKUP(Tablo_Stock[[#This Row],[SYMAG Ref Sage]],'Import-SYMAG'!A:P,13,FALSE),"")</f>
        <v>0</v>
      </c>
      <c r="L31">
        <f t="shared" si="0"/>
        <v>199</v>
      </c>
      <c r="M31"/>
      <c r="N31"/>
      <c r="O31">
        <f>SUM(Tablo_Stock[[#This Row],[Stock minimal (3)]:[Stock de sécurité (2)]])</f>
        <v>0</v>
      </c>
      <c r="P31"/>
      <c r="Q31" s="196"/>
      <c r="R31" s="177"/>
      <c r="S31" s="197"/>
      <c r="T31" s="197"/>
      <c r="U31" s="198"/>
      <c r="V31" s="199">
        <v>30</v>
      </c>
      <c r="W31" s="200"/>
      <c r="X31" s="177"/>
      <c r="Y31" s="200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5"/>
      <c r="BM31" s="145"/>
      <c r="BN31" s="145"/>
      <c r="BO31" s="145"/>
      <c r="BP31" s="145"/>
      <c r="BQ31" s="145"/>
      <c r="BR31" s="145"/>
      <c r="BS31" s="145"/>
      <c r="BT31" s="145"/>
      <c r="BU31" s="145"/>
      <c r="BV31" s="145"/>
      <c r="BW31" s="145"/>
      <c r="BX31" s="145"/>
      <c r="BY31" s="145"/>
      <c r="BZ31" s="145"/>
      <c r="CA31" s="145"/>
      <c r="CB31" s="145"/>
      <c r="CC31" s="145"/>
      <c r="CD31" s="145"/>
      <c r="CE31" s="145"/>
      <c r="CF31" s="145"/>
      <c r="CG31" s="145"/>
      <c r="CH31" s="145"/>
      <c r="CI31" s="145"/>
      <c r="CJ31" s="145"/>
      <c r="CK31" s="145"/>
      <c r="CL31" s="145"/>
      <c r="CM31" s="145"/>
      <c r="CN31" s="145"/>
      <c r="CO31" s="145"/>
      <c r="CP31" s="145"/>
      <c r="CQ31" s="145"/>
      <c r="CR31" s="145"/>
      <c r="CS31" s="145"/>
      <c r="CT31" s="145"/>
      <c r="CU31" s="145"/>
      <c r="CV31" s="145"/>
      <c r="CW31" s="145"/>
      <c r="CX31" s="145"/>
      <c r="CY31" s="145"/>
      <c r="CZ31" s="145"/>
      <c r="DA31" s="145"/>
      <c r="DB31" s="145"/>
      <c r="DC31" s="145"/>
    </row>
    <row r="32" spans="1:111" s="13" customFormat="1" x14ac:dyDescent="0.25">
      <c r="A32" s="156">
        <v>11170544</v>
      </c>
      <c r="B32" s="156" t="s">
        <v>276</v>
      </c>
      <c r="C32" s="156" t="s">
        <v>449</v>
      </c>
      <c r="D32" s="156" t="s">
        <v>540</v>
      </c>
      <c r="E32" s="156" t="s">
        <v>383</v>
      </c>
      <c r="F32">
        <v>21887</v>
      </c>
      <c r="G32" s="4" t="str">
        <f>IFERROR(VLOOKUP(Tablo_Stock[[#This Row],[SYMAG Ref Sage]],'Import-SYMAG'!A:P,2,FALSE),"Stock vide")</f>
        <v>AUTRES MATERIELS</v>
      </c>
      <c r="H32" t="str">
        <f>IFERROR(VLOOKUP(Tablo_Stock[[#This Row],[SYMAG Ref Sage]],'Import-SYMAG'!A:P,3,FALSE),"Stock vide, absent catalogue SYMAG")</f>
        <v>AP WIFI HUAWAI AP 4050DN-E</v>
      </c>
      <c r="I32" s="156">
        <v>10</v>
      </c>
      <c r="J32">
        <f>IFERROR(VLOOKUP(Tablo_Stock[[#This Row],[SYMAG Ref Sage]],'Import-SYMAG'!A:P,8,FALSE),"")</f>
        <v>1071</v>
      </c>
      <c r="K32">
        <f>IFERROR(VLOOKUP(Tablo_Stock[[#This Row],[SYMAG Ref Sage]],'Import-SYMAG'!A:P,13,FALSE),"")</f>
        <v>2</v>
      </c>
      <c r="L32">
        <f t="shared" si="0"/>
        <v>1073</v>
      </c>
      <c r="M32"/>
      <c r="N32"/>
      <c r="O32">
        <f>SUM(Tablo_Stock[[#This Row],[Stock minimal (3)]:[Stock de sécurité (2)]])</f>
        <v>0</v>
      </c>
      <c r="P32"/>
      <c r="Q32" s="196"/>
      <c r="R32" s="177"/>
      <c r="S32" s="197"/>
      <c r="T32" s="197"/>
      <c r="U32" s="204"/>
      <c r="V32" s="199">
        <v>80</v>
      </c>
      <c r="W32" s="200"/>
      <c r="X32" s="177"/>
      <c r="Y32" s="200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</row>
    <row r="33" spans="1:111" x14ac:dyDescent="0.25">
      <c r="A33" s="156">
        <v>11170692</v>
      </c>
      <c r="B33" s="156" t="s">
        <v>282</v>
      </c>
      <c r="C33" s="156" t="s">
        <v>446</v>
      </c>
      <c r="D33" s="156" t="s">
        <v>537</v>
      </c>
      <c r="E33" s="156" t="s">
        <v>384</v>
      </c>
      <c r="F33">
        <v>21891</v>
      </c>
      <c r="G33" s="4" t="str">
        <f>IFERROR(VLOOKUP(Tablo_Stock[[#This Row],[SYMAG Ref Sage]],'Import-SYMAG'!A:P,2,FALSE),"Stock vide")</f>
        <v>AUTRES MATERIELS</v>
      </c>
      <c r="H33" t="str">
        <f>IFERROR(VLOOKUP(Tablo_Stock[[#This Row],[SYMAG Ref Sage]],'Import-SYMAG'!A:P,3,FALSE),"Stock vide, absent catalogue SYMAG")</f>
        <v>LAN SWITCH HUAWAI 48 PORTS S5720-52P-PWR-LI-AC</v>
      </c>
      <c r="I33" s="156">
        <v>2</v>
      </c>
      <c r="J33">
        <f>IFERROR(VLOOKUP(Tablo_Stock[[#This Row],[SYMAG Ref Sage]],'Import-SYMAG'!A:P,8,FALSE),"")</f>
        <v>298</v>
      </c>
      <c r="K33">
        <f>IFERROR(VLOOKUP(Tablo_Stock[[#This Row],[SYMAG Ref Sage]],'Import-SYMAG'!A:P,13,FALSE),"")</f>
        <v>8</v>
      </c>
      <c r="L33">
        <f t="shared" si="0"/>
        <v>306</v>
      </c>
      <c r="O33">
        <f>SUM(Tablo_Stock[[#This Row],[Stock minimal (3)]:[Stock de sécurité (2)]])</f>
        <v>0</v>
      </c>
      <c r="Q33" s="196"/>
      <c r="R33" s="177"/>
      <c r="S33" s="156"/>
      <c r="T33" s="156"/>
      <c r="U33" s="204"/>
      <c r="V33" s="199">
        <v>80</v>
      </c>
      <c r="W33" s="200"/>
      <c r="X33" s="177"/>
      <c r="Y33" s="200"/>
      <c r="Z33" s="1"/>
      <c r="AA33" s="1"/>
      <c r="AB33" s="1"/>
      <c r="AC33" s="1"/>
      <c r="AD33" s="1"/>
      <c r="DD33"/>
      <c r="DE33"/>
      <c r="DF33"/>
      <c r="DG33"/>
    </row>
    <row r="34" spans="1:111" s="13" customFormat="1" x14ac:dyDescent="0.25">
      <c r="A34" s="187">
        <v>11172115</v>
      </c>
      <c r="B34" s="187" t="s">
        <v>308</v>
      </c>
      <c r="C34" s="187" t="s">
        <v>448</v>
      </c>
      <c r="D34" s="187" t="s">
        <v>536</v>
      </c>
      <c r="E34" s="187" t="s">
        <v>385</v>
      </c>
      <c r="F34" s="145">
        <v>21892</v>
      </c>
      <c r="G34" s="146" t="str">
        <f>IFERROR(VLOOKUP(Tablo_Stock[[#This Row],[SYMAG Ref Sage]],'Import-SYMAG'!A:P,2,FALSE),"Stock vide")</f>
        <v>SERVEUR ET PC</v>
      </c>
      <c r="H34" s="145" t="str">
        <f>IFERROR(VLOOKUP(Tablo_Stock[[#This Row],[SYMAG Ref Sage]],'Import-SYMAG'!A:P,3,FALSE),"Stock vide, absent catalogue SYMAG")</f>
        <v>SERVEUR PYRAMID L-STORESERVER #5+CORD ALIM 220V</v>
      </c>
      <c r="I34" s="187">
        <v>1</v>
      </c>
      <c r="J34" s="145">
        <f>IFERROR(VLOOKUP(Tablo_Stock[[#This Row],[SYMAG Ref Sage]],'Import-SYMAG'!A:P,8,FALSE),"")</f>
        <v>138</v>
      </c>
      <c r="K34" s="145">
        <f>IFERROR(VLOOKUP(Tablo_Stock[[#This Row],[SYMAG Ref Sage]],'Import-SYMAG'!A:P,13,FALSE),"")</f>
        <v>0</v>
      </c>
      <c r="L34" s="145">
        <f t="shared" si="0"/>
        <v>138</v>
      </c>
      <c r="M34" s="145"/>
      <c r="N34" s="145"/>
      <c r="O34" s="145">
        <f>SUM(Tablo_Stock[[#This Row],[Stock minimal (3)]:[Stock de sécurité (2)]])</f>
        <v>0</v>
      </c>
      <c r="P34" s="145"/>
      <c r="Q34" s="213"/>
      <c r="R34" s="187"/>
      <c r="S34" s="222"/>
      <c r="T34" s="222"/>
      <c r="U34" s="223"/>
      <c r="V34" s="187">
        <v>56</v>
      </c>
      <c r="W34" s="215"/>
      <c r="X34" s="187"/>
      <c r="Y34" s="215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</row>
    <row r="35" spans="1:111" s="149" customFormat="1" x14ac:dyDescent="0.25">
      <c r="A35" s="156">
        <v>11219385</v>
      </c>
      <c r="B35" s="156" t="s">
        <v>306</v>
      </c>
      <c r="C35" s="156" t="s">
        <v>447</v>
      </c>
      <c r="D35" s="156" t="s">
        <v>533</v>
      </c>
      <c r="E35" s="156" t="s">
        <v>386</v>
      </c>
      <c r="F35">
        <v>21893</v>
      </c>
      <c r="G35" s="4" t="str">
        <f>IFERROR(VLOOKUP(Tablo_Stock[[#This Row],[SYMAG Ref Sage]],'Import-SYMAG'!A:P,2,FALSE),"Stock vide")</f>
        <v>TPV UC CAISSE</v>
      </c>
      <c r="H35" t="str">
        <f>IFERROR(VLOOKUP(Tablo_Stock[[#This Row],[SYMAG Ref Sage]],'Import-SYMAG'!A:P,3,FALSE),"Stock vide, absent catalogue SYMAG")</f>
        <v>UC THIN CLIENT HP T630</v>
      </c>
      <c r="I35" s="156">
        <v>2</v>
      </c>
      <c r="J35">
        <f>IFERROR(VLOOKUP(Tablo_Stock[[#This Row],[SYMAG Ref Sage]],'Import-SYMAG'!A:P,8,FALSE),"")</f>
        <v>335</v>
      </c>
      <c r="K35">
        <f>IFERROR(VLOOKUP(Tablo_Stock[[#This Row],[SYMAG Ref Sage]],'Import-SYMAG'!A:P,13,FALSE),"")</f>
        <v>1</v>
      </c>
      <c r="L35" s="1">
        <f t="shared" ref="L35:L63" si="1">IFERROR(SUM(J35:K35),"Absent catalogue")</f>
        <v>336</v>
      </c>
      <c r="M35"/>
      <c r="N35"/>
      <c r="O35">
        <f>SUM(Tablo_Stock[[#This Row],[Stock minimal (3)]:[Stock de sécurité (2)]])</f>
        <v>0</v>
      </c>
      <c r="P35"/>
      <c r="Q35" s="196"/>
      <c r="R35" s="177"/>
      <c r="S35" s="197"/>
      <c r="T35" s="197"/>
      <c r="U35" s="198"/>
      <c r="V35" s="199">
        <v>35</v>
      </c>
      <c r="W35" s="200"/>
      <c r="X35" s="177"/>
      <c r="Y35" s="200"/>
      <c r="Z35" s="145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  <c r="AL35" s="145"/>
      <c r="AM35" s="145"/>
      <c r="AN35" s="145"/>
      <c r="AO35" s="145"/>
      <c r="AP35" s="145"/>
      <c r="AQ35" s="145"/>
      <c r="AR35" s="145"/>
      <c r="AS35" s="145"/>
      <c r="AT35" s="145"/>
      <c r="AU35" s="145"/>
      <c r="AV35" s="145"/>
      <c r="AW35" s="145"/>
      <c r="AX35" s="145"/>
      <c r="AY35" s="145"/>
      <c r="AZ35" s="145"/>
      <c r="BA35" s="145"/>
      <c r="BB35" s="145"/>
      <c r="BC35" s="145"/>
      <c r="BD35" s="145"/>
      <c r="BE35" s="145"/>
      <c r="BF35" s="145"/>
      <c r="BG35" s="145"/>
      <c r="BH35" s="145"/>
      <c r="BI35" s="145"/>
      <c r="BJ35" s="145"/>
      <c r="BK35" s="145"/>
      <c r="BL35" s="145"/>
      <c r="BM35" s="145"/>
      <c r="BN35" s="145"/>
      <c r="BO35" s="145"/>
      <c r="BP35" s="145"/>
      <c r="BQ35" s="145"/>
      <c r="BR35" s="145"/>
      <c r="BS35" s="145"/>
      <c r="BT35" s="145"/>
      <c r="BU35" s="145"/>
      <c r="BV35" s="145"/>
      <c r="BW35" s="145"/>
      <c r="BX35" s="145"/>
      <c r="BY35" s="145"/>
      <c r="BZ35" s="145"/>
      <c r="CA35" s="145"/>
      <c r="CB35" s="145"/>
      <c r="CC35" s="145"/>
      <c r="CD35" s="145"/>
      <c r="CE35" s="145"/>
      <c r="CF35" s="145"/>
      <c r="CG35" s="145"/>
      <c r="CH35" s="145"/>
      <c r="CI35" s="145"/>
      <c r="CJ35" s="145"/>
      <c r="CK35" s="145"/>
      <c r="CL35" s="145"/>
      <c r="CM35" s="145"/>
      <c r="CN35" s="145"/>
      <c r="CO35" s="145"/>
      <c r="CP35" s="145"/>
      <c r="CQ35" s="145"/>
      <c r="CR35" s="145"/>
      <c r="CS35" s="145"/>
      <c r="CT35" s="145"/>
      <c r="CU35" s="145"/>
      <c r="CV35" s="145"/>
      <c r="CW35" s="145"/>
      <c r="CX35" s="145"/>
      <c r="CY35" s="145"/>
      <c r="CZ35" s="145"/>
      <c r="DA35" s="145"/>
      <c r="DB35" s="145"/>
      <c r="DC35" s="145"/>
    </row>
    <row r="36" spans="1:111" x14ac:dyDescent="0.25">
      <c r="A36" s="156">
        <v>11222326</v>
      </c>
      <c r="B36" s="156" t="s">
        <v>278</v>
      </c>
      <c r="C36" s="156" t="s">
        <v>445</v>
      </c>
      <c r="D36" s="156" t="s">
        <v>535</v>
      </c>
      <c r="E36" s="156" t="s">
        <v>277</v>
      </c>
      <c r="F36">
        <v>21754</v>
      </c>
      <c r="G36" s="4" t="str">
        <f>IFERROR(VLOOKUP(Tablo_Stock[[#This Row],[SYMAG Ref Sage]],'Import-SYMAG'!A:P,2,FALSE),"Stock vide")</f>
        <v>AUTRES MATERIELS</v>
      </c>
      <c r="H36" t="str">
        <f>IFERROR(VLOOKUP(Tablo_Stock[[#This Row],[SYMAG Ref Sage]],'Import-SYMAG'!A:P,3,FALSE),"Stock vide, absent catalogue SYMAG")</f>
        <v>ROUTEUR CISCO C-1111 8 PORTS</v>
      </c>
      <c r="I36" s="156">
        <v>2</v>
      </c>
      <c r="J36">
        <f>IFERROR(VLOOKUP(Tablo_Stock[[#This Row],[SYMAG Ref Sage]],'Import-SYMAG'!A:P,8,FALSE),"")</f>
        <v>166</v>
      </c>
      <c r="K36">
        <f>IFERROR(VLOOKUP(Tablo_Stock[[#This Row],[SYMAG Ref Sage]],'Import-SYMAG'!A:P,13,FALSE),"")</f>
        <v>12</v>
      </c>
      <c r="L36">
        <f t="shared" si="1"/>
        <v>178</v>
      </c>
      <c r="O36">
        <f>SUM(Tablo_Stock[[#This Row],[Stock minimal (3)]:[Stock de sécurité (2)]])</f>
        <v>0</v>
      </c>
      <c r="Q36" s="196"/>
      <c r="R36" s="156"/>
      <c r="S36" s="156"/>
      <c r="T36" s="156"/>
      <c r="U36" s="204"/>
      <c r="V36" s="199">
        <v>52</v>
      </c>
      <c r="W36" s="200"/>
      <c r="X36" s="177"/>
      <c r="Y36" s="200"/>
      <c r="Z36" s="1"/>
      <c r="AA36" s="1"/>
      <c r="AB36" s="1"/>
      <c r="AC36" s="1"/>
      <c r="AD36" s="1"/>
      <c r="DD36"/>
      <c r="DE36"/>
      <c r="DF36"/>
      <c r="DG36"/>
    </row>
    <row r="37" spans="1:111" s="138" customFormat="1" x14ac:dyDescent="0.25">
      <c r="A37" s="180">
        <v>11272111</v>
      </c>
      <c r="B37" s="178" t="s">
        <v>362</v>
      </c>
      <c r="C37" s="178" t="s">
        <v>419</v>
      </c>
      <c r="D37" s="178" t="s">
        <v>425</v>
      </c>
      <c r="E37" s="186" t="s">
        <v>403</v>
      </c>
      <c r="F37" s="128">
        <v>21765</v>
      </c>
      <c r="G37" s="132" t="str">
        <f>IFERROR(VLOOKUP(Tablo_Stock[[#This Row],[SYMAG Ref Sage]],'Import-SYMAG'!A:P,2,FALSE),"Stock vide")</f>
        <v>AUTRES MATERIELS</v>
      </c>
      <c r="H37" s="128" t="str">
        <f>IFERROR(VLOOKUP(Tablo_Stock[[#This Row],[SYMAG Ref Sage]],'Import-SYMAG'!A:P,3,FALSE),"Stock vide, absent catalogue SYMAG")</f>
        <v>MAT SUPPORT ECRAN + TPE (AC-09-000-776) (LIDLFRST005-84 V15)</v>
      </c>
      <c r="I37" s="178">
        <v>7</v>
      </c>
      <c r="J37" s="128">
        <f>IFERROR(VLOOKUP(Tablo_Stock[[#This Row],[SYMAG Ref Sage]],'Import-SYMAG'!A:P,8,FALSE),"")</f>
        <v>177</v>
      </c>
      <c r="K37" s="128">
        <f>IFERROR(VLOOKUP(Tablo_Stock[[#This Row],[SYMAG Ref Sage]],'Import-SYMAG'!A:P,13,FALSE),"")</f>
        <v>0</v>
      </c>
      <c r="L37" s="128">
        <f t="shared" si="1"/>
        <v>177</v>
      </c>
      <c r="M37" s="128"/>
      <c r="N37" s="128"/>
      <c r="O37" s="128">
        <f>SUM(Tablo_Stock[[#This Row],[Stock minimal (3)]:[Stock de sécurité (2)]])</f>
        <v>0</v>
      </c>
      <c r="P37" s="128"/>
      <c r="Q37" s="201"/>
      <c r="R37" s="178"/>
      <c r="S37" s="178"/>
      <c r="T37" s="178"/>
      <c r="U37" s="212"/>
      <c r="V37" s="202">
        <v>30</v>
      </c>
      <c r="W37" s="203"/>
      <c r="X37" s="178"/>
      <c r="Y37" s="200"/>
      <c r="Z37" s="145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  <c r="AO37" s="145"/>
      <c r="AP37" s="145"/>
      <c r="AQ37" s="145"/>
      <c r="AR37" s="145"/>
      <c r="AS37" s="145"/>
      <c r="AT37" s="145"/>
      <c r="AU37" s="145"/>
      <c r="AV37" s="145"/>
      <c r="AW37" s="145"/>
      <c r="AX37" s="145"/>
      <c r="AY37" s="145"/>
      <c r="AZ37" s="145"/>
      <c r="BA37" s="145"/>
      <c r="BB37" s="145"/>
      <c r="BC37" s="145"/>
      <c r="BD37" s="145"/>
      <c r="BE37" s="145"/>
      <c r="BF37" s="145"/>
      <c r="BG37" s="145"/>
      <c r="BH37" s="145"/>
      <c r="BI37" s="145"/>
      <c r="BJ37" s="145"/>
      <c r="BK37" s="145"/>
      <c r="BL37" s="145"/>
      <c r="BM37" s="145"/>
      <c r="BN37" s="145"/>
      <c r="BO37" s="145"/>
      <c r="BP37" s="145"/>
      <c r="BQ37" s="145"/>
      <c r="BR37" s="145"/>
      <c r="BS37" s="145"/>
      <c r="BT37" s="145"/>
      <c r="BU37" s="145"/>
      <c r="BV37" s="145"/>
      <c r="BW37" s="145"/>
      <c r="BX37" s="145"/>
      <c r="BY37" s="145"/>
      <c r="BZ37" s="145"/>
      <c r="CA37" s="145"/>
      <c r="CB37" s="145"/>
      <c r="CC37" s="145"/>
      <c r="CD37" s="145"/>
      <c r="CE37" s="145"/>
      <c r="CF37" s="145"/>
      <c r="CG37" s="145"/>
      <c r="CH37" s="145"/>
      <c r="CI37" s="145"/>
      <c r="CJ37" s="145"/>
      <c r="CK37" s="145"/>
      <c r="CL37" s="145"/>
      <c r="CM37" s="145"/>
      <c r="CN37" s="145"/>
      <c r="CO37" s="145"/>
      <c r="CP37" s="145"/>
      <c r="CQ37" s="145"/>
      <c r="CR37" s="145"/>
      <c r="CS37" s="145"/>
      <c r="CT37" s="145"/>
      <c r="CU37" s="145"/>
      <c r="CV37" s="145"/>
      <c r="CW37" s="145"/>
      <c r="CX37" s="145"/>
      <c r="CY37" s="145"/>
      <c r="CZ37" s="145"/>
      <c r="DA37" s="145"/>
      <c r="DB37" s="145"/>
      <c r="DC37" s="145"/>
    </row>
    <row r="38" spans="1:111" s="13" customFormat="1" x14ac:dyDescent="0.25">
      <c r="A38" s="188">
        <v>11339469</v>
      </c>
      <c r="B38" s="189" t="s">
        <v>307</v>
      </c>
      <c r="C38" s="189" t="s">
        <v>444</v>
      </c>
      <c r="D38" s="189" t="s">
        <v>539</v>
      </c>
      <c r="E38" s="189" t="s">
        <v>453</v>
      </c>
      <c r="F38" s="147">
        <v>21888</v>
      </c>
      <c r="G38" s="148" t="str">
        <f>IFERROR(VLOOKUP(Tablo_Stock[[#This Row],[SYMAG Ref Sage]],'Import-SYMAG'!A:P,2,FALSE),"Stock vide")</f>
        <v>AUTRES MATERIELS</v>
      </c>
      <c r="H38" s="147" t="str">
        <f>IFERROR(VLOOKUP(Tablo_Stock[[#This Row],[SYMAG Ref Sage]],'Import-SYMAG'!A:P,3,FALSE),"Stock vide, absent catalogue SYMAG")</f>
        <v>EXTERNAL BARACUDA F18</v>
      </c>
      <c r="I38" s="189">
        <v>1</v>
      </c>
      <c r="J38" s="147">
        <f>IFERROR(VLOOKUP(Tablo_Stock[[#This Row],[SYMAG Ref Sage]],'Import-SYMAG'!A:P,8,FALSE),"")</f>
        <v>74</v>
      </c>
      <c r="K38" s="147">
        <f>IFERROR(VLOOKUP(Tablo_Stock[[#This Row],[SYMAG Ref Sage]],'Import-SYMAG'!A:P,13,FALSE),"")</f>
        <v>1</v>
      </c>
      <c r="L38" s="147">
        <f t="shared" si="1"/>
        <v>75</v>
      </c>
      <c r="M38" s="147"/>
      <c r="N38" s="147"/>
      <c r="O38" s="147">
        <f>SUM(Tablo_Stock[[#This Row],[Stock minimal (3)]:[Stock de sécurité (2)]])</f>
        <v>0</v>
      </c>
      <c r="P38" s="147"/>
      <c r="Q38" s="216"/>
      <c r="R38" s="189"/>
      <c r="S38" s="159"/>
      <c r="T38" s="159"/>
      <c r="U38" s="217"/>
      <c r="V38" s="189">
        <v>56</v>
      </c>
      <c r="W38" s="218"/>
      <c r="X38" s="189"/>
      <c r="Y38" s="215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</row>
    <row r="39" spans="1:111" s="149" customFormat="1" x14ac:dyDescent="0.25">
      <c r="A39" s="175">
        <v>11476024</v>
      </c>
      <c r="B39" s="157" t="s">
        <v>294</v>
      </c>
      <c r="C39" s="157" t="s">
        <v>420</v>
      </c>
      <c r="D39" s="157" t="s">
        <v>527</v>
      </c>
      <c r="E39" s="157" t="s">
        <v>501</v>
      </c>
      <c r="F39" s="34">
        <v>22050</v>
      </c>
      <c r="G39" s="140" t="str">
        <f>IFERROR(VLOOKUP(Tablo_Stock[[#This Row],[SYMAG Ref Sage]],'Import-SYMAG'!A:P,2,FALSE),"Stock vide")</f>
        <v>TPV UC CAISSE</v>
      </c>
      <c r="H39" s="34" t="str">
        <f>IFERROR(VLOOKUP(Tablo_Stock[[#This Row],[SYMAG Ref Sage]],'Import-SYMAG'!A:P,3,FALSE),"Stock vide, absent catalogue SYMAG")</f>
        <v>UC DIEBOLD MIII (M2) MVBMIIIM2-LIDL NOIR (LIDL)</v>
      </c>
      <c r="I39" s="157">
        <v>7</v>
      </c>
      <c r="J39" s="34">
        <f>IFERROR(VLOOKUP(Tablo_Stock[[#This Row],[SYMAG Ref Sage]],'Import-SYMAG'!A:P,8,FALSE),"")</f>
        <v>342</v>
      </c>
      <c r="K39" s="34">
        <f>IFERROR(VLOOKUP(Tablo_Stock[[#This Row],[SYMAG Ref Sage]],'Import-SYMAG'!A:P,13,FALSE),"")</f>
        <v>0</v>
      </c>
      <c r="L39" s="34">
        <f t="shared" si="1"/>
        <v>342</v>
      </c>
      <c r="M39" s="34"/>
      <c r="N39" s="34"/>
      <c r="O39" s="34">
        <f>SUM(Tablo_Stock[[#This Row],[Stock minimal (3)]:[Stock de sécurité (2)]])</f>
        <v>0</v>
      </c>
      <c r="P39" s="34"/>
      <c r="Q39" s="201"/>
      <c r="R39" s="189"/>
      <c r="S39" s="209"/>
      <c r="T39" s="209"/>
      <c r="U39" s="210"/>
      <c r="V39" s="202">
        <v>56</v>
      </c>
      <c r="W39" s="203"/>
      <c r="X39" s="178"/>
      <c r="Y39" s="200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5"/>
      <c r="BM39" s="145"/>
      <c r="BN39" s="145"/>
      <c r="BO39" s="145"/>
      <c r="BP39" s="145"/>
      <c r="BQ39" s="145"/>
      <c r="BR39" s="145"/>
      <c r="BS39" s="145"/>
      <c r="BT39" s="145"/>
      <c r="BU39" s="145"/>
      <c r="BV39" s="145"/>
      <c r="BW39" s="145"/>
      <c r="BX39" s="145"/>
      <c r="BY39" s="145"/>
      <c r="BZ39" s="145"/>
      <c r="CA39" s="145"/>
      <c r="CB39" s="145"/>
      <c r="CC39" s="145"/>
      <c r="CD39" s="145"/>
      <c r="CE39" s="145"/>
      <c r="CF39" s="145"/>
      <c r="CG39" s="145"/>
      <c r="CH39" s="145"/>
      <c r="CI39" s="145"/>
      <c r="CJ39" s="145"/>
      <c r="CK39" s="145"/>
      <c r="CL39" s="145"/>
      <c r="CM39" s="145"/>
      <c r="CN39" s="145"/>
      <c r="CO39" s="145"/>
      <c r="CP39" s="145"/>
      <c r="CQ39" s="145"/>
      <c r="CR39" s="145"/>
      <c r="CS39" s="145"/>
      <c r="CT39" s="145"/>
      <c r="CU39" s="145"/>
      <c r="CV39" s="145"/>
      <c r="CW39" s="145"/>
      <c r="CX39" s="145"/>
      <c r="CY39" s="145"/>
      <c r="CZ39" s="145"/>
      <c r="DA39" s="145"/>
      <c r="DB39" s="145"/>
      <c r="DC39" s="145"/>
    </row>
    <row r="40" spans="1:111" s="13" customFormat="1" x14ac:dyDescent="0.25">
      <c r="A40" s="190" t="s">
        <v>330</v>
      </c>
      <c r="B40" s="191" t="s">
        <v>280</v>
      </c>
      <c r="C40" s="191" t="s">
        <v>446</v>
      </c>
      <c r="D40" s="191" t="s">
        <v>538</v>
      </c>
      <c r="E40" s="159" t="s">
        <v>387</v>
      </c>
      <c r="F40" s="36">
        <v>21890</v>
      </c>
      <c r="G40" s="150" t="str">
        <f>IFERROR(VLOOKUP(Tablo_Stock[[#This Row],[SYMAG Ref Sage]],'Import-SYMAG'!A:P,2,FALSE),"Stock vide")</f>
        <v>AUTRES MATERIELS</v>
      </c>
      <c r="H40" s="36" t="str">
        <f>IFERROR(VLOOKUP(Tablo_Stock[[#This Row],[SYMAG Ref Sage]],'Import-SYMAG'!A:P,3,FALSE),"Stock vide, absent catalogue SYMAG")</f>
        <v>WAN SWITCH HUAWAI 12 PORTS S5720-12TP-LI-AC</v>
      </c>
      <c r="I40" s="159">
        <v>2</v>
      </c>
      <c r="J40" s="36">
        <f>IFERROR(VLOOKUP(Tablo_Stock[[#This Row],[SYMAG Ref Sage]],'Import-SYMAG'!A:P,8,FALSE),"")</f>
        <v>91</v>
      </c>
      <c r="K40" s="36">
        <f>IFERROR(VLOOKUP(Tablo_Stock[[#This Row],[SYMAG Ref Sage]],'Import-SYMAG'!A:P,13,FALSE),"")</f>
        <v>2</v>
      </c>
      <c r="L40" s="36">
        <f t="shared" si="1"/>
        <v>93</v>
      </c>
      <c r="M40" s="36"/>
      <c r="N40" s="36"/>
      <c r="O40" s="36">
        <f>SUM(Tablo_Stock[[#This Row],[Stock minimal (3)]:[Stock de sécurité (2)]])</f>
        <v>0</v>
      </c>
      <c r="P40" s="36"/>
      <c r="Q40" s="216"/>
      <c r="R40" s="189"/>
      <c r="S40" s="224"/>
      <c r="T40" s="224"/>
      <c r="U40" s="225"/>
      <c r="V40" s="189"/>
      <c r="W40" s="218"/>
      <c r="X40" s="189"/>
      <c r="Y40" s="215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</row>
    <row r="41" spans="1:111" s="13" customFormat="1" x14ac:dyDescent="0.25">
      <c r="A41" s="176" t="s">
        <v>331</v>
      </c>
      <c r="B41" s="177" t="s">
        <v>398</v>
      </c>
      <c r="C41" s="177" t="s">
        <v>430</v>
      </c>
      <c r="D41" s="177" t="s">
        <v>431</v>
      </c>
      <c r="E41" s="178" t="s">
        <v>392</v>
      </c>
      <c r="F41" s="128">
        <v>21734</v>
      </c>
      <c r="G41" s="132" t="str">
        <f>IFERROR(VLOOKUP(Tablo_Stock[[#This Row],[SYMAG Ref Sage]],'Import-SYMAG'!A:P,2,FALSE),"Stock vide")</f>
        <v>PERIPHERIQUE CAISSE</v>
      </c>
      <c r="H41" s="128" t="str">
        <f>IFERROR(VLOOKUP(Tablo_Stock[[#This Row],[SYMAG Ref Sage]],'Import-SYMAG'!A:P,3,FALSE),"Stock vide, absent catalogue SYMAG")</f>
        <v>IMP KONICA MINOLTA BIZHUB 4052+ALIM+DOC (BUNDLE)</v>
      </c>
      <c r="I41" s="178">
        <v>2</v>
      </c>
      <c r="J41" s="128">
        <f>IFERROR(VLOOKUP(Tablo_Stock[[#This Row],[SYMAG Ref Sage]],'Import-SYMAG'!A:P,8,FALSE),"")</f>
        <v>60</v>
      </c>
      <c r="K41" s="128">
        <f>IFERROR(VLOOKUP(Tablo_Stock[[#This Row],[SYMAG Ref Sage]],'Import-SYMAG'!A:P,13,FALSE),"")</f>
        <v>0</v>
      </c>
      <c r="L41" s="128">
        <f t="shared" si="1"/>
        <v>60</v>
      </c>
      <c r="M41" s="128"/>
      <c r="N41" s="128"/>
      <c r="O41" s="128">
        <f>SUM(Tablo_Stock[[#This Row],[Stock minimal (3)]:[Stock de sécurité (2)]])</f>
        <v>0</v>
      </c>
      <c r="P41" s="128"/>
      <c r="Q41" s="201"/>
      <c r="R41" s="178"/>
      <c r="S41" s="178"/>
      <c r="T41" s="178"/>
      <c r="U41" s="178"/>
      <c r="V41" s="202"/>
      <c r="W41" s="203"/>
      <c r="X41" s="178"/>
      <c r="Y41" s="200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</row>
    <row r="42" spans="1:111" s="13" customFormat="1" x14ac:dyDescent="0.25">
      <c r="A42" s="179"/>
      <c r="B42" s="179"/>
      <c r="C42" s="179" t="s">
        <v>435</v>
      </c>
      <c r="D42" s="179"/>
      <c r="E42" s="179" t="s">
        <v>490</v>
      </c>
      <c r="F42" s="13">
        <v>21055</v>
      </c>
      <c r="G42" s="14" t="str">
        <f>IFERROR(VLOOKUP(Tablo_Stock[[#This Row],[SYMAG Ref Sage]],'Import-SYMAG'!A:P,2,FALSE),"Stock vide")</f>
        <v>CONSOMMABLE</v>
      </c>
      <c r="H42" s="13" t="str">
        <f>IFERROR(VLOOKUP(Tablo_Stock[[#This Row],[SYMAG Ref Sage]],'Import-SYMAG'!A:P,3,FALSE),"Stock vide, absent catalogue SYMAG")</f>
        <v>LECTEUR NFC POUR ECRAN BA9x</v>
      </c>
      <c r="I42" s="179">
        <v>7</v>
      </c>
      <c r="J42" s="13">
        <f>IFERROR(VLOOKUP(Tablo_Stock[[#This Row],[SYMAG Ref Sage]],'Import-SYMAG'!A:P,8,FALSE),"")</f>
        <v>299</v>
      </c>
      <c r="K42" s="13">
        <f>IFERROR(VLOOKUP(Tablo_Stock[[#This Row],[SYMAG Ref Sage]],'Import-SYMAG'!A:P,13,FALSE),"")</f>
        <v>22</v>
      </c>
      <c r="L42" s="13">
        <f t="shared" si="1"/>
        <v>321</v>
      </c>
      <c r="O42" s="13">
        <f>SUM(Tablo_Stock[[#This Row],[Stock minimal (3)]:[Stock de sécurité (2)]])</f>
        <v>0</v>
      </c>
      <c r="Q42" s="205"/>
      <c r="R42" s="179"/>
      <c r="S42" s="179"/>
      <c r="T42" s="179"/>
      <c r="U42" s="206"/>
      <c r="V42" s="207"/>
      <c r="W42" s="208"/>
      <c r="X42" s="179"/>
      <c r="Y42" s="208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</row>
    <row r="43" spans="1:111" s="13" customFormat="1" x14ac:dyDescent="0.25">
      <c r="A43" s="179"/>
      <c r="B43" s="179"/>
      <c r="C43" s="179" t="s">
        <v>421</v>
      </c>
      <c r="D43" s="179"/>
      <c r="E43" s="179" t="s">
        <v>495</v>
      </c>
      <c r="F43" s="13">
        <v>11021</v>
      </c>
      <c r="G43" s="14" t="str">
        <f>IFERROR(VLOOKUP(Tablo_Stock[[#This Row],[SYMAG Ref Sage]],'Import-SYMAG'!A:P,2,FALSE),"Stock vide")</f>
        <v>CABLES</v>
      </c>
      <c r="H43" s="13" t="str">
        <f>IFERROR(VLOOKUP(Tablo_Stock[[#This Row],[SYMAG Ref Sage]],'Import-SYMAG'!A:P,3,FALSE),"Stock vide, absent catalogue SYMAG")</f>
        <v>CABLE DB9/DB25 M/M IMPRIMANTE EPSON</v>
      </c>
      <c r="I43" s="179">
        <v>5</v>
      </c>
      <c r="J43" s="13">
        <f>IFERROR(VLOOKUP(Tablo_Stock[[#This Row],[SYMAG Ref Sage]],'Import-SYMAG'!A:P,8,FALSE),"")</f>
        <v>270</v>
      </c>
      <c r="K43" s="13">
        <f>IFERROR(VLOOKUP(Tablo_Stock[[#This Row],[SYMAG Ref Sage]],'Import-SYMAG'!A:P,13,FALSE),"")</f>
        <v>314</v>
      </c>
      <c r="L43" s="13">
        <f t="shared" si="1"/>
        <v>584</v>
      </c>
      <c r="O43" s="13">
        <f>SUM(Tablo_Stock[[#This Row],[Stock minimal (3)]:[Stock de sécurité (2)]])</f>
        <v>0</v>
      </c>
      <c r="Q43" s="205"/>
      <c r="R43" s="179"/>
      <c r="S43" s="179"/>
      <c r="T43" s="179"/>
      <c r="U43" s="206"/>
      <c r="V43" s="207"/>
      <c r="W43" s="208"/>
      <c r="X43" s="179"/>
      <c r="Y43" s="208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</row>
    <row r="44" spans="1:111" s="13" customFormat="1" x14ac:dyDescent="0.25">
      <c r="A44" s="179"/>
      <c r="B44" s="179"/>
      <c r="C44" s="179" t="s">
        <v>421</v>
      </c>
      <c r="D44" s="179"/>
      <c r="E44" s="179" t="s">
        <v>496</v>
      </c>
      <c r="F44" s="13">
        <v>15728</v>
      </c>
      <c r="G44" s="14" t="str">
        <f>IFERROR(VLOOKUP(Tablo_Stock[[#This Row],[SYMAG Ref Sage]],'Import-SYMAG'!A:P,2,FALSE),"Stock vide")</f>
        <v>CABLES</v>
      </c>
      <c r="H44" s="13" t="str">
        <f>IFERROR(VLOOKUP(Tablo_Stock[[#This Row],[SYMAG Ref Sage]],'Import-SYMAG'!A:P,3,FALSE),"Stock vide, absent catalogue SYMAG")</f>
        <v>CORDON RS232 EPSON TMH6000 TMU950 DB25M/DB9F 5M</v>
      </c>
      <c r="I44" s="179">
        <v>3</v>
      </c>
      <c r="J44" s="13">
        <f>IFERROR(VLOOKUP(Tablo_Stock[[#This Row],[SYMAG Ref Sage]],'Import-SYMAG'!A:P,8,FALSE),"")</f>
        <v>307</v>
      </c>
      <c r="K44" s="13">
        <f>IFERROR(VLOOKUP(Tablo_Stock[[#This Row],[SYMAG Ref Sage]],'Import-SYMAG'!A:P,13,FALSE),"")</f>
        <v>35</v>
      </c>
      <c r="L44" s="13">
        <f t="shared" si="1"/>
        <v>342</v>
      </c>
      <c r="O44" s="13">
        <f>SUM(Tablo_Stock[[#This Row],[Stock minimal (3)]:[Stock de sécurité (2)]])</f>
        <v>0</v>
      </c>
      <c r="Q44" s="205"/>
      <c r="R44" s="179"/>
      <c r="S44" s="179"/>
      <c r="T44" s="179"/>
      <c r="U44" s="206"/>
      <c r="V44" s="207"/>
      <c r="W44" s="208"/>
      <c r="X44" s="179"/>
      <c r="Y44" s="208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</row>
    <row r="45" spans="1:111" s="13" customFormat="1" x14ac:dyDescent="0.25">
      <c r="A45" s="179"/>
      <c r="B45" s="179"/>
      <c r="C45" s="179" t="s">
        <v>421</v>
      </c>
      <c r="D45" s="179"/>
      <c r="E45" s="179" t="s">
        <v>434</v>
      </c>
      <c r="F45" s="13">
        <v>17913</v>
      </c>
      <c r="G45" s="14" t="str">
        <f>IFERROR(VLOOKUP(Tablo_Stock[[#This Row],[SYMAG Ref Sage]],'Import-SYMAG'!A:P,2,FALSE),"Stock vide")</f>
        <v>CABLES</v>
      </c>
      <c r="H45" s="13" t="str">
        <f>IFERROR(VLOOKUP(Tablo_Stock[[#This Row],[SYMAG Ref Sage]],'Import-SYMAG'!A:P,3,FALSE),"Stock vide, absent catalogue SYMAG")</f>
        <v>CABLE ALIMENTATION IMPRIMANTE EPSON VERS CAISSE WINCOR (DC 24V) 4M</v>
      </c>
      <c r="I45" s="179">
        <v>7</v>
      </c>
      <c r="J45" s="13">
        <f>IFERROR(VLOOKUP(Tablo_Stock[[#This Row],[SYMAG Ref Sage]],'Import-SYMAG'!A:P,8,FALSE),"")</f>
        <v>779</v>
      </c>
      <c r="K45" s="13">
        <f>IFERROR(VLOOKUP(Tablo_Stock[[#This Row],[SYMAG Ref Sage]],'Import-SYMAG'!A:P,13,FALSE),"")</f>
        <v>299</v>
      </c>
      <c r="L45" s="13">
        <f t="shared" si="1"/>
        <v>1078</v>
      </c>
      <c r="O45" s="13">
        <f>SUM(Tablo_Stock[[#This Row],[Stock minimal (3)]:[Stock de sécurité (2)]])</f>
        <v>0</v>
      </c>
      <c r="Q45" s="205"/>
      <c r="R45" s="179"/>
      <c r="S45" s="179"/>
      <c r="T45" s="179"/>
      <c r="U45" s="206"/>
      <c r="V45" s="207"/>
      <c r="W45" s="208"/>
      <c r="X45" s="179"/>
      <c r="Y45" s="208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</row>
    <row r="46" spans="1:111" s="13" customFormat="1" x14ac:dyDescent="0.25">
      <c r="A46" s="179"/>
      <c r="B46" s="179"/>
      <c r="C46" s="179" t="s">
        <v>421</v>
      </c>
      <c r="D46" s="179"/>
      <c r="E46" s="179" t="s">
        <v>304</v>
      </c>
      <c r="F46" s="13">
        <v>21061</v>
      </c>
      <c r="G46" s="14" t="str">
        <f>IFERROR(VLOOKUP(Tablo_Stock[[#This Row],[SYMAG Ref Sage]],'Import-SYMAG'!A:P,2,FALSE),"Stock vide")</f>
        <v>CABLES</v>
      </c>
      <c r="H46" s="13" t="str">
        <f>IFERROR(VLOOKUP(Tablo_Stock[[#This Row],[SYMAG Ref Sage]],'Import-SYMAG'!A:P,3,FALSE),"Stock vide, absent catalogue SYMAG")</f>
        <v>CORDON USB POWERED 24V / DIN (LIDL)</v>
      </c>
      <c r="I46" s="179">
        <v>7</v>
      </c>
      <c r="J46" s="13">
        <f>IFERROR(VLOOKUP(Tablo_Stock[[#This Row],[SYMAG Ref Sage]],'Import-SYMAG'!A:P,8,FALSE),"")</f>
        <v>808</v>
      </c>
      <c r="K46" s="13">
        <f>IFERROR(VLOOKUP(Tablo_Stock[[#This Row],[SYMAG Ref Sage]],'Import-SYMAG'!A:P,13,FALSE),"")</f>
        <v>502</v>
      </c>
      <c r="L46" s="13">
        <f t="shared" si="1"/>
        <v>1310</v>
      </c>
      <c r="O46" s="13">
        <f>SUM(Tablo_Stock[[#This Row],[Stock minimal (3)]:[Stock de sécurité (2)]])</f>
        <v>0</v>
      </c>
      <c r="Q46" s="205"/>
      <c r="R46" s="179"/>
      <c r="S46" s="179"/>
      <c r="T46" s="179"/>
      <c r="U46" s="206"/>
      <c r="V46" s="207"/>
      <c r="W46" s="208"/>
      <c r="X46" s="179"/>
      <c r="Y46" s="208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</row>
    <row r="47" spans="1:111" s="1" customFormat="1" x14ac:dyDescent="0.25">
      <c r="A47" s="177"/>
      <c r="B47" s="177"/>
      <c r="C47" s="177" t="s">
        <v>420</v>
      </c>
      <c r="D47" s="177" t="s">
        <v>526</v>
      </c>
      <c r="E47" s="177" t="s">
        <v>502</v>
      </c>
      <c r="F47" s="1">
        <v>21051</v>
      </c>
      <c r="G47" s="43" t="str">
        <f>IFERROR(VLOOKUP(Tablo_Stock[[#This Row],[SYMAG Ref Sage]],'Import-SYMAG'!A:P,2,FALSE),"Stock vide")</f>
        <v>TPV UC CAISSE</v>
      </c>
      <c r="H47" s="1" t="str">
        <f>IFERROR(VLOOKUP(Tablo_Stock[[#This Row],[SYMAG Ref Sage]],'Import-SYMAG'!A:P,3,FALSE),"Stock vide, absent catalogue SYMAG")</f>
        <v>UC WINCOR NIXDORF BEETLE MIII INTEL CEL1820 (LIDL/COQUE GRISE)</v>
      </c>
      <c r="I47" s="177">
        <v>7</v>
      </c>
      <c r="J47" s="1">
        <f>IFERROR(VLOOKUP(Tablo_Stock[[#This Row],[SYMAG Ref Sage]],'Import-SYMAG'!A:P,8,FALSE),"")</f>
        <v>-1</v>
      </c>
      <c r="K47" s="1">
        <f>IFERROR(VLOOKUP(Tablo_Stock[[#This Row],[SYMAG Ref Sage]],'Import-SYMAG'!A:P,13,FALSE),"")</f>
        <v>33</v>
      </c>
      <c r="L47" s="1">
        <f t="shared" si="1"/>
        <v>32</v>
      </c>
      <c r="O47" s="1">
        <f>SUM(Tablo_Stock[[#This Row],[Stock minimal (3)]:[Stock de sécurité (2)]])</f>
        <v>0</v>
      </c>
      <c r="Q47" s="196"/>
      <c r="R47" s="177"/>
      <c r="S47" s="177"/>
      <c r="T47" s="177"/>
      <c r="U47" s="177"/>
      <c r="V47" s="199"/>
      <c r="W47" s="200"/>
      <c r="X47" s="177"/>
      <c r="Y47" s="200"/>
    </row>
    <row r="48" spans="1:111" s="1" customFormat="1" x14ac:dyDescent="0.25">
      <c r="A48" s="182"/>
      <c r="B48" s="177"/>
      <c r="C48" s="177" t="s">
        <v>514</v>
      </c>
      <c r="D48" s="177" t="s">
        <v>460</v>
      </c>
      <c r="E48" s="177"/>
      <c r="G48" s="141" t="str">
        <f>IFERROR(VLOOKUP(Tablo_Stock[[#This Row],[SYMAG Ref Sage]],'Import-SYMAG'!A:P,2,FALSE),"Stock vide")</f>
        <v>Stock vide</v>
      </c>
      <c r="H48" s="141" t="str">
        <f>IFERROR(VLOOKUP(Tablo_Stock[[#This Row],[SYMAG Ref Sage]],'Import-SYMAG'!A:P,3,FALSE),"Stock vide, absent catalogue SYMAG")</f>
        <v>Stock vide, absent catalogue SYMAG</v>
      </c>
      <c r="I48" s="195"/>
      <c r="J48" s="141" t="str">
        <f>IFERROR(VLOOKUP(Tablo_Stock[[#This Row],[SYMAG Ref Sage]],'Import-SYMAG'!A:P,8,FALSE),"")</f>
        <v/>
      </c>
      <c r="K48" s="141" t="str">
        <f>IFERROR(VLOOKUP(Tablo_Stock[[#This Row],[SYMAG Ref Sage]],'Import-SYMAG'!A:P,13,FALSE),"")</f>
        <v/>
      </c>
      <c r="L48" s="141">
        <f t="shared" si="1"/>
        <v>0</v>
      </c>
      <c r="M48" s="9"/>
      <c r="N48" s="9"/>
      <c r="O48" s="146">
        <f>SUM(Tablo_Stock[[#This Row],[Stock minimal (3)]:[Stock de sécurité (2)]])</f>
        <v>0</v>
      </c>
      <c r="P48" s="146"/>
      <c r="Q48" s="196"/>
      <c r="R48" s="177"/>
      <c r="S48" s="177"/>
      <c r="T48" s="177"/>
      <c r="U48" s="211"/>
      <c r="V48" s="199"/>
      <c r="W48" s="200"/>
      <c r="X48" s="177"/>
      <c r="Y48" s="200"/>
    </row>
    <row r="49" spans="1:111" x14ac:dyDescent="0.25">
      <c r="A49" s="182"/>
      <c r="B49" s="177"/>
      <c r="C49" s="181" t="s">
        <v>515</v>
      </c>
      <c r="D49" s="177" t="s">
        <v>461</v>
      </c>
      <c r="E49" s="177"/>
      <c r="F49" s="1"/>
      <c r="G49" s="141" t="str">
        <f>IFERROR(VLOOKUP(Tablo_Stock[[#This Row],[SYMAG Ref Sage]],'Import-SYMAG'!A:P,2,FALSE),"Stock vide")</f>
        <v>Stock vide</v>
      </c>
      <c r="H49" s="141" t="str">
        <f>IFERROR(VLOOKUP(Tablo_Stock[[#This Row],[SYMAG Ref Sage]],'Import-SYMAG'!A:P,3,FALSE),"Stock vide, absent catalogue SYMAG")</f>
        <v>Stock vide, absent catalogue SYMAG</v>
      </c>
      <c r="I49" s="195"/>
      <c r="J49" s="141" t="str">
        <f>IFERROR(VLOOKUP(Tablo_Stock[[#This Row],[SYMAG Ref Sage]],'Import-SYMAG'!A:P,8,FALSE),"")</f>
        <v/>
      </c>
      <c r="K49" s="141" t="str">
        <f>IFERROR(VLOOKUP(Tablo_Stock[[#This Row],[SYMAG Ref Sage]],'Import-SYMAG'!A:P,13,FALSE),"")</f>
        <v/>
      </c>
      <c r="L49" s="141">
        <f t="shared" si="1"/>
        <v>0</v>
      </c>
      <c r="M49" s="9"/>
      <c r="N49" s="9"/>
      <c r="O49" s="146">
        <f>SUM(Tablo_Stock[[#This Row],[Stock minimal (3)]:[Stock de sécurité (2)]])</f>
        <v>0</v>
      </c>
      <c r="P49" s="146"/>
      <c r="Q49" s="196"/>
      <c r="R49" s="177"/>
      <c r="S49" s="177"/>
      <c r="T49" s="177"/>
      <c r="U49" s="211"/>
      <c r="V49" s="199"/>
      <c r="W49" s="200"/>
      <c r="X49" s="177"/>
      <c r="Y49" s="200"/>
      <c r="Z49" s="1"/>
      <c r="AA49" s="1"/>
      <c r="AB49" s="1"/>
      <c r="AC49" s="1"/>
      <c r="AD49" s="1"/>
      <c r="DD49"/>
      <c r="DE49"/>
      <c r="DF49"/>
      <c r="DG49"/>
    </row>
    <row r="50" spans="1:111" s="1" customFormat="1" x14ac:dyDescent="0.25">
      <c r="A50" s="187"/>
      <c r="B50" s="187"/>
      <c r="C50" s="187" t="s">
        <v>449</v>
      </c>
      <c r="D50" s="187"/>
      <c r="E50" s="187" t="s">
        <v>393</v>
      </c>
      <c r="F50" s="145">
        <v>21925</v>
      </c>
      <c r="G50" s="146" t="str">
        <f>IFERROR(VLOOKUP(Tablo_Stock[[#This Row],[SYMAG Ref Sage]],'Import-SYMAG'!A:P,2,FALSE),"Stock vide")</f>
        <v>SERVEUR ET PC</v>
      </c>
      <c r="H50" s="145" t="str">
        <f>IFERROR(VLOOKUP(Tablo_Stock[[#This Row],[SYMAG Ref Sage]],'Import-SYMAG'!A:P,3,FALSE),"Stock vide, absent catalogue SYMAG")</f>
        <v>AP WIFI HUAWEI AP 4050 DN-E AVEC CARTE AP WIFI 2.4 Ghz INTEGREE</v>
      </c>
      <c r="I50" s="187"/>
      <c r="J50" s="145">
        <f>IFERROR(VLOOKUP(Tablo_Stock[[#This Row],[SYMAG Ref Sage]],'Import-SYMAG'!A:P,8,FALSE),"")</f>
        <v>1</v>
      </c>
      <c r="K50" s="145">
        <f>IFERROR(VLOOKUP(Tablo_Stock[[#This Row],[SYMAG Ref Sage]],'Import-SYMAG'!A:P,13,FALSE),"")</f>
        <v>0</v>
      </c>
      <c r="L50" s="145">
        <f t="shared" si="1"/>
        <v>1</v>
      </c>
      <c r="M50" s="145"/>
      <c r="N50" s="145"/>
      <c r="O50" s="145">
        <f>SUM(Tablo_Stock[[#This Row],[Stock minimal (3)]:[Stock de sécurité (2)]])</f>
        <v>0</v>
      </c>
      <c r="P50" s="145"/>
      <c r="Q50" s="213"/>
      <c r="R50" s="187"/>
      <c r="S50" s="187"/>
      <c r="T50" s="187"/>
      <c r="U50" s="214"/>
      <c r="V50" s="187"/>
      <c r="W50" s="215"/>
      <c r="X50" s="187"/>
      <c r="Y50" s="215"/>
    </row>
    <row r="51" spans="1:111" s="1" customFormat="1" x14ac:dyDescent="0.25">
      <c r="A51" s="187"/>
      <c r="B51" s="187"/>
      <c r="C51" s="187" t="s">
        <v>451</v>
      </c>
      <c r="D51" s="187"/>
      <c r="E51" s="187" t="s">
        <v>452</v>
      </c>
      <c r="F51" s="145">
        <v>21923</v>
      </c>
      <c r="G51" s="146" t="str">
        <f>IFERROR(VLOOKUP(Tablo_Stock[[#This Row],[SYMAG Ref Sage]],'Import-SYMAG'!A:P,2,FALSE),"Stock vide")</f>
        <v>CABLES</v>
      </c>
      <c r="H51" s="145" t="str">
        <f>IFERROR(VLOOKUP(Tablo_Stock[[#This Row],[SYMAG Ref Sage]],'Import-SYMAG'!A:P,3,FALSE),"Stock vide, absent catalogue SYMAG")</f>
        <v>LOT DE CORDONS MIGRATION STORE 4.0</v>
      </c>
      <c r="I51" s="187"/>
      <c r="J51" s="145">
        <f>IFERROR(VLOOKUP(Tablo_Stock[[#This Row],[SYMAG Ref Sage]],'Import-SYMAG'!A:P,8,FALSE),"")</f>
        <v>8</v>
      </c>
      <c r="K51" s="145">
        <f>IFERROR(VLOOKUP(Tablo_Stock[[#This Row],[SYMAG Ref Sage]],'Import-SYMAG'!A:P,13,FALSE),"")</f>
        <v>0</v>
      </c>
      <c r="L51" s="145">
        <f t="shared" si="1"/>
        <v>8</v>
      </c>
      <c r="M51" s="145"/>
      <c r="N51" s="145"/>
      <c r="O51" s="145">
        <f>SUM(Tablo_Stock[[#This Row],[Stock minimal (3)]:[Stock de sécurité (2)]])</f>
        <v>0</v>
      </c>
      <c r="P51" s="145"/>
      <c r="Q51" s="213"/>
      <c r="R51" s="187"/>
      <c r="S51" s="187"/>
      <c r="T51" s="187"/>
      <c r="U51" s="214"/>
      <c r="V51" s="187"/>
      <c r="W51" s="215"/>
      <c r="X51" s="187"/>
      <c r="Y51" s="215"/>
    </row>
    <row r="52" spans="1:111" s="1" customFormat="1" x14ac:dyDescent="0.25">
      <c r="A52" s="182"/>
      <c r="B52" s="182"/>
      <c r="C52" s="182" t="s">
        <v>445</v>
      </c>
      <c r="D52" s="182"/>
      <c r="E52" s="182" t="s">
        <v>504</v>
      </c>
      <c r="F52" s="9">
        <v>21922</v>
      </c>
      <c r="G52" s="10" t="str">
        <f>IFERROR(VLOOKUP(Tablo_Stock[[#This Row],[SYMAG Ref Sage]],'Import-SYMAG'!A:P,2,FALSE),"Stock vide")</f>
        <v>Stock vide</v>
      </c>
      <c r="H52" s="9" t="str">
        <f>IFERROR(VLOOKUP(Tablo_Stock[[#This Row],[SYMAG Ref Sage]],'Import-SYMAG'!A:P,3,FALSE),"Stock vide, absent catalogue SYMAG")</f>
        <v>Stock vide, absent catalogue SYMAG</v>
      </c>
      <c r="I52" s="182"/>
      <c r="J52" s="9" t="str">
        <f>IFERROR(VLOOKUP(Tablo_Stock[[#This Row],[SYMAG Ref Sage]],'Import-SYMAG'!A:P,8,FALSE),"")</f>
        <v/>
      </c>
      <c r="K52" s="9" t="str">
        <f>IFERROR(VLOOKUP(Tablo_Stock[[#This Row],[SYMAG Ref Sage]],'Import-SYMAG'!A:P,13,FALSE),"")</f>
        <v/>
      </c>
      <c r="L52" s="9">
        <f t="shared" si="1"/>
        <v>0</v>
      </c>
      <c r="M52" s="9"/>
      <c r="N52" s="9"/>
      <c r="O52" s="9">
        <f>SUM(Tablo_Stock[[#This Row],[Stock minimal (3)]:[Stock de sécurité (2)]])</f>
        <v>0</v>
      </c>
      <c r="P52" s="9"/>
      <c r="Q52" s="219"/>
      <c r="R52" s="182"/>
      <c r="S52" s="182"/>
      <c r="T52" s="182"/>
      <c r="U52" s="220"/>
      <c r="V52" s="199"/>
      <c r="W52" s="221"/>
      <c r="X52" s="182"/>
      <c r="Y52" s="221"/>
    </row>
    <row r="53" spans="1:111" s="1" customFormat="1" x14ac:dyDescent="0.25">
      <c r="A53" s="179"/>
      <c r="B53" s="179"/>
      <c r="C53" s="179" t="s">
        <v>442</v>
      </c>
      <c r="D53" s="179"/>
      <c r="E53" s="179" t="s">
        <v>303</v>
      </c>
      <c r="F53" s="13">
        <v>19452</v>
      </c>
      <c r="G53" s="14" t="str">
        <f>IFERROR(VLOOKUP(Tablo_Stock[[#This Row],[SYMAG Ref Sage]],'Import-SYMAG'!A:P,2,FALSE),"Stock vide")</f>
        <v>PERIPHERIQUE CAISSE</v>
      </c>
      <c r="H53" s="13" t="str">
        <f>IFERROR(VLOOKUP(Tablo_Stock[[#This Row],[SYMAG Ref Sage]],'Import-SYMAG'!A:P,3,FALSE),"Stock vide, absent catalogue SYMAG")</f>
        <v>BLOC ALIM SECTEUR POUR TPE INGENICO</v>
      </c>
      <c r="I53" s="179">
        <v>7</v>
      </c>
      <c r="J53" s="13">
        <f>IFERROR(VLOOKUP(Tablo_Stock[[#This Row],[SYMAG Ref Sage]],'Import-SYMAG'!A:P,8,FALSE),"")</f>
        <v>1055</v>
      </c>
      <c r="K53" s="13">
        <f>IFERROR(VLOOKUP(Tablo_Stock[[#This Row],[SYMAG Ref Sage]],'Import-SYMAG'!A:P,13,FALSE),"")</f>
        <v>0</v>
      </c>
      <c r="L53" s="13">
        <f t="shared" si="1"/>
        <v>1055</v>
      </c>
      <c r="M53" s="13"/>
      <c r="N53" s="13"/>
      <c r="O53" s="13">
        <f>SUM(Tablo_Stock[[#This Row],[Stock minimal (3)]:[Stock de sécurité (2)]])</f>
        <v>0</v>
      </c>
      <c r="P53" s="13"/>
      <c r="Q53" s="205"/>
      <c r="R53" s="179"/>
      <c r="S53" s="179"/>
      <c r="T53" s="179"/>
      <c r="U53" s="206"/>
      <c r="V53" s="207"/>
      <c r="W53" s="208"/>
      <c r="X53" s="179"/>
      <c r="Y53" s="208"/>
    </row>
    <row r="54" spans="1:111" s="1" customFormat="1" x14ac:dyDescent="0.25">
      <c r="A54" s="179"/>
      <c r="B54" s="179"/>
      <c r="C54" s="179"/>
      <c r="D54" s="179"/>
      <c r="E54" s="179" t="s">
        <v>305</v>
      </c>
      <c r="F54" s="13">
        <v>10957</v>
      </c>
      <c r="G54" s="14" t="str">
        <f>IFERROR(VLOOKUP(Tablo_Stock[[#This Row],[SYMAG Ref Sage]],'Import-SYMAG'!A:P,2,FALSE),"Stock vide")</f>
        <v>CABLES</v>
      </c>
      <c r="H54" s="13" t="str">
        <f>IFERROR(VLOOKUP(Tablo_Stock[[#This Row],[SYMAG Ref Sage]],'Import-SYMAG'!A:P,3,FALSE),"Stock vide, absent catalogue SYMAG")</f>
        <v>CORDON ALIM STANDARD 1.8M</v>
      </c>
      <c r="I54" s="179">
        <v>7</v>
      </c>
      <c r="J54" s="13">
        <f>IFERROR(VLOOKUP(Tablo_Stock[[#This Row],[SYMAG Ref Sage]],'Import-SYMAG'!A:P,8,FALSE),"")</f>
        <v>764</v>
      </c>
      <c r="K54" s="13">
        <f>IFERROR(VLOOKUP(Tablo_Stock[[#This Row],[SYMAG Ref Sage]],'Import-SYMAG'!A:P,13,FALSE),"")</f>
        <v>5374</v>
      </c>
      <c r="L54" s="13">
        <f t="shared" si="1"/>
        <v>6138</v>
      </c>
      <c r="M54" s="13"/>
      <c r="N54" s="13"/>
      <c r="O54" s="13">
        <f>SUM(Tablo_Stock[[#This Row],[Stock minimal (3)]:[Stock de sécurité (2)]])</f>
        <v>0</v>
      </c>
      <c r="P54" s="13"/>
      <c r="Q54" s="205"/>
      <c r="R54" s="179"/>
      <c r="S54" s="179"/>
      <c r="T54" s="179"/>
      <c r="U54" s="206"/>
      <c r="V54" s="207"/>
      <c r="W54" s="208"/>
      <c r="X54" s="179"/>
      <c r="Y54" s="208"/>
    </row>
    <row r="55" spans="1:111" s="131" customFormat="1" x14ac:dyDescent="0.25">
      <c r="A55" s="179"/>
      <c r="B55" s="179"/>
      <c r="C55" s="179"/>
      <c r="D55" s="179"/>
      <c r="E55" s="179" t="s">
        <v>284</v>
      </c>
      <c r="F55" s="13">
        <v>21053</v>
      </c>
      <c r="G55" s="14" t="str">
        <f>IFERROR(VLOOKUP(Tablo_Stock[[#This Row],[SYMAG Ref Sage]],'Import-SYMAG'!A:P,2,FALSE),"Stock vide")</f>
        <v>CABLES</v>
      </c>
      <c r="H55" s="13" t="str">
        <f>IFERROR(VLOOKUP(Tablo_Stock[[#This Row],[SYMAG Ref Sage]],'Import-SYMAG'!A:P,3,FALSE),"Stock vide, absent catalogue SYMAG")</f>
        <v>CORDON DVI-I/DVI-I COUDE</v>
      </c>
      <c r="I55" s="179">
        <v>7</v>
      </c>
      <c r="J55" s="13">
        <f>IFERROR(VLOOKUP(Tablo_Stock[[#This Row],[SYMAG Ref Sage]],'Import-SYMAG'!A:P,8,FALSE),"")</f>
        <v>338</v>
      </c>
      <c r="K55" s="13">
        <f>IFERROR(VLOOKUP(Tablo_Stock[[#This Row],[SYMAG Ref Sage]],'Import-SYMAG'!A:P,13,FALSE),"")</f>
        <v>60</v>
      </c>
      <c r="L55" s="13">
        <f t="shared" si="1"/>
        <v>398</v>
      </c>
      <c r="M55" s="13"/>
      <c r="N55" s="13"/>
      <c r="O55" s="13">
        <f>SUM(Tablo_Stock[[#This Row],[Stock minimal (3)]:[Stock de sécurité (2)]])</f>
        <v>0</v>
      </c>
      <c r="P55" s="13"/>
      <c r="Q55" s="205"/>
      <c r="R55" s="179"/>
      <c r="S55" s="179"/>
      <c r="T55" s="179"/>
      <c r="U55" s="179"/>
      <c r="V55" s="207"/>
      <c r="W55" s="208"/>
      <c r="X55" s="179"/>
      <c r="Y55" s="208"/>
    </row>
    <row r="56" spans="1:111" s="131" customFormat="1" x14ac:dyDescent="0.25">
      <c r="A56" s="182"/>
      <c r="B56" s="182"/>
      <c r="C56" s="182"/>
      <c r="D56" s="182"/>
      <c r="E56" s="182" t="s">
        <v>503</v>
      </c>
      <c r="F56" s="9">
        <v>21564</v>
      </c>
      <c r="G56" s="10" t="str">
        <f>IFERROR(VLOOKUP(Tablo_Stock[[#This Row],[SYMAG Ref Sage]],'Import-SYMAG'!A:P,2,FALSE),"Stock vide")</f>
        <v>Stock vide</v>
      </c>
      <c r="H56" s="9" t="str">
        <f>IFERROR(VLOOKUP(Tablo_Stock[[#This Row],[SYMAG Ref Sage]],'Import-SYMAG'!A:P,3,FALSE),"Stock vide, absent catalogue SYMAG")</f>
        <v>Stock vide, absent catalogue SYMAG</v>
      </c>
      <c r="I56" s="182"/>
      <c r="J56" s="9" t="str">
        <f>IFERROR(VLOOKUP(Tablo_Stock[[#This Row],[SYMAG Ref Sage]],'Import-SYMAG'!A:P,8,FALSE),"")</f>
        <v/>
      </c>
      <c r="K56" s="9" t="str">
        <f>IFERROR(VLOOKUP(Tablo_Stock[[#This Row],[SYMAG Ref Sage]],'Import-SYMAG'!A:P,13,FALSE),"")</f>
        <v/>
      </c>
      <c r="L56" s="9">
        <f t="shared" si="1"/>
        <v>0</v>
      </c>
      <c r="M56" s="9"/>
      <c r="N56" s="9"/>
      <c r="O56" s="9">
        <f>SUM(Tablo_Stock[[#This Row],[Stock minimal (3)]:[Stock de sécurité (2)]])</f>
        <v>0</v>
      </c>
      <c r="P56" s="9"/>
      <c r="Q56" s="219"/>
      <c r="R56" s="182"/>
      <c r="S56" s="182"/>
      <c r="T56" s="182"/>
      <c r="U56" s="220"/>
      <c r="V56" s="199"/>
      <c r="W56" s="221"/>
      <c r="X56" s="182"/>
      <c r="Y56" s="221"/>
    </row>
    <row r="57" spans="1:111" s="131" customFormat="1" x14ac:dyDescent="0.25">
      <c r="A57" s="192"/>
      <c r="B57" s="192"/>
      <c r="C57" s="192"/>
      <c r="D57" s="192"/>
      <c r="E57" s="192" t="s">
        <v>542</v>
      </c>
      <c r="F57" s="109">
        <v>21803</v>
      </c>
      <c r="G57" s="130" t="str">
        <f>IFERROR(VLOOKUP(Tablo_Stock[[#This Row],[SYMAG Ref Sage]],'Import-SYMAG'!A:P,2,FALSE),"Stock vide")</f>
        <v>AUTRES MATERIELS</v>
      </c>
      <c r="H57" s="109" t="str">
        <f>IFERROR(VLOOKUP(Tablo_Stock[[#This Row],[SYMAG Ref Sage]],'Import-SYMAG'!A:P,3,FALSE),"Stock vide, absent catalogue SYMAG")</f>
        <v>MAT POUR CAISSE LIDL LIDLEPOL001-84</v>
      </c>
      <c r="I57" s="192">
        <v>7</v>
      </c>
      <c r="J57" s="109">
        <f>IFERROR(VLOOKUP(Tablo_Stock[[#This Row],[SYMAG Ref Sage]],'Import-SYMAG'!A:P,8,FALSE),"")</f>
        <v>1043</v>
      </c>
      <c r="K57" s="109">
        <f>IFERROR(VLOOKUP(Tablo_Stock[[#This Row],[SYMAG Ref Sage]],'Import-SYMAG'!A:P,13,FALSE),"")</f>
        <v>0</v>
      </c>
      <c r="L57" s="109">
        <f t="shared" si="1"/>
        <v>1043</v>
      </c>
      <c r="M57" s="109"/>
      <c r="N57" s="109"/>
      <c r="O57" s="109">
        <f>SUM(Tablo_Stock[[#This Row],[Stock minimal (3)]:[Stock de sécurité (2)]])</f>
        <v>0</v>
      </c>
      <c r="P57" s="109"/>
      <c r="Q57" s="226"/>
      <c r="R57" s="192"/>
      <c r="S57" s="192"/>
      <c r="T57" s="192"/>
      <c r="U57" s="227"/>
      <c r="V57" s="228"/>
      <c r="W57" s="229"/>
      <c r="X57" s="192"/>
      <c r="Y57" s="229"/>
    </row>
    <row r="58" spans="1:111" s="131" customFormat="1" x14ac:dyDescent="0.25">
      <c r="A58" s="192"/>
      <c r="B58" s="192"/>
      <c r="C58" s="192"/>
      <c r="D58" s="192"/>
      <c r="E58" s="192" t="s">
        <v>543</v>
      </c>
      <c r="F58" s="109">
        <v>21804</v>
      </c>
      <c r="G58" s="130" t="str">
        <f>IFERROR(VLOOKUP(Tablo_Stock[[#This Row],[SYMAG Ref Sage]],'Import-SYMAG'!A:P,2,FALSE),"Stock vide")</f>
        <v>AUTRES MATERIELS</v>
      </c>
      <c r="H58" s="109" t="str">
        <f>IFERROR(VLOOKUP(Tablo_Stock[[#This Row],[SYMAG Ref Sage]],'Import-SYMAG'!A:P,3,FALSE),"Stock vide, absent catalogue SYMAG")</f>
        <v>MAT POUR CAISSE LIDL LIDLFRTS002-84</v>
      </c>
      <c r="I58" s="192">
        <v>7</v>
      </c>
      <c r="J58" s="109">
        <f>IFERROR(VLOOKUP(Tablo_Stock[[#This Row],[SYMAG Ref Sage]],'Import-SYMAG'!A:P,8,FALSE),"")</f>
        <v>491</v>
      </c>
      <c r="K58" s="109">
        <f>IFERROR(VLOOKUP(Tablo_Stock[[#This Row],[SYMAG Ref Sage]],'Import-SYMAG'!A:P,13,FALSE),"")</f>
        <v>0</v>
      </c>
      <c r="L58" s="109">
        <f t="shared" si="1"/>
        <v>491</v>
      </c>
      <c r="M58" s="109"/>
      <c r="N58" s="109"/>
      <c r="O58" s="109">
        <f>SUM(Tablo_Stock[[#This Row],[Stock minimal (3)]:[Stock de sécurité (2)]])</f>
        <v>0</v>
      </c>
      <c r="P58" s="109"/>
      <c r="Q58" s="226"/>
      <c r="R58" s="192"/>
      <c r="S58" s="192"/>
      <c r="T58" s="192"/>
      <c r="U58" s="227"/>
      <c r="V58" s="228"/>
      <c r="W58" s="229"/>
      <c r="X58" s="192"/>
      <c r="Y58" s="229"/>
    </row>
    <row r="59" spans="1:111" s="131" customFormat="1" x14ac:dyDescent="0.25">
      <c r="A59" s="192"/>
      <c r="B59" s="192"/>
      <c r="C59" s="192"/>
      <c r="D59" s="192"/>
      <c r="E59" s="192" t="s">
        <v>544</v>
      </c>
      <c r="F59" s="109">
        <v>21805</v>
      </c>
      <c r="G59" s="130" t="str">
        <f>IFERROR(VLOOKUP(Tablo_Stock[[#This Row],[SYMAG Ref Sage]],'Import-SYMAG'!A:P,2,FALSE),"Stock vide")</f>
        <v>AUTRES MATERIELS</v>
      </c>
      <c r="H59" s="109" t="str">
        <f>IFERROR(VLOOKUP(Tablo_Stock[[#This Row],[SYMAG Ref Sage]],'Import-SYMAG'!A:P,3,FALSE),"Stock vide, absent catalogue SYMAG")</f>
        <v>BAGUE RENFORCEE POUR MAT CAISSE LIDL P22176-02</v>
      </c>
      <c r="I59" s="192">
        <v>7</v>
      </c>
      <c r="J59" s="109">
        <f>IFERROR(VLOOKUP(Tablo_Stock[[#This Row],[SYMAG Ref Sage]],'Import-SYMAG'!A:P,8,FALSE),"")</f>
        <v>933</v>
      </c>
      <c r="K59" s="109">
        <f>IFERROR(VLOOKUP(Tablo_Stock[[#This Row],[SYMAG Ref Sage]],'Import-SYMAG'!A:P,13,FALSE),"")</f>
        <v>0</v>
      </c>
      <c r="L59" s="109">
        <f t="shared" si="1"/>
        <v>933</v>
      </c>
      <c r="M59" s="109"/>
      <c r="N59" s="109"/>
      <c r="O59" s="109">
        <f>SUM(Tablo_Stock[[#This Row],[Stock minimal (3)]:[Stock de sécurité (2)]])</f>
        <v>0</v>
      </c>
      <c r="P59" s="109"/>
      <c r="Q59" s="226"/>
      <c r="R59" s="192"/>
      <c r="S59" s="192"/>
      <c r="T59" s="192"/>
      <c r="U59" s="227"/>
      <c r="V59" s="228"/>
      <c r="W59" s="229"/>
      <c r="X59" s="192"/>
      <c r="Y59" s="229"/>
    </row>
    <row r="60" spans="1:111" s="109" customFormat="1" x14ac:dyDescent="0.25">
      <c r="A60" s="192"/>
      <c r="B60" s="192"/>
      <c r="C60" s="192"/>
      <c r="D60" s="192"/>
      <c r="E60" s="192" t="s">
        <v>545</v>
      </c>
      <c r="F60" s="109">
        <v>21806</v>
      </c>
      <c r="G60" s="130" t="str">
        <f>IFERROR(VLOOKUP(Tablo_Stock[[#This Row],[SYMAG Ref Sage]],'Import-SYMAG'!A:P,2,FALSE),"Stock vide")</f>
        <v>AUTRES MATERIELS</v>
      </c>
      <c r="H60" s="109" t="str">
        <f>IFERROR(VLOOKUP(Tablo_Stock[[#This Row],[SYMAG Ref Sage]],'Import-SYMAG'!A:P,3,FALSE),"Stock vide, absent catalogue SYMAG")</f>
        <v>MAT POUR CAISSE LIDL LIDLFRTS004-84</v>
      </c>
      <c r="I60" s="192">
        <v>7</v>
      </c>
      <c r="J60" s="109">
        <f>IFERROR(VLOOKUP(Tablo_Stock[[#This Row],[SYMAG Ref Sage]],'Import-SYMAG'!A:P,8,FALSE),"")</f>
        <v>460</v>
      </c>
      <c r="K60" s="109">
        <f>IFERROR(VLOOKUP(Tablo_Stock[[#This Row],[SYMAG Ref Sage]],'Import-SYMAG'!A:P,13,FALSE),"")</f>
        <v>0</v>
      </c>
      <c r="L60" s="109">
        <f t="shared" si="1"/>
        <v>460</v>
      </c>
      <c r="O60" s="109">
        <f>SUM(Tablo_Stock[[#This Row],[Stock minimal (3)]:[Stock de sécurité (2)]])</f>
        <v>0</v>
      </c>
      <c r="Q60" s="226"/>
      <c r="R60" s="192"/>
      <c r="S60" s="192"/>
      <c r="T60" s="192"/>
      <c r="U60" s="227"/>
      <c r="V60" s="228"/>
      <c r="W60" s="229"/>
      <c r="X60" s="192"/>
      <c r="Y60" s="229"/>
    </row>
    <row r="61" spans="1:111" s="109" customFormat="1" x14ac:dyDescent="0.25">
      <c r="A61" s="192"/>
      <c r="B61" s="192"/>
      <c r="C61" s="192"/>
      <c r="D61" s="192"/>
      <c r="E61" s="193" t="s">
        <v>546</v>
      </c>
      <c r="F61" s="109">
        <v>21812</v>
      </c>
      <c r="G61" s="130" t="str">
        <f>IFERROR(VLOOKUP(Tablo_Stock[[#This Row],[SYMAG Ref Sage]],'Import-SYMAG'!A:P,2,FALSE),"Stock vide")</f>
        <v>CONSOMMABLE</v>
      </c>
      <c r="H61" s="109" t="str">
        <f>IFERROR(VLOOKUP(Tablo_Stock[[#This Row],[SYMAG Ref Sage]],'Import-SYMAG'!A:P,3,FALSE),"Stock vide, absent catalogue SYMAG")</f>
        <v>MAT SP2 570MM 2XVESA ET PLATEAU IMPRIMNATE LIDLFRTS001-84</v>
      </c>
      <c r="I61" s="192"/>
      <c r="J61" s="109">
        <f>IFERROR(VLOOKUP(Tablo_Stock[[#This Row],[SYMAG Ref Sage]],'Import-SYMAG'!A:P,8,FALSE),"")</f>
        <v>32</v>
      </c>
      <c r="K61" s="109">
        <f>IFERROR(VLOOKUP(Tablo_Stock[[#This Row],[SYMAG Ref Sage]],'Import-SYMAG'!A:P,13,FALSE),"")</f>
        <v>0</v>
      </c>
      <c r="L61" s="109">
        <f t="shared" si="1"/>
        <v>32</v>
      </c>
      <c r="O61" s="109">
        <f>SUM(Tablo_Stock[[#This Row],[Stock minimal (3)]:[Stock de sécurité (2)]])</f>
        <v>0</v>
      </c>
      <c r="Q61" s="226"/>
      <c r="R61" s="192"/>
      <c r="S61" s="192"/>
      <c r="T61" s="192"/>
      <c r="U61" s="227"/>
      <c r="V61" s="228"/>
      <c r="W61" s="229"/>
      <c r="X61" s="192"/>
      <c r="Y61" s="229"/>
    </row>
    <row r="62" spans="1:111" s="9" customFormat="1" x14ac:dyDescent="0.25">
      <c r="A62" s="192"/>
      <c r="B62" s="192"/>
      <c r="C62" s="192"/>
      <c r="D62" s="192"/>
      <c r="E62" s="194" t="s">
        <v>547</v>
      </c>
      <c r="F62" s="109">
        <v>21849</v>
      </c>
      <c r="G62" s="130" t="str">
        <f>IFERROR(VLOOKUP(Tablo_Stock[[#This Row],[SYMAG Ref Sage]],'Import-SYMAG'!A:P,2,FALSE),"Stock vide")</f>
        <v>PERIPHERIQUE CAISSE</v>
      </c>
      <c r="H62" s="109" t="str">
        <f>IFERROR(VLOOKUP(Tablo_Stock[[#This Row],[SYMAG Ref Sage]],'Import-SYMAG'!A:P,3,FALSE),"Stock vide, absent catalogue SYMAG")</f>
        <v>MAT POUR CAISSE LIDLECPOL002-84</v>
      </c>
      <c r="I62" s="192"/>
      <c r="J62" s="109">
        <f>IFERROR(VLOOKUP(Tablo_Stock[[#This Row],[SYMAG Ref Sage]],'Import-SYMAG'!A:P,8,FALSE),"")</f>
        <v>125</v>
      </c>
      <c r="K62" s="109">
        <f>IFERROR(VLOOKUP(Tablo_Stock[[#This Row],[SYMAG Ref Sage]],'Import-SYMAG'!A:P,13,FALSE),"")</f>
        <v>0</v>
      </c>
      <c r="L62" s="109">
        <f t="shared" si="1"/>
        <v>125</v>
      </c>
      <c r="M62" s="109"/>
      <c r="N62" s="109"/>
      <c r="O62" s="109">
        <f>SUM(Tablo_Stock[[#This Row],[Stock minimal (3)]:[Stock de sécurité (2)]])</f>
        <v>0</v>
      </c>
      <c r="P62" s="109"/>
      <c r="Q62" s="226"/>
      <c r="R62" s="192"/>
      <c r="S62" s="192"/>
      <c r="T62" s="192"/>
      <c r="U62" s="227"/>
      <c r="V62" s="228"/>
      <c r="W62" s="229"/>
      <c r="X62" s="192"/>
      <c r="Y62" s="229"/>
    </row>
    <row r="63" spans="1:111" s="145" customFormat="1" x14ac:dyDescent="0.25">
      <c r="A63" s="192"/>
      <c r="B63" s="192"/>
      <c r="C63" s="192"/>
      <c r="D63" s="192"/>
      <c r="E63" s="192" t="s">
        <v>548</v>
      </c>
      <c r="F63" s="109">
        <v>21850</v>
      </c>
      <c r="G63" s="130" t="str">
        <f>IFERROR(VLOOKUP(Tablo_Stock[[#This Row],[SYMAG Ref Sage]],'Import-SYMAG'!A:P,2,FALSE),"Stock vide")</f>
        <v>PERIPHERIQUE CAISSE</v>
      </c>
      <c r="H63" s="109" t="str">
        <f>IFERROR(VLOOKUP(Tablo_Stock[[#This Row],[SYMAG Ref Sage]],'Import-SYMAG'!A:P,3,FALSE),"Stock vide, absent catalogue SYMAG")</f>
        <v>MAT POUR CAISSE LIDLFRTS003-84</v>
      </c>
      <c r="I63" s="192"/>
      <c r="J63" s="109">
        <f>IFERROR(VLOOKUP(Tablo_Stock[[#This Row],[SYMAG Ref Sage]],'Import-SYMAG'!A:P,8,FALSE),"")</f>
        <v>3</v>
      </c>
      <c r="K63" s="109">
        <f>IFERROR(VLOOKUP(Tablo_Stock[[#This Row],[SYMAG Ref Sage]],'Import-SYMAG'!A:P,13,FALSE),"")</f>
        <v>0</v>
      </c>
      <c r="L63" s="109">
        <f t="shared" si="1"/>
        <v>3</v>
      </c>
      <c r="M63" s="109"/>
      <c r="N63" s="109"/>
      <c r="O63" s="109">
        <f>SUM(Tablo_Stock[[#This Row],[Stock minimal (3)]:[Stock de sécurité (2)]])</f>
        <v>0</v>
      </c>
      <c r="P63" s="109"/>
      <c r="Q63" s="226"/>
      <c r="R63" s="192"/>
      <c r="S63" s="192"/>
      <c r="T63" s="192"/>
      <c r="U63" s="227"/>
      <c r="V63" s="228"/>
      <c r="W63" s="229"/>
      <c r="X63" s="192"/>
      <c r="Y63" s="229"/>
    </row>
  </sheetData>
  <sheetProtection insertRows="0" selectLockedCells="1" sort="0" autoFilter="0"/>
  <phoneticPr fontId="32" type="noConversion"/>
  <conditionalFormatting sqref="A2:Y63">
    <cfRule type="expression" dxfId="47" priority="3">
      <formula>$L2&lt;=0</formula>
    </cfRule>
  </conditionalFormatting>
  <conditionalFormatting sqref="A2:XFD63">
    <cfRule type="expression" dxfId="46" priority="1">
      <formula>$L2="Absent catalogue"</formula>
    </cfRule>
  </conditionalFormatting>
  <pageMargins left="0.7" right="0.7" top="0.75" bottom="0.75" header="0.3" footer="0.3"/>
  <pageSetup paperSize="9" orientation="portrait" horizontalDpi="90" verticalDpi="90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889B2E5-20C5-404A-A20F-1BF46E8FE430}">
          <x14:formula1>
            <xm:f>Listes!$C$2:$C$16</xm:f>
          </x14:formula1>
          <xm:sqref>R2:R63</xm:sqref>
        </x14:dataValidation>
        <x14:dataValidation type="list" allowBlank="1" showInputMessage="1" showErrorMessage="1" xr:uid="{8A105E81-0DDC-423E-955D-47DE7D3B09CF}">
          <x14:formula1>
            <xm:f>Listes!$E$2:$E$23</xm:f>
          </x14:formula1>
          <xm:sqref>T2:T63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6FE8D-6422-450E-90A0-58555DC8D0E0}">
  <sheetPr codeName="Feuil3"/>
  <dimension ref="A1:G287"/>
  <sheetViews>
    <sheetView topLeftCell="A2" zoomScale="70" zoomScaleNormal="70" workbookViewId="0">
      <selection activeCell="C6" sqref="C6"/>
    </sheetView>
  </sheetViews>
  <sheetFormatPr baseColWidth="10" defaultRowHeight="15" x14ac:dyDescent="0.25"/>
  <cols>
    <col min="1" max="1" width="17.7109375" customWidth="1"/>
    <col min="2" max="2" width="21.28515625" style="75" customWidth="1"/>
    <col min="3" max="3" width="94" bestFit="1" customWidth="1"/>
    <col min="4" max="4" width="37.7109375" bestFit="1" customWidth="1"/>
    <col min="5" max="5" width="27.140625" bestFit="1" customWidth="1"/>
    <col min="6" max="6" width="14.42578125" style="75" customWidth="1"/>
    <col min="7" max="7" width="73.42578125" customWidth="1"/>
    <col min="9" max="9" width="55.28515625" customWidth="1"/>
  </cols>
  <sheetData>
    <row r="1" spans="1:7" s="21" customFormat="1" ht="37.15" customHeight="1" x14ac:dyDescent="0.25">
      <c r="A1" s="97"/>
      <c r="B1" s="99" t="s">
        <v>310</v>
      </c>
      <c r="C1" s="100" t="s">
        <v>344</v>
      </c>
      <c r="D1" s="100" t="s">
        <v>422</v>
      </c>
      <c r="E1" s="100" t="s">
        <v>468</v>
      </c>
      <c r="F1" s="100" t="s">
        <v>372</v>
      </c>
      <c r="G1" s="89" t="s">
        <v>345</v>
      </c>
    </row>
    <row r="2" spans="1:7" s="82" customFormat="1" ht="100.15" customHeight="1" x14ac:dyDescent="0.25">
      <c r="A2" s="98"/>
      <c r="B2" s="78">
        <v>166697</v>
      </c>
      <c r="C2" s="79" t="s">
        <v>364</v>
      </c>
      <c r="D2" s="79" t="str">
        <f>VLOOKUP(B2,'ETAT-STOCK'!A:Y,4,FALSE)</f>
        <v>Imprimante TM-H6000 IV avec chèques</v>
      </c>
      <c r="E2" s="79" t="str">
        <f>VLOOKUP(B2,'ETAT-STOCK'!A:Y,3,FALSE)</f>
        <v>Caisse - Imprimante</v>
      </c>
      <c r="F2" s="80"/>
      <c r="G2" s="81"/>
    </row>
    <row r="3" spans="1:7" s="82" customFormat="1" ht="100.15" customHeight="1" x14ac:dyDescent="0.25">
      <c r="B3" s="78">
        <v>167272</v>
      </c>
      <c r="C3" s="79" t="s">
        <v>295</v>
      </c>
      <c r="D3" s="79">
        <f>VLOOKUP(B3,'ETAT-STOCK'!A:Y,4,FALSE)</f>
        <v>0</v>
      </c>
      <c r="E3" s="79">
        <f>VLOOKUP(B3,'ETAT-STOCK'!A:Y,3,FALSE)</f>
        <v>0</v>
      </c>
      <c r="F3" s="80"/>
      <c r="G3" s="81"/>
    </row>
    <row r="4" spans="1:7" s="82" customFormat="1" ht="100.15" customHeight="1" x14ac:dyDescent="0.25">
      <c r="B4" s="83">
        <v>167302</v>
      </c>
      <c r="C4" s="79" t="s">
        <v>288</v>
      </c>
      <c r="D4" s="79" t="str">
        <f>VLOOKUP(B4,'ETAT-STOCK'!A:Y,4,FALSE)</f>
        <v>Câble RJ45/DB9 balance argent</v>
      </c>
      <c r="E4" s="79" t="str">
        <f>VLOOKUP(B4,'ETAT-STOCK'!A:Y,3,FALSE)</f>
        <v>Divers</v>
      </c>
      <c r="F4" s="80"/>
      <c r="G4" s="81" t="s">
        <v>371</v>
      </c>
    </row>
    <row r="5" spans="1:7" s="82" customFormat="1" ht="100.15" customHeight="1" x14ac:dyDescent="0.25">
      <c r="B5" s="78">
        <v>196741</v>
      </c>
      <c r="C5" s="79" t="s">
        <v>361</v>
      </c>
      <c r="D5" s="79" t="str">
        <f>VLOOKUP(B5,'ETAT-STOCK'!A:Y,4,FALSE)</f>
        <v>Douchette 1202G</v>
      </c>
      <c r="E5" s="79" t="str">
        <f>VLOOKUP(B5,'ETAT-STOCK'!A:Y,3,FALSE)</f>
        <v>Caisse - Lecteur code barre</v>
      </c>
      <c r="F5" s="80"/>
      <c r="G5" s="81"/>
    </row>
    <row r="6" spans="1:7" s="82" customFormat="1" ht="100.15" customHeight="1" x14ac:dyDescent="0.25">
      <c r="B6" s="83">
        <v>203971</v>
      </c>
      <c r="C6" s="79" t="s">
        <v>272</v>
      </c>
      <c r="D6" s="79">
        <f>VLOOKUP(B6,'ETAT-STOCK'!A:Y,4,FALSE)</f>
        <v>0</v>
      </c>
      <c r="E6" s="79">
        <f>VLOOKUP(B6,'ETAT-STOCK'!A:Y,3,FALSE)</f>
        <v>0</v>
      </c>
      <c r="F6" s="80"/>
      <c r="G6" s="81"/>
    </row>
    <row r="7" spans="1:7" s="82" customFormat="1" ht="100.15" customHeight="1" x14ac:dyDescent="0.25">
      <c r="B7" s="78">
        <v>208236</v>
      </c>
      <c r="C7" s="79" t="s">
        <v>428</v>
      </c>
      <c r="D7" s="79" t="str">
        <f>VLOOKUP(B7,'ETAT-STOCK'!A:Y,4,FALSE)</f>
        <v>Mât support PIN-PAD pour IPP350</v>
      </c>
      <c r="E7" s="79" t="str">
        <f>VLOOKUP(B7,'ETAT-STOCK'!A:Y,3,FALSE)</f>
        <v>Mât caisse</v>
      </c>
      <c r="F7" s="80"/>
      <c r="G7" s="81"/>
    </row>
    <row r="8" spans="1:7" s="82" customFormat="1" ht="100.15" customHeight="1" x14ac:dyDescent="0.25">
      <c r="B8" s="78">
        <v>211312</v>
      </c>
      <c r="C8" s="79" t="s">
        <v>363</v>
      </c>
      <c r="D8" s="79">
        <f>VLOOKUP(B8,'ETAT-STOCK'!A:Y,4,FALSE)</f>
        <v>0</v>
      </c>
      <c r="E8" s="79">
        <f>VLOOKUP(B8,'ETAT-STOCK'!A:Y,3,FALSE)</f>
        <v>0</v>
      </c>
      <c r="F8" s="80"/>
      <c r="G8" s="81" t="s">
        <v>371</v>
      </c>
    </row>
    <row r="9" spans="1:7" s="82" customFormat="1" ht="100.15" customHeight="1" x14ac:dyDescent="0.25">
      <c r="B9" s="83">
        <v>216488</v>
      </c>
      <c r="C9" s="79" t="s">
        <v>290</v>
      </c>
      <c r="D9" s="79">
        <f>VLOOKUP(B9,'ETAT-STOCK'!A:Y,4,FALSE)</f>
        <v>0</v>
      </c>
      <c r="E9" s="79" t="str">
        <f>VLOOKUP(B9,'ETAT-STOCK'!A:Y,3,FALSE)</f>
        <v>Caisse - Tiroir caisse</v>
      </c>
      <c r="F9" s="80" t="s">
        <v>335</v>
      </c>
      <c r="G9" s="81"/>
    </row>
    <row r="10" spans="1:7" s="82" customFormat="1" ht="100.15" customHeight="1" x14ac:dyDescent="0.25">
      <c r="B10" s="83">
        <v>229750</v>
      </c>
      <c r="C10" s="79" t="s">
        <v>297</v>
      </c>
      <c r="D10" s="79" t="str">
        <f>VLOOKUP(B10,'ETAT-STOCK'!A:Y,4,FALSE)</f>
        <v>Ecran client non tactile BA90</v>
      </c>
      <c r="E10" s="79" t="str">
        <f>VLOOKUP(B10,'ETAT-STOCK'!A:Y,3,FALSE)</f>
        <v>Caisse - Ecran client</v>
      </c>
      <c r="F10" s="85"/>
      <c r="G10" s="84"/>
    </row>
    <row r="11" spans="1:7" s="82" customFormat="1" ht="100.15" customHeight="1" x14ac:dyDescent="0.25">
      <c r="B11" s="83">
        <v>229787</v>
      </c>
      <c r="C11" s="79" t="s">
        <v>292</v>
      </c>
      <c r="D11" s="79" t="str">
        <f>VLOOKUP(B11,'ETAT-STOCK'!A:Y,4,FALSE)</f>
        <v>Ecran caissier tactile BA92</v>
      </c>
      <c r="E11" s="79" t="str">
        <f>VLOOKUP(B11,'ETAT-STOCK'!A:Y,3,FALSE)</f>
        <v>Caisse - Ecran</v>
      </c>
      <c r="F11" s="80"/>
      <c r="G11" s="81"/>
    </row>
    <row r="12" spans="1:7" s="82" customFormat="1" ht="100.15" customHeight="1" x14ac:dyDescent="0.25">
      <c r="B12" s="83">
        <v>229985</v>
      </c>
      <c r="C12" s="79" t="s">
        <v>300</v>
      </c>
      <c r="D12" s="79" t="str">
        <f>VLOOKUP(B12,'ETAT-STOCK'!A:Y,4,FALSE)</f>
        <v>Scanner Balance Magellan</v>
      </c>
      <c r="E12" s="79" t="str">
        <f>VLOOKUP(B12,'ETAT-STOCK'!A:Y,3,FALSE)</f>
        <v>Caisse - Scanner</v>
      </c>
      <c r="F12" s="80"/>
      <c r="G12" s="81"/>
    </row>
    <row r="13" spans="1:7" s="82" customFormat="1" ht="100.15" customHeight="1" x14ac:dyDescent="0.25">
      <c r="B13" s="83">
        <v>229988</v>
      </c>
      <c r="C13" s="79" t="s">
        <v>273</v>
      </c>
      <c r="D13" s="79" t="str">
        <f>VLOOKUP(B13,'ETAT-STOCK'!A:Y,4,FALSE)</f>
        <v>Magic Box HDMI pour IPP350</v>
      </c>
      <c r="E13" s="79" t="str">
        <f>VLOOKUP(B13,'ETAT-STOCK'!A:Y,3,FALSE)</f>
        <v>TPE</v>
      </c>
      <c r="F13" s="80"/>
      <c r="G13" s="81"/>
    </row>
    <row r="14" spans="1:7" s="82" customFormat="1" ht="100.15" customHeight="1" x14ac:dyDescent="0.25">
      <c r="B14" s="83">
        <v>230006</v>
      </c>
      <c r="C14" s="79" t="s">
        <v>286</v>
      </c>
      <c r="D14" s="79" t="str">
        <f>VLOOKUP(B14,'ETAT-STOCK'!A:Y,4,FALSE)</f>
        <v>Imprimante TM-T88 sans chèques</v>
      </c>
      <c r="E14" s="79" t="str">
        <f>VLOOKUP(B14,'ETAT-STOCK'!A:Y,3,FALSE)</f>
        <v>Caisse - Imprimante</v>
      </c>
      <c r="F14" s="80"/>
      <c r="G14" s="81"/>
    </row>
    <row r="15" spans="1:7" s="82" customFormat="1" ht="100.15" customHeight="1" x14ac:dyDescent="0.25">
      <c r="B15" s="83">
        <v>230007</v>
      </c>
      <c r="C15" s="79" t="s">
        <v>283</v>
      </c>
      <c r="D15" s="79" t="str">
        <f>VLOOKUP(B15,'ETAT-STOCK'!A:Y,4,FALSE)</f>
        <v xml:space="preserve">Caisson </v>
      </c>
      <c r="E15" s="79" t="str">
        <f>VLOOKUP(B15,'ETAT-STOCK'!A:Y,3,FALSE)</f>
        <v>Caisse - Tiroir caisse</v>
      </c>
      <c r="F15" s="85"/>
      <c r="G15" s="84"/>
    </row>
    <row r="16" spans="1:7" s="82" customFormat="1" ht="100.15" customHeight="1" x14ac:dyDescent="0.25">
      <c r="B16" s="83">
        <v>230625</v>
      </c>
      <c r="C16" s="79" t="s">
        <v>302</v>
      </c>
      <c r="D16" s="79" t="str">
        <f>VLOOKUP(B16,'ETAT-STOCK'!A:Y,4,FALSE)</f>
        <v>Godets pour caisson</v>
      </c>
      <c r="E16" s="79" t="str">
        <f>VLOOKUP(B16,'ETAT-STOCK'!A:Y,3,FALSE)</f>
        <v>Caisse - Tiroir caisse</v>
      </c>
      <c r="F16" s="80"/>
      <c r="G16" s="81" t="s">
        <v>371</v>
      </c>
    </row>
    <row r="17" spans="1:7" s="82" customFormat="1" ht="100.15" customHeight="1" x14ac:dyDescent="0.25">
      <c r="B17" s="83">
        <v>230932</v>
      </c>
      <c r="C17" s="79" t="s">
        <v>298</v>
      </c>
      <c r="D17" s="79" t="str">
        <f>VLOOKUP(B17,'ETAT-STOCK'!A:Y,4,FALSE)</f>
        <v xml:space="preserve">Bundle TPE IPP350 </v>
      </c>
      <c r="E17" s="79" t="str">
        <f>VLOOKUP(B17,'ETAT-STOCK'!A:Y,3,FALSE)</f>
        <v>TPE</v>
      </c>
      <c r="F17" s="80"/>
      <c r="G17" s="81" t="s">
        <v>371</v>
      </c>
    </row>
    <row r="18" spans="1:7" s="82" customFormat="1" ht="100.15" customHeight="1" x14ac:dyDescent="0.25">
      <c r="B18" s="78">
        <v>231034</v>
      </c>
      <c r="C18" s="79" t="s">
        <v>418</v>
      </c>
      <c r="D18" s="79" t="str">
        <f>VLOOKUP(B18,'ETAT-STOCK'!A:Y,4,FALSE)</f>
        <v>Mât support PIN-PAD</v>
      </c>
      <c r="E18" s="79" t="str">
        <f>VLOOKUP(B18,'ETAT-STOCK'!A:Y,3,FALSE)</f>
        <v>Mât caisse</v>
      </c>
      <c r="F18" s="80"/>
      <c r="G18" s="81"/>
    </row>
    <row r="19" spans="1:7" s="82" customFormat="1" ht="100.15" customHeight="1" x14ac:dyDescent="0.25">
      <c r="B19" s="78">
        <v>231037</v>
      </c>
      <c r="C19" s="79" t="s">
        <v>416</v>
      </c>
      <c r="D19" s="79" t="str">
        <f>VLOOKUP(B19,'ETAT-STOCK'!A:Y,4,FALSE)</f>
        <v>Mât support écran client</v>
      </c>
      <c r="E19" s="79" t="str">
        <f>VLOOKUP(B19,'ETAT-STOCK'!A:Y,3,FALSE)</f>
        <v>Mât caisse</v>
      </c>
      <c r="F19" s="80"/>
      <c r="G19" s="81"/>
    </row>
    <row r="20" spans="1:7" s="82" customFormat="1" ht="100.15" customHeight="1" x14ac:dyDescent="0.25">
      <c r="B20" s="83">
        <v>231038</v>
      </c>
      <c r="C20" s="79" t="s">
        <v>271</v>
      </c>
      <c r="D20" s="79" t="str">
        <f>VLOOKUP(B20,'ETAT-STOCK'!A:Y,4,FALSE)</f>
        <v>Mât support écran hôte de caisse</v>
      </c>
      <c r="E20" s="79" t="str">
        <f>VLOOKUP(B20,'ETAT-STOCK'!A:Y,3,FALSE)</f>
        <v>Mât caisse</v>
      </c>
      <c r="F20" s="80"/>
      <c r="G20" s="81"/>
    </row>
    <row r="21" spans="1:7" s="82" customFormat="1" ht="100.15" customHeight="1" x14ac:dyDescent="0.25">
      <c r="B21" s="83">
        <v>11101412</v>
      </c>
      <c r="C21" s="79" t="s">
        <v>289</v>
      </c>
      <c r="D21" s="79" t="str">
        <f>VLOOKUP(B21,'ETAT-STOCK'!A:Y,4,FALSE)</f>
        <v>Badgeuse</v>
      </c>
      <c r="E21" s="79" t="str">
        <f>VLOOKUP(B21,'ETAT-STOCK'!A:Y,3,FALSE)</f>
        <v>Divers</v>
      </c>
      <c r="F21" s="80"/>
      <c r="G21" s="81" t="s">
        <v>371</v>
      </c>
    </row>
    <row r="22" spans="1:7" s="82" customFormat="1" ht="100.15" customHeight="1" x14ac:dyDescent="0.25">
      <c r="B22" s="83">
        <v>11115103</v>
      </c>
      <c r="C22" s="79" t="s">
        <v>275</v>
      </c>
      <c r="D22" s="79">
        <f>VLOOKUP(B22,'ETAT-STOCK'!A:Y,4,FALSE)</f>
        <v>0</v>
      </c>
      <c r="E22" s="79" t="str">
        <f>VLOOKUP(B22,'ETAT-STOCK'!A:Y,3,FALSE)</f>
        <v>TPE</v>
      </c>
      <c r="F22" s="80"/>
      <c r="G22" s="81" t="s">
        <v>371</v>
      </c>
    </row>
    <row r="23" spans="1:7" s="82" customFormat="1" ht="100.15" customHeight="1" x14ac:dyDescent="0.25">
      <c r="B23" s="83">
        <v>11169842</v>
      </c>
      <c r="C23" s="79" t="s">
        <v>279</v>
      </c>
      <c r="D23" s="79" t="str">
        <f>VLOOKUP(B23,'ETAT-STOCK'!A:Y,4,FALSE)</f>
        <v>Firewall Fortinet</v>
      </c>
      <c r="E23" s="79" t="str">
        <f>VLOOKUP(B23,'ETAT-STOCK'!A:Y,3,FALSE)</f>
        <v>Store 4.0 - Firewall</v>
      </c>
      <c r="F23" s="80"/>
      <c r="G23" s="81" t="s">
        <v>371</v>
      </c>
    </row>
    <row r="24" spans="1:7" s="38" customFormat="1" ht="100.15" customHeight="1" x14ac:dyDescent="0.25">
      <c r="B24" s="83">
        <v>11170351</v>
      </c>
      <c r="C24" s="79" t="s">
        <v>281</v>
      </c>
      <c r="D24" s="79">
        <f>VLOOKUP(B24,'ETAT-STOCK'!A:Y,4,FALSE)</f>
        <v>0</v>
      </c>
      <c r="E24" s="79" t="str">
        <f>VLOOKUP(B24,'ETAT-STOCK'!A:Y,3,FALSE)</f>
        <v>BO - Ecran</v>
      </c>
      <c r="F24" s="80"/>
      <c r="G24" s="81" t="s">
        <v>371</v>
      </c>
    </row>
    <row r="25" spans="1:7" s="38" customFormat="1" ht="100.15" customHeight="1" x14ac:dyDescent="0.25">
      <c r="B25" s="83">
        <v>11170544</v>
      </c>
      <c r="C25" s="79" t="s">
        <v>276</v>
      </c>
      <c r="D25" s="79" t="str">
        <f>VLOOKUP(B25,'ETAT-STOCK'!A:Y,4,FALSE)</f>
        <v>Access point</v>
      </c>
      <c r="E25" s="79" t="str">
        <f>VLOOKUP(B25,'ETAT-STOCK'!A:Y,3,FALSE)</f>
        <v>Store 4.0 - Access Point</v>
      </c>
      <c r="F25" s="80"/>
      <c r="G25" s="81" t="s">
        <v>371</v>
      </c>
    </row>
    <row r="26" spans="1:7" s="38" customFormat="1" ht="100.15" customHeight="1" x14ac:dyDescent="0.25">
      <c r="B26" s="83">
        <v>11170692</v>
      </c>
      <c r="C26" s="79" t="s">
        <v>282</v>
      </c>
      <c r="D26" s="79" t="str">
        <f>VLOOKUP(B26,'ETAT-STOCK'!A:Y,4,FALSE)</f>
        <v>Switch LAN</v>
      </c>
      <c r="E26" s="79" t="str">
        <f>VLOOKUP(B26,'ETAT-STOCK'!A:Y,3,FALSE)</f>
        <v>Store 4.0 - Switch</v>
      </c>
      <c r="F26" s="80"/>
      <c r="G26" s="81" t="s">
        <v>371</v>
      </c>
    </row>
    <row r="27" spans="1:7" s="82" customFormat="1" ht="100.15" customHeight="1" x14ac:dyDescent="0.25">
      <c r="B27" s="83">
        <v>11172115</v>
      </c>
      <c r="C27" s="79" t="s">
        <v>308</v>
      </c>
      <c r="D27" s="79" t="str">
        <f>VLOOKUP(B27,'ETAT-STOCK'!A:Y,4,FALSE)</f>
        <v>StoreServer</v>
      </c>
      <c r="E27" s="79" t="str">
        <f>VLOOKUP(B27,'ETAT-STOCK'!A:Y,3,FALSE)</f>
        <v>Store 4.0 - StoreServer</v>
      </c>
      <c r="F27" s="80"/>
      <c r="G27" s="81"/>
    </row>
    <row r="28" spans="1:7" s="38" customFormat="1" ht="100.15" customHeight="1" x14ac:dyDescent="0.25">
      <c r="B28" s="83">
        <v>11219385</v>
      </c>
      <c r="C28" s="79" t="s">
        <v>306</v>
      </c>
      <c r="D28" s="79" t="str">
        <f>VLOOKUP(B28,'ETAT-STOCK'!A:Y,4,FALSE)</f>
        <v>Thin Client</v>
      </c>
      <c r="E28" s="79" t="str">
        <f>VLOOKUP(B28,'ETAT-STOCK'!A:Y,3,FALSE)</f>
        <v>Store 4.0 - Thin Client</v>
      </c>
      <c r="F28" s="80"/>
      <c r="G28" s="81"/>
    </row>
    <row r="29" spans="1:7" s="82" customFormat="1" ht="100.15" customHeight="1" x14ac:dyDescent="0.25">
      <c r="B29" s="78">
        <v>11222326</v>
      </c>
      <c r="C29" s="79" t="s">
        <v>278</v>
      </c>
      <c r="D29" s="79" t="str">
        <f>VLOOKUP(B29,'ETAT-STOCK'!A:Y,4,FALSE)</f>
        <v xml:space="preserve">Routeur </v>
      </c>
      <c r="E29" s="79" t="str">
        <f>VLOOKUP(B29,'ETAT-STOCK'!A:Y,3,FALSE)</f>
        <v>Store 4.0 - Routeur</v>
      </c>
      <c r="F29" s="80"/>
      <c r="G29" s="81"/>
    </row>
    <row r="30" spans="1:7" s="82" customFormat="1" ht="100.15" customHeight="1" x14ac:dyDescent="0.25">
      <c r="B30" s="78">
        <v>11272111</v>
      </c>
      <c r="C30" s="79" t="s">
        <v>362</v>
      </c>
      <c r="D30" s="79" t="str">
        <f>VLOOKUP(B30,'ETAT-STOCK'!A:Y,4,FALSE)</f>
        <v>Mât support écran + TPE</v>
      </c>
      <c r="E30" s="79" t="str">
        <f>VLOOKUP(B30,'ETAT-STOCK'!A:Y,3,FALSE)</f>
        <v>Mât caisse</v>
      </c>
      <c r="F30" s="80"/>
      <c r="G30" s="81"/>
    </row>
    <row r="31" spans="1:7" s="82" customFormat="1" ht="100.15" customHeight="1" x14ac:dyDescent="0.25">
      <c r="B31" s="78">
        <v>11339469</v>
      </c>
      <c r="C31" s="79" t="s">
        <v>307</v>
      </c>
      <c r="D31" s="79" t="str">
        <f>VLOOKUP(B31,'ETAT-STOCK'!A:Y,4,FALSE)</f>
        <v>Firewall Baracuda</v>
      </c>
      <c r="E31" s="79" t="str">
        <f>VLOOKUP(B31,'ETAT-STOCK'!A:Y,3,FALSE)</f>
        <v>Store 4.0 - Firewall</v>
      </c>
      <c r="F31" s="80"/>
      <c r="G31" s="81"/>
    </row>
    <row r="32" spans="1:7" s="38" customFormat="1" ht="100.15" customHeight="1" x14ac:dyDescent="0.25">
      <c r="A32" s="95"/>
      <c r="B32" s="83">
        <v>11476024</v>
      </c>
      <c r="C32" s="79" t="s">
        <v>294</v>
      </c>
      <c r="D32" s="79" t="str">
        <f>VLOOKUP(B32,'ETAT-STOCK'!A:Y,4,FALSE)</f>
        <v>UC Caisse MIII - M2 (nouvelle)</v>
      </c>
      <c r="E32" s="79" t="str">
        <f>VLOOKUP(B32,'ETAT-STOCK'!A:Y,3,FALSE)</f>
        <v>Caisse - Unité Centrale</v>
      </c>
      <c r="F32" s="80"/>
      <c r="G32" s="81"/>
    </row>
    <row r="33" spans="1:7" s="38" customFormat="1" ht="100.15" customHeight="1" x14ac:dyDescent="0.25">
      <c r="A33" s="95"/>
      <c r="B33" s="78" t="s">
        <v>330</v>
      </c>
      <c r="C33" s="79" t="s">
        <v>280</v>
      </c>
      <c r="D33" s="79" t="str">
        <f>VLOOKUP(B33,'ETAT-STOCK'!A:Y,4,FALSE)</f>
        <v>Switch WAN</v>
      </c>
      <c r="E33" s="79" t="str">
        <f>VLOOKUP(B33,'ETAT-STOCK'!A:Y,3,FALSE)</f>
        <v>Store 4.0 - Switch</v>
      </c>
      <c r="F33" s="80"/>
      <c r="G33" s="81" t="s">
        <v>371</v>
      </c>
    </row>
    <row r="34" spans="1:7" s="38" customFormat="1" ht="100.15" customHeight="1" x14ac:dyDescent="0.25">
      <c r="A34" s="95"/>
      <c r="B34" s="78" t="s">
        <v>331</v>
      </c>
      <c r="C34" s="79" t="s">
        <v>398</v>
      </c>
      <c r="D34" s="79" t="str">
        <f>VLOOKUP(B34,'ETAT-STOCK'!A:Y,4,FALSE)</f>
        <v>Imprimante BH4052</v>
      </c>
      <c r="E34" s="79" t="str">
        <f>VLOOKUP(B34,'ETAT-STOCK'!A:Y,3,FALSE)</f>
        <v>BO - Imprimante</v>
      </c>
      <c r="F34" s="85"/>
      <c r="G34" s="81" t="s">
        <v>371</v>
      </c>
    </row>
    <row r="35" spans="1:7" s="38" customFormat="1" ht="100.15" customHeight="1" x14ac:dyDescent="0.25">
      <c r="A35" s="95"/>
      <c r="B35" s="78">
        <v>206619</v>
      </c>
      <c r="C35" s="79"/>
      <c r="D35" s="79"/>
      <c r="E35" s="79"/>
      <c r="F35" s="80"/>
      <c r="G35" s="81"/>
    </row>
    <row r="36" spans="1:7" s="38" customFormat="1" ht="100.15" customHeight="1" x14ac:dyDescent="0.25">
      <c r="A36" s="95"/>
      <c r="B36" s="78">
        <v>196727</v>
      </c>
      <c r="C36" s="79"/>
      <c r="D36" s="79"/>
      <c r="E36" s="79"/>
      <c r="F36" s="80"/>
      <c r="G36" s="81"/>
    </row>
    <row r="37" spans="1:7" s="38" customFormat="1" ht="100.15" customHeight="1" x14ac:dyDescent="0.25">
      <c r="A37" s="95"/>
      <c r="B37" s="78">
        <v>196726</v>
      </c>
      <c r="C37" s="79"/>
      <c r="D37" s="79"/>
      <c r="E37" s="79"/>
      <c r="F37" s="80"/>
      <c r="G37" s="81"/>
    </row>
    <row r="38" spans="1:7" s="38" customFormat="1" ht="100.15" customHeight="1" x14ac:dyDescent="0.25">
      <c r="A38" s="95"/>
      <c r="B38" s="78">
        <v>199475</v>
      </c>
      <c r="C38" s="79"/>
      <c r="D38" s="79"/>
      <c r="E38" s="79"/>
      <c r="F38" s="80"/>
      <c r="G38" s="81"/>
    </row>
    <row r="39" spans="1:7" s="38" customFormat="1" ht="100.15" customHeight="1" x14ac:dyDescent="0.25">
      <c r="A39" s="95"/>
      <c r="B39" s="78">
        <v>196730</v>
      </c>
      <c r="C39" s="79"/>
      <c r="D39" s="79"/>
      <c r="E39" s="79"/>
      <c r="F39" s="80"/>
      <c r="G39" s="81"/>
    </row>
    <row r="40" spans="1:7" s="38" customFormat="1" ht="100.15" customHeight="1" x14ac:dyDescent="0.25">
      <c r="A40" s="95"/>
      <c r="B40" s="78">
        <v>196729</v>
      </c>
      <c r="C40" s="79"/>
      <c r="D40" s="79"/>
      <c r="E40" s="79"/>
      <c r="F40" s="80"/>
      <c r="G40" s="81"/>
    </row>
    <row r="41" spans="1:7" s="38" customFormat="1" ht="100.15" customHeight="1" x14ac:dyDescent="0.25">
      <c r="A41" s="95"/>
      <c r="B41" s="78"/>
      <c r="C41" s="79"/>
      <c r="D41" s="79"/>
      <c r="E41" s="79"/>
      <c r="F41" s="80"/>
      <c r="G41" s="81"/>
    </row>
    <row r="42" spans="1:7" s="38" customFormat="1" ht="100.15" customHeight="1" x14ac:dyDescent="0.25">
      <c r="A42" s="95"/>
      <c r="B42" s="78"/>
      <c r="C42" s="79"/>
      <c r="D42" s="79"/>
      <c r="E42" s="79"/>
      <c r="F42" s="80"/>
      <c r="G42" s="81"/>
    </row>
    <row r="43" spans="1:7" s="38" customFormat="1" ht="100.15" customHeight="1" x14ac:dyDescent="0.25">
      <c r="A43" s="95"/>
      <c r="B43" s="78"/>
      <c r="C43" s="79"/>
      <c r="D43" s="79"/>
      <c r="E43" s="79"/>
      <c r="F43" s="80"/>
      <c r="G43" s="81"/>
    </row>
    <row r="44" spans="1:7" s="38" customFormat="1" ht="100.15" customHeight="1" x14ac:dyDescent="0.25">
      <c r="A44" s="95"/>
      <c r="B44" s="78"/>
      <c r="C44" s="79"/>
      <c r="D44" s="79"/>
      <c r="E44" s="79"/>
      <c r="F44" s="80"/>
      <c r="G44" s="81"/>
    </row>
    <row r="45" spans="1:7" s="38" customFormat="1" ht="100.15" customHeight="1" x14ac:dyDescent="0.25">
      <c r="A45" s="95"/>
      <c r="B45" s="78"/>
      <c r="C45" s="79"/>
      <c r="D45" s="79"/>
      <c r="E45" s="79"/>
      <c r="F45" s="80"/>
      <c r="G45" s="81"/>
    </row>
    <row r="46" spans="1:7" s="38" customFormat="1" ht="100.15" customHeight="1" x14ac:dyDescent="0.25">
      <c r="A46" s="95"/>
      <c r="B46" s="78"/>
      <c r="C46" s="79"/>
      <c r="D46" s="79"/>
      <c r="E46" s="79"/>
      <c r="F46" s="80"/>
      <c r="G46" s="81"/>
    </row>
    <row r="47" spans="1:7" s="38" customFormat="1" ht="100.15" customHeight="1" x14ac:dyDescent="0.25">
      <c r="A47" s="95"/>
      <c r="B47" s="78"/>
      <c r="C47" s="79"/>
      <c r="D47" s="79"/>
      <c r="E47" s="79"/>
      <c r="F47" s="80"/>
      <c r="G47" s="81"/>
    </row>
    <row r="48" spans="1:7" s="38" customFormat="1" ht="100.15" customHeight="1" x14ac:dyDescent="0.25">
      <c r="A48" s="95"/>
      <c r="B48" s="78"/>
      <c r="C48" s="79"/>
      <c r="D48" s="79"/>
      <c r="E48" s="79"/>
      <c r="F48" s="80"/>
      <c r="G48" s="81"/>
    </row>
    <row r="49" spans="1:7" s="38" customFormat="1" ht="100.15" customHeight="1" x14ac:dyDescent="0.25">
      <c r="A49" s="95"/>
      <c r="B49" s="78"/>
      <c r="C49" s="79"/>
      <c r="D49" s="79"/>
      <c r="E49" s="79"/>
      <c r="F49" s="80"/>
      <c r="G49" s="81"/>
    </row>
    <row r="50" spans="1:7" s="38" customFormat="1" ht="100.15" customHeight="1" x14ac:dyDescent="0.25">
      <c r="A50" s="95"/>
      <c r="B50" s="78"/>
      <c r="C50" s="79"/>
      <c r="D50" s="79"/>
      <c r="E50" s="79"/>
      <c r="F50" s="80"/>
      <c r="G50" s="81"/>
    </row>
    <row r="51" spans="1:7" s="38" customFormat="1" ht="100.15" customHeight="1" x14ac:dyDescent="0.25">
      <c r="A51" s="95"/>
      <c r="B51" s="78"/>
      <c r="C51" s="79"/>
      <c r="D51" s="79"/>
      <c r="E51" s="79"/>
      <c r="F51" s="80"/>
      <c r="G51" s="81"/>
    </row>
    <row r="52" spans="1:7" s="38" customFormat="1" ht="100.15" customHeight="1" x14ac:dyDescent="0.25">
      <c r="A52" s="95"/>
      <c r="B52" s="78"/>
      <c r="C52" s="79"/>
      <c r="D52" s="79"/>
      <c r="E52" s="79"/>
      <c r="F52" s="80"/>
      <c r="G52" s="81"/>
    </row>
    <row r="53" spans="1:7" s="38" customFormat="1" ht="100.15" customHeight="1" x14ac:dyDescent="0.25">
      <c r="A53" s="95"/>
      <c r="B53" s="78"/>
      <c r="C53" s="79"/>
      <c r="D53" s="79"/>
      <c r="E53" s="79"/>
      <c r="F53" s="80"/>
      <c r="G53" s="81"/>
    </row>
    <row r="54" spans="1:7" s="38" customFormat="1" ht="100.15" customHeight="1" x14ac:dyDescent="0.25">
      <c r="A54" s="95"/>
      <c r="B54" s="78"/>
      <c r="C54" s="79"/>
      <c r="D54" s="79"/>
      <c r="E54" s="79"/>
      <c r="F54" s="80"/>
      <c r="G54" s="81"/>
    </row>
    <row r="55" spans="1:7" s="38" customFormat="1" ht="100.15" customHeight="1" x14ac:dyDescent="0.25">
      <c r="A55" s="95"/>
      <c r="B55" s="78"/>
      <c r="C55" s="79"/>
      <c r="D55" s="79"/>
      <c r="E55" s="79"/>
      <c r="F55" s="80"/>
      <c r="G55" s="81"/>
    </row>
    <row r="56" spans="1:7" s="38" customFormat="1" ht="100.15" customHeight="1" x14ac:dyDescent="0.25">
      <c r="A56" s="95"/>
      <c r="B56" s="78"/>
      <c r="C56" s="79"/>
      <c r="D56" s="79"/>
      <c r="E56" s="79"/>
      <c r="F56" s="80"/>
      <c r="G56" s="81"/>
    </row>
    <row r="57" spans="1:7" s="38" customFormat="1" ht="100.15" customHeight="1" x14ac:dyDescent="0.25">
      <c r="A57" s="95"/>
      <c r="B57" s="78"/>
      <c r="C57" s="79"/>
      <c r="D57" s="79"/>
      <c r="E57" s="79"/>
      <c r="F57" s="80"/>
      <c r="G57" s="81"/>
    </row>
    <row r="58" spans="1:7" s="38" customFormat="1" ht="100.15" customHeight="1" x14ac:dyDescent="0.25">
      <c r="A58" s="95"/>
      <c r="B58" s="78"/>
      <c r="C58" s="79"/>
      <c r="D58" s="79"/>
      <c r="E58" s="79"/>
      <c r="F58" s="80"/>
      <c r="G58" s="81"/>
    </row>
    <row r="59" spans="1:7" s="38" customFormat="1" ht="100.15" customHeight="1" x14ac:dyDescent="0.25">
      <c r="A59" s="95"/>
      <c r="B59" s="78"/>
      <c r="C59" s="79"/>
      <c r="D59" s="79"/>
      <c r="E59" s="79"/>
      <c r="F59" s="80"/>
      <c r="G59" s="81"/>
    </row>
    <row r="60" spans="1:7" s="38" customFormat="1" ht="100.15" customHeight="1" x14ac:dyDescent="0.25">
      <c r="A60" s="95"/>
      <c r="B60" s="78"/>
      <c r="C60" s="79"/>
      <c r="D60" s="79"/>
      <c r="E60" s="79"/>
      <c r="F60" s="80"/>
      <c r="G60" s="81"/>
    </row>
    <row r="61" spans="1:7" s="38" customFormat="1" ht="100.15" customHeight="1" x14ac:dyDescent="0.25">
      <c r="A61" s="95"/>
      <c r="B61" s="78"/>
      <c r="C61" s="79"/>
      <c r="D61" s="79"/>
      <c r="E61" s="79"/>
      <c r="F61" s="80"/>
      <c r="G61" s="81"/>
    </row>
    <row r="62" spans="1:7" s="38" customFormat="1" ht="100.15" customHeight="1" x14ac:dyDescent="0.25">
      <c r="A62" s="95"/>
      <c r="B62" s="78"/>
      <c r="C62" s="79"/>
      <c r="D62" s="79"/>
      <c r="E62" s="79"/>
      <c r="F62" s="80"/>
      <c r="G62" s="81"/>
    </row>
    <row r="63" spans="1:7" s="38" customFormat="1" ht="100.15" customHeight="1" x14ac:dyDescent="0.25">
      <c r="A63" s="95"/>
      <c r="B63" s="78"/>
      <c r="C63" s="79"/>
      <c r="D63" s="79"/>
      <c r="E63" s="79"/>
      <c r="F63" s="80"/>
      <c r="G63" s="81"/>
    </row>
    <row r="64" spans="1:7" s="38" customFormat="1" ht="100.15" customHeight="1" x14ac:dyDescent="0.25">
      <c r="A64" s="95"/>
      <c r="B64" s="78"/>
      <c r="C64" s="79"/>
      <c r="D64" s="79"/>
      <c r="E64" s="79"/>
      <c r="F64" s="80"/>
      <c r="G64" s="81"/>
    </row>
    <row r="65" spans="1:7" s="38" customFormat="1" ht="100.15" customHeight="1" x14ac:dyDescent="0.25">
      <c r="A65" s="95"/>
      <c r="B65" s="78"/>
      <c r="C65" s="79"/>
      <c r="D65" s="79"/>
      <c r="E65" s="79"/>
      <c r="F65" s="80"/>
      <c r="G65" s="81"/>
    </row>
    <row r="66" spans="1:7" s="38" customFormat="1" ht="100.15" customHeight="1" x14ac:dyDescent="0.25">
      <c r="A66" s="95"/>
      <c r="B66" s="78"/>
      <c r="C66" s="79"/>
      <c r="D66" s="79"/>
      <c r="E66" s="79"/>
      <c r="F66" s="80"/>
      <c r="G66" s="81"/>
    </row>
    <row r="67" spans="1:7" s="38" customFormat="1" ht="100.15" customHeight="1" x14ac:dyDescent="0.25">
      <c r="A67" s="95"/>
      <c r="B67" s="78"/>
      <c r="C67" s="79"/>
      <c r="D67" s="79"/>
      <c r="E67" s="79"/>
      <c r="F67" s="80"/>
      <c r="G67" s="81"/>
    </row>
    <row r="68" spans="1:7" s="38" customFormat="1" ht="100.15" customHeight="1" x14ac:dyDescent="0.25">
      <c r="A68" s="95"/>
      <c r="B68" s="78"/>
      <c r="C68" s="79"/>
      <c r="D68" s="79"/>
      <c r="E68" s="79"/>
      <c r="F68" s="80"/>
      <c r="G68" s="81"/>
    </row>
    <row r="69" spans="1:7" s="38" customFormat="1" ht="100.15" customHeight="1" x14ac:dyDescent="0.25">
      <c r="A69" s="95"/>
      <c r="B69" s="78"/>
      <c r="C69" s="79"/>
      <c r="D69" s="79"/>
      <c r="E69" s="79"/>
      <c r="F69" s="80"/>
      <c r="G69" s="81"/>
    </row>
    <row r="70" spans="1:7" s="38" customFormat="1" ht="100.15" customHeight="1" x14ac:dyDescent="0.25">
      <c r="A70" s="95"/>
      <c r="B70" s="78"/>
      <c r="C70" s="79"/>
      <c r="D70" s="79"/>
      <c r="E70" s="79"/>
      <c r="F70" s="80"/>
      <c r="G70" s="81"/>
    </row>
    <row r="71" spans="1:7" s="38" customFormat="1" ht="100.15" customHeight="1" thickBot="1" x14ac:dyDescent="0.3">
      <c r="A71" s="95"/>
      <c r="B71" s="90"/>
      <c r="C71" s="91"/>
      <c r="D71" s="91"/>
      <c r="E71" s="91"/>
      <c r="F71" s="92"/>
      <c r="G71" s="93"/>
    </row>
    <row r="72" spans="1:7" s="38" customFormat="1" ht="100.15" customHeight="1" x14ac:dyDescent="0.25">
      <c r="B72" s="94"/>
      <c r="C72" s="95"/>
      <c r="D72" s="95"/>
      <c r="E72" s="95"/>
      <c r="F72" s="96"/>
      <c r="G72" s="95"/>
    </row>
    <row r="73" spans="1:7" s="38" customFormat="1" ht="100.15" customHeight="1" x14ac:dyDescent="0.25">
      <c r="B73" s="94"/>
      <c r="C73" s="95"/>
      <c r="D73" s="95"/>
      <c r="E73" s="95"/>
      <c r="F73" s="96"/>
      <c r="G73" s="95"/>
    </row>
    <row r="74" spans="1:7" s="38" customFormat="1" ht="100.15" customHeight="1" x14ac:dyDescent="0.25">
      <c r="B74" s="94"/>
      <c r="C74" s="95"/>
      <c r="D74" s="95"/>
      <c r="E74" s="95"/>
      <c r="F74" s="96"/>
      <c r="G74" s="95"/>
    </row>
    <row r="75" spans="1:7" s="38" customFormat="1" ht="100.15" customHeight="1" x14ac:dyDescent="0.25">
      <c r="B75" s="94"/>
      <c r="C75" s="95"/>
      <c r="D75" s="95"/>
      <c r="E75" s="95"/>
      <c r="F75" s="96"/>
      <c r="G75" s="95"/>
    </row>
    <row r="76" spans="1:7" s="38" customFormat="1" ht="100.15" customHeight="1" x14ac:dyDescent="0.25">
      <c r="B76" s="94"/>
      <c r="C76" s="95"/>
      <c r="D76" s="95"/>
      <c r="E76" s="95"/>
      <c r="F76" s="96"/>
      <c r="G76" s="95"/>
    </row>
    <row r="77" spans="1:7" s="38" customFormat="1" ht="100.15" customHeight="1" x14ac:dyDescent="0.25">
      <c r="B77" s="86"/>
      <c r="F77" s="87"/>
    </row>
    <row r="78" spans="1:7" s="38" customFormat="1" ht="100.15" customHeight="1" x14ac:dyDescent="0.25">
      <c r="B78" s="86"/>
      <c r="F78" s="87"/>
    </row>
    <row r="79" spans="1:7" s="38" customFormat="1" ht="100.15" customHeight="1" x14ac:dyDescent="0.25">
      <c r="B79" s="86"/>
      <c r="F79" s="87"/>
    </row>
    <row r="80" spans="1:7" s="38" customFormat="1" ht="100.15" customHeight="1" x14ac:dyDescent="0.25">
      <c r="B80" s="86"/>
      <c r="F80" s="87"/>
    </row>
    <row r="81" spans="2:6" s="38" customFormat="1" ht="100.15" customHeight="1" x14ac:dyDescent="0.25">
      <c r="B81" s="86"/>
      <c r="F81" s="87"/>
    </row>
    <row r="82" spans="2:6" s="38" customFormat="1" ht="100.15" customHeight="1" x14ac:dyDescent="0.25">
      <c r="B82" s="86"/>
      <c r="F82" s="87"/>
    </row>
    <row r="83" spans="2:6" s="38" customFormat="1" ht="100.15" customHeight="1" x14ac:dyDescent="0.25">
      <c r="B83" s="86"/>
      <c r="F83" s="87"/>
    </row>
    <row r="84" spans="2:6" s="38" customFormat="1" ht="100.15" customHeight="1" x14ac:dyDescent="0.25">
      <c r="B84" s="86"/>
      <c r="F84" s="87"/>
    </row>
    <row r="85" spans="2:6" s="38" customFormat="1" ht="100.15" customHeight="1" x14ac:dyDescent="0.25">
      <c r="B85" s="86"/>
      <c r="F85" s="87"/>
    </row>
    <row r="86" spans="2:6" s="38" customFormat="1" ht="100.15" customHeight="1" x14ac:dyDescent="0.25">
      <c r="B86" s="86"/>
      <c r="F86" s="87"/>
    </row>
    <row r="87" spans="2:6" s="38" customFormat="1" ht="100.15" customHeight="1" x14ac:dyDescent="0.25">
      <c r="B87" s="86"/>
      <c r="F87" s="87"/>
    </row>
    <row r="88" spans="2:6" s="38" customFormat="1" ht="100.15" customHeight="1" x14ac:dyDescent="0.25">
      <c r="B88" s="86"/>
      <c r="F88" s="87"/>
    </row>
    <row r="89" spans="2:6" s="38" customFormat="1" ht="100.15" customHeight="1" x14ac:dyDescent="0.25">
      <c r="B89" s="86"/>
      <c r="F89" s="87"/>
    </row>
    <row r="90" spans="2:6" s="38" customFormat="1" ht="100.15" customHeight="1" x14ac:dyDescent="0.25">
      <c r="B90" s="86"/>
      <c r="F90" s="87"/>
    </row>
    <row r="91" spans="2:6" s="38" customFormat="1" ht="100.15" customHeight="1" x14ac:dyDescent="0.25">
      <c r="B91" s="86"/>
      <c r="F91" s="87"/>
    </row>
    <row r="92" spans="2:6" s="38" customFormat="1" ht="100.15" customHeight="1" x14ac:dyDescent="0.25">
      <c r="B92" s="86"/>
      <c r="F92" s="87"/>
    </row>
    <row r="93" spans="2:6" s="38" customFormat="1" ht="100.15" customHeight="1" x14ac:dyDescent="0.25">
      <c r="B93" s="86"/>
      <c r="F93" s="87"/>
    </row>
    <row r="94" spans="2:6" s="38" customFormat="1" ht="100.15" customHeight="1" x14ac:dyDescent="0.25">
      <c r="B94" s="86"/>
      <c r="F94" s="87"/>
    </row>
    <row r="95" spans="2:6" s="38" customFormat="1" ht="100.15" customHeight="1" x14ac:dyDescent="0.25">
      <c r="B95" s="86"/>
      <c r="F95" s="87"/>
    </row>
    <row r="96" spans="2:6" s="38" customFormat="1" ht="100.15" customHeight="1" x14ac:dyDescent="0.25">
      <c r="B96" s="86"/>
      <c r="F96" s="87"/>
    </row>
    <row r="97" spans="2:6" s="38" customFormat="1" ht="100.15" customHeight="1" x14ac:dyDescent="0.25">
      <c r="B97" s="86"/>
      <c r="F97" s="87"/>
    </row>
    <row r="98" spans="2:6" s="38" customFormat="1" ht="100.15" customHeight="1" x14ac:dyDescent="0.25">
      <c r="B98" s="86"/>
      <c r="F98" s="87"/>
    </row>
    <row r="99" spans="2:6" s="38" customFormat="1" ht="100.15" customHeight="1" x14ac:dyDescent="0.25">
      <c r="B99" s="86"/>
      <c r="F99" s="87"/>
    </row>
    <row r="100" spans="2:6" s="38" customFormat="1" ht="100.15" customHeight="1" x14ac:dyDescent="0.25">
      <c r="B100" s="86"/>
      <c r="F100" s="87"/>
    </row>
    <row r="101" spans="2:6" s="38" customFormat="1" ht="100.15" customHeight="1" x14ac:dyDescent="0.25">
      <c r="B101" s="86"/>
      <c r="F101" s="87"/>
    </row>
    <row r="102" spans="2:6" s="38" customFormat="1" ht="100.15" customHeight="1" x14ac:dyDescent="0.25">
      <c r="B102" s="86"/>
      <c r="F102" s="87"/>
    </row>
    <row r="103" spans="2:6" s="38" customFormat="1" ht="100.15" customHeight="1" x14ac:dyDescent="0.25">
      <c r="B103" s="86"/>
      <c r="F103" s="87"/>
    </row>
    <row r="104" spans="2:6" s="38" customFormat="1" ht="100.15" customHeight="1" x14ac:dyDescent="0.25">
      <c r="B104" s="86"/>
      <c r="F104" s="87"/>
    </row>
    <row r="105" spans="2:6" s="38" customFormat="1" ht="100.15" customHeight="1" x14ac:dyDescent="0.25">
      <c r="B105" s="86"/>
      <c r="F105" s="87"/>
    </row>
    <row r="106" spans="2:6" s="38" customFormat="1" ht="100.15" customHeight="1" x14ac:dyDescent="0.25">
      <c r="B106" s="86"/>
      <c r="F106" s="87"/>
    </row>
    <row r="107" spans="2:6" s="38" customFormat="1" ht="100.15" customHeight="1" x14ac:dyDescent="0.25">
      <c r="B107" s="86"/>
      <c r="F107" s="87"/>
    </row>
    <row r="108" spans="2:6" s="38" customFormat="1" ht="100.15" customHeight="1" x14ac:dyDescent="0.25">
      <c r="B108" s="86"/>
      <c r="F108" s="87"/>
    </row>
    <row r="109" spans="2:6" s="38" customFormat="1" ht="100.15" customHeight="1" x14ac:dyDescent="0.25">
      <c r="B109" s="86"/>
      <c r="F109" s="87"/>
    </row>
    <row r="110" spans="2:6" s="38" customFormat="1" ht="100.15" customHeight="1" x14ac:dyDescent="0.25">
      <c r="B110" s="86"/>
      <c r="F110" s="87"/>
    </row>
    <row r="111" spans="2:6" s="38" customFormat="1" ht="100.15" customHeight="1" x14ac:dyDescent="0.25">
      <c r="B111" s="86"/>
      <c r="F111" s="87"/>
    </row>
    <row r="112" spans="2:6" s="38" customFormat="1" ht="100.15" customHeight="1" x14ac:dyDescent="0.25">
      <c r="B112" s="86"/>
      <c r="F112" s="87"/>
    </row>
    <row r="113" spans="2:6" s="38" customFormat="1" ht="100.15" customHeight="1" x14ac:dyDescent="0.25">
      <c r="B113" s="86"/>
      <c r="F113" s="87"/>
    </row>
    <row r="114" spans="2:6" s="38" customFormat="1" ht="100.15" customHeight="1" x14ac:dyDescent="0.25">
      <c r="B114" s="86"/>
      <c r="F114" s="87"/>
    </row>
    <row r="115" spans="2:6" s="38" customFormat="1" ht="100.15" customHeight="1" x14ac:dyDescent="0.25">
      <c r="B115" s="86"/>
      <c r="F115" s="87"/>
    </row>
    <row r="116" spans="2:6" s="38" customFormat="1" ht="100.15" customHeight="1" x14ac:dyDescent="0.25">
      <c r="B116" s="86"/>
      <c r="F116" s="87"/>
    </row>
    <row r="117" spans="2:6" s="38" customFormat="1" ht="100.15" customHeight="1" x14ac:dyDescent="0.25">
      <c r="B117" s="86"/>
      <c r="F117" s="87"/>
    </row>
    <row r="118" spans="2:6" s="38" customFormat="1" ht="100.15" customHeight="1" x14ac:dyDescent="0.25">
      <c r="B118" s="86"/>
      <c r="F118" s="87"/>
    </row>
    <row r="119" spans="2:6" s="38" customFormat="1" ht="100.15" customHeight="1" x14ac:dyDescent="0.25">
      <c r="B119" s="86"/>
      <c r="C119" s="88"/>
      <c r="D119" s="88"/>
      <c r="E119" s="88"/>
      <c r="F119" s="2"/>
    </row>
    <row r="120" spans="2:6" s="38" customFormat="1" ht="100.15" customHeight="1" x14ac:dyDescent="0.25">
      <c r="B120" s="86"/>
      <c r="F120" s="87"/>
    </row>
    <row r="121" spans="2:6" s="38" customFormat="1" ht="100.15" customHeight="1" x14ac:dyDescent="0.25">
      <c r="B121" s="86"/>
      <c r="C121" s="88"/>
      <c r="D121" s="88"/>
      <c r="E121" s="88"/>
      <c r="F121" s="2"/>
    </row>
    <row r="122" spans="2:6" s="38" customFormat="1" ht="100.15" customHeight="1" x14ac:dyDescent="0.25">
      <c r="B122" s="86"/>
      <c r="F122" s="87"/>
    </row>
    <row r="123" spans="2:6" s="38" customFormat="1" ht="100.15" customHeight="1" x14ac:dyDescent="0.25">
      <c r="B123" s="86"/>
      <c r="C123" s="88"/>
      <c r="D123" s="88"/>
      <c r="E123" s="88"/>
      <c r="F123" s="2"/>
    </row>
    <row r="124" spans="2:6" s="38" customFormat="1" ht="100.15" customHeight="1" x14ac:dyDescent="0.25">
      <c r="B124" s="86"/>
      <c r="F124" s="87"/>
    </row>
    <row r="125" spans="2:6" s="38" customFormat="1" ht="100.15" customHeight="1" x14ac:dyDescent="0.25">
      <c r="B125" s="86"/>
      <c r="C125" s="88"/>
      <c r="D125" s="88"/>
      <c r="E125" s="88"/>
      <c r="F125" s="2"/>
    </row>
    <row r="126" spans="2:6" s="38" customFormat="1" ht="100.15" customHeight="1" x14ac:dyDescent="0.25">
      <c r="B126" s="86"/>
      <c r="F126" s="87"/>
    </row>
    <row r="127" spans="2:6" s="38" customFormat="1" ht="100.15" customHeight="1" x14ac:dyDescent="0.25">
      <c r="B127" s="86"/>
      <c r="C127" s="88"/>
      <c r="D127" s="88"/>
      <c r="E127" s="88"/>
      <c r="F127" s="2"/>
    </row>
    <row r="128" spans="2:6" s="38" customFormat="1" ht="100.15" customHeight="1" x14ac:dyDescent="0.25">
      <c r="B128" s="86"/>
      <c r="F128" s="87"/>
    </row>
    <row r="129" spans="2:6" s="38" customFormat="1" ht="100.15" customHeight="1" x14ac:dyDescent="0.25">
      <c r="B129" s="86"/>
      <c r="F129" s="87"/>
    </row>
    <row r="130" spans="2:6" s="38" customFormat="1" ht="100.15" customHeight="1" x14ac:dyDescent="0.25">
      <c r="B130" s="86"/>
      <c r="F130" s="87"/>
    </row>
    <row r="131" spans="2:6" s="38" customFormat="1" ht="100.15" customHeight="1" x14ac:dyDescent="0.25">
      <c r="B131" s="86"/>
      <c r="F131" s="87"/>
    </row>
    <row r="132" spans="2:6" s="38" customFormat="1" ht="100.15" customHeight="1" x14ac:dyDescent="0.25">
      <c r="B132" s="86"/>
      <c r="F132" s="87"/>
    </row>
    <row r="133" spans="2:6" x14ac:dyDescent="0.25">
      <c r="B133" s="77"/>
    </row>
    <row r="134" spans="2:6" x14ac:dyDescent="0.25">
      <c r="B134" s="77"/>
    </row>
    <row r="135" spans="2:6" x14ac:dyDescent="0.25">
      <c r="B135" s="77"/>
    </row>
    <row r="136" spans="2:6" x14ac:dyDescent="0.25">
      <c r="B136" s="77"/>
    </row>
    <row r="137" spans="2:6" x14ac:dyDescent="0.25">
      <c r="B137" s="77"/>
      <c r="C137" s="35"/>
      <c r="D137" s="35"/>
      <c r="E137" s="35"/>
      <c r="F137" s="76"/>
    </row>
    <row r="138" spans="2:6" x14ac:dyDescent="0.25">
      <c r="B138" s="77"/>
    </row>
    <row r="139" spans="2:6" x14ac:dyDescent="0.25">
      <c r="B139" s="77"/>
      <c r="C139" s="35"/>
      <c r="D139" s="35"/>
      <c r="E139" s="35"/>
      <c r="F139" s="76"/>
    </row>
    <row r="140" spans="2:6" x14ac:dyDescent="0.25">
      <c r="B140" s="77"/>
    </row>
    <row r="141" spans="2:6" x14ac:dyDescent="0.25">
      <c r="B141" s="77"/>
      <c r="C141" s="35"/>
      <c r="D141" s="35"/>
      <c r="E141" s="35"/>
      <c r="F141" s="76"/>
    </row>
    <row r="142" spans="2:6" x14ac:dyDescent="0.25">
      <c r="B142" s="77"/>
    </row>
    <row r="143" spans="2:6" x14ac:dyDescent="0.25">
      <c r="B143" s="77"/>
    </row>
    <row r="144" spans="2:6" x14ac:dyDescent="0.25">
      <c r="B144" s="77"/>
    </row>
    <row r="145" spans="2:2" x14ac:dyDescent="0.25">
      <c r="B145" s="77"/>
    </row>
    <row r="146" spans="2:2" x14ac:dyDescent="0.25">
      <c r="B146" s="77"/>
    </row>
    <row r="147" spans="2:2" x14ac:dyDescent="0.25">
      <c r="B147" s="77"/>
    </row>
    <row r="148" spans="2:2" x14ac:dyDescent="0.25">
      <c r="B148" s="77"/>
    </row>
    <row r="149" spans="2:2" x14ac:dyDescent="0.25">
      <c r="B149" s="77"/>
    </row>
    <row r="150" spans="2:2" x14ac:dyDescent="0.25">
      <c r="B150" s="77"/>
    </row>
    <row r="151" spans="2:2" x14ac:dyDescent="0.25">
      <c r="B151" s="77"/>
    </row>
    <row r="152" spans="2:2" x14ac:dyDescent="0.25">
      <c r="B152" s="77"/>
    </row>
    <row r="153" spans="2:2" x14ac:dyDescent="0.25">
      <c r="B153" s="77"/>
    </row>
    <row r="154" spans="2:2" x14ac:dyDescent="0.25">
      <c r="B154" s="77"/>
    </row>
    <row r="155" spans="2:2" x14ac:dyDescent="0.25">
      <c r="B155" s="77"/>
    </row>
    <row r="156" spans="2:2" x14ac:dyDescent="0.25">
      <c r="B156" s="77"/>
    </row>
    <row r="157" spans="2:2" x14ac:dyDescent="0.25">
      <c r="B157" s="77"/>
    </row>
    <row r="158" spans="2:2" x14ac:dyDescent="0.25">
      <c r="B158" s="77"/>
    </row>
    <row r="159" spans="2:2" x14ac:dyDescent="0.25">
      <c r="B159" s="77"/>
    </row>
    <row r="160" spans="2:2" x14ac:dyDescent="0.25">
      <c r="B160" s="77"/>
    </row>
    <row r="161" spans="2:2" x14ac:dyDescent="0.25">
      <c r="B161" s="77"/>
    </row>
    <row r="162" spans="2:2" x14ac:dyDescent="0.25">
      <c r="B162" s="77"/>
    </row>
    <row r="163" spans="2:2" x14ac:dyDescent="0.25">
      <c r="B163" s="77"/>
    </row>
    <row r="164" spans="2:2" x14ac:dyDescent="0.25">
      <c r="B164" s="77"/>
    </row>
    <row r="165" spans="2:2" x14ac:dyDescent="0.25">
      <c r="B165" s="77"/>
    </row>
    <row r="166" spans="2:2" x14ac:dyDescent="0.25">
      <c r="B166" s="77"/>
    </row>
    <row r="167" spans="2:2" x14ac:dyDescent="0.25">
      <c r="B167" s="77"/>
    </row>
    <row r="168" spans="2:2" x14ac:dyDescent="0.25">
      <c r="B168" s="77"/>
    </row>
    <row r="169" spans="2:2" x14ac:dyDescent="0.25">
      <c r="B169" s="77"/>
    </row>
    <row r="170" spans="2:2" x14ac:dyDescent="0.25">
      <c r="B170" s="77"/>
    </row>
    <row r="171" spans="2:2" x14ac:dyDescent="0.25">
      <c r="B171" s="77"/>
    </row>
    <row r="172" spans="2:2" x14ac:dyDescent="0.25">
      <c r="B172" s="77"/>
    </row>
    <row r="173" spans="2:2" x14ac:dyDescent="0.25">
      <c r="B173" s="77"/>
    </row>
    <row r="174" spans="2:2" x14ac:dyDescent="0.25">
      <c r="B174" s="77"/>
    </row>
    <row r="175" spans="2:2" x14ac:dyDescent="0.25">
      <c r="B175" s="77"/>
    </row>
    <row r="176" spans="2:2" x14ac:dyDescent="0.25">
      <c r="B176" s="77"/>
    </row>
    <row r="177" spans="2:2" x14ac:dyDescent="0.25">
      <c r="B177" s="77"/>
    </row>
    <row r="178" spans="2:2" x14ac:dyDescent="0.25">
      <c r="B178" s="77"/>
    </row>
    <row r="179" spans="2:2" x14ac:dyDescent="0.25">
      <c r="B179" s="77"/>
    </row>
    <row r="180" spans="2:2" x14ac:dyDescent="0.25">
      <c r="B180" s="77"/>
    </row>
    <row r="181" spans="2:2" x14ac:dyDescent="0.25">
      <c r="B181" s="77"/>
    </row>
    <row r="182" spans="2:2" x14ac:dyDescent="0.25">
      <c r="B182" s="77"/>
    </row>
    <row r="183" spans="2:2" x14ac:dyDescent="0.25">
      <c r="B183" s="77"/>
    </row>
    <row r="184" spans="2:2" x14ac:dyDescent="0.25">
      <c r="B184" s="77"/>
    </row>
    <row r="185" spans="2:2" x14ac:dyDescent="0.25">
      <c r="B185" s="77"/>
    </row>
    <row r="186" spans="2:2" x14ac:dyDescent="0.25">
      <c r="B186" s="77"/>
    </row>
    <row r="187" spans="2:2" x14ac:dyDescent="0.25">
      <c r="B187" s="77"/>
    </row>
    <row r="188" spans="2:2" x14ac:dyDescent="0.25">
      <c r="B188" s="77"/>
    </row>
    <row r="189" spans="2:2" x14ac:dyDescent="0.25">
      <c r="B189" s="77"/>
    </row>
    <row r="190" spans="2:2" x14ac:dyDescent="0.25">
      <c r="B190" s="77"/>
    </row>
    <row r="191" spans="2:2" x14ac:dyDescent="0.25">
      <c r="B191" s="77"/>
    </row>
    <row r="192" spans="2:2" x14ac:dyDescent="0.25">
      <c r="B192" s="77"/>
    </row>
    <row r="193" spans="2:2" x14ac:dyDescent="0.25">
      <c r="B193" s="77"/>
    </row>
    <row r="194" spans="2:2" x14ac:dyDescent="0.25">
      <c r="B194" s="77"/>
    </row>
    <row r="195" spans="2:2" x14ac:dyDescent="0.25">
      <c r="B195" s="77"/>
    </row>
    <row r="196" spans="2:2" x14ac:dyDescent="0.25">
      <c r="B196" s="77"/>
    </row>
    <row r="197" spans="2:2" x14ac:dyDescent="0.25">
      <c r="B197" s="77"/>
    </row>
    <row r="198" spans="2:2" x14ac:dyDescent="0.25">
      <c r="B198" s="77"/>
    </row>
    <row r="199" spans="2:2" x14ac:dyDescent="0.25">
      <c r="B199" s="77"/>
    </row>
    <row r="200" spans="2:2" x14ac:dyDescent="0.25">
      <c r="B200" s="77"/>
    </row>
    <row r="201" spans="2:2" x14ac:dyDescent="0.25">
      <c r="B201" s="77"/>
    </row>
    <row r="202" spans="2:2" x14ac:dyDescent="0.25">
      <c r="B202" s="77"/>
    </row>
    <row r="203" spans="2:2" x14ac:dyDescent="0.25">
      <c r="B203" s="77"/>
    </row>
    <row r="204" spans="2:2" x14ac:dyDescent="0.25">
      <c r="B204" s="77"/>
    </row>
    <row r="205" spans="2:2" x14ac:dyDescent="0.25">
      <c r="B205" s="77"/>
    </row>
    <row r="206" spans="2:2" x14ac:dyDescent="0.25">
      <c r="B206" s="77"/>
    </row>
    <row r="207" spans="2:2" x14ac:dyDescent="0.25">
      <c r="B207" s="77"/>
    </row>
    <row r="208" spans="2:2" x14ac:dyDescent="0.25">
      <c r="B208" s="77"/>
    </row>
    <row r="209" spans="2:2" x14ac:dyDescent="0.25">
      <c r="B209" s="77"/>
    </row>
    <row r="210" spans="2:2" x14ac:dyDescent="0.25">
      <c r="B210" s="77"/>
    </row>
    <row r="211" spans="2:2" x14ac:dyDescent="0.25">
      <c r="B211" s="77"/>
    </row>
    <row r="212" spans="2:2" x14ac:dyDescent="0.25">
      <c r="B212" s="77"/>
    </row>
    <row r="213" spans="2:2" x14ac:dyDescent="0.25">
      <c r="B213" s="77"/>
    </row>
    <row r="214" spans="2:2" x14ac:dyDescent="0.25">
      <c r="B214" s="77"/>
    </row>
    <row r="215" spans="2:2" x14ac:dyDescent="0.25">
      <c r="B215" s="77"/>
    </row>
    <row r="216" spans="2:2" x14ac:dyDescent="0.25">
      <c r="B216" s="77"/>
    </row>
    <row r="217" spans="2:2" x14ac:dyDescent="0.25">
      <c r="B217" s="77"/>
    </row>
    <row r="218" spans="2:2" x14ac:dyDescent="0.25">
      <c r="B218" s="77"/>
    </row>
    <row r="219" spans="2:2" x14ac:dyDescent="0.25">
      <c r="B219" s="77"/>
    </row>
    <row r="220" spans="2:2" x14ac:dyDescent="0.25">
      <c r="B220" s="77"/>
    </row>
    <row r="221" spans="2:2" x14ac:dyDescent="0.25">
      <c r="B221" s="77"/>
    </row>
    <row r="222" spans="2:2" x14ac:dyDescent="0.25">
      <c r="B222" s="77"/>
    </row>
    <row r="223" spans="2:2" x14ac:dyDescent="0.25">
      <c r="B223" s="77"/>
    </row>
    <row r="224" spans="2:2" x14ac:dyDescent="0.25">
      <c r="B224" s="77"/>
    </row>
    <row r="225" spans="2:2" x14ac:dyDescent="0.25">
      <c r="B225" s="77"/>
    </row>
    <row r="226" spans="2:2" x14ac:dyDescent="0.25">
      <c r="B226" s="77"/>
    </row>
    <row r="227" spans="2:2" x14ac:dyDescent="0.25">
      <c r="B227" s="77"/>
    </row>
    <row r="228" spans="2:2" x14ac:dyDescent="0.25">
      <c r="B228" s="77"/>
    </row>
    <row r="229" spans="2:2" x14ac:dyDescent="0.25">
      <c r="B229" s="77"/>
    </row>
    <row r="230" spans="2:2" x14ac:dyDescent="0.25">
      <c r="B230" s="77"/>
    </row>
    <row r="231" spans="2:2" x14ac:dyDescent="0.25">
      <c r="B231" s="77"/>
    </row>
    <row r="232" spans="2:2" x14ac:dyDescent="0.25">
      <c r="B232" s="77"/>
    </row>
    <row r="233" spans="2:2" x14ac:dyDescent="0.25">
      <c r="B233" s="77"/>
    </row>
    <row r="234" spans="2:2" x14ac:dyDescent="0.25">
      <c r="B234" s="77"/>
    </row>
    <row r="235" spans="2:2" x14ac:dyDescent="0.25">
      <c r="B235" s="77"/>
    </row>
    <row r="236" spans="2:2" x14ac:dyDescent="0.25">
      <c r="B236" s="77"/>
    </row>
    <row r="237" spans="2:2" x14ac:dyDescent="0.25">
      <c r="B237" s="77"/>
    </row>
    <row r="238" spans="2:2" x14ac:dyDescent="0.25">
      <c r="B238" s="77"/>
    </row>
    <row r="239" spans="2:2" x14ac:dyDescent="0.25">
      <c r="B239" s="77"/>
    </row>
    <row r="240" spans="2:2" x14ac:dyDescent="0.25">
      <c r="B240" s="77"/>
    </row>
    <row r="241" spans="2:2" x14ac:dyDescent="0.25">
      <c r="B241" s="77"/>
    </row>
    <row r="242" spans="2:2" x14ac:dyDescent="0.25">
      <c r="B242" s="77"/>
    </row>
    <row r="243" spans="2:2" x14ac:dyDescent="0.25">
      <c r="B243" s="77"/>
    </row>
    <row r="244" spans="2:2" x14ac:dyDescent="0.25">
      <c r="B244" s="77"/>
    </row>
    <row r="245" spans="2:2" x14ac:dyDescent="0.25">
      <c r="B245" s="77"/>
    </row>
    <row r="246" spans="2:2" x14ac:dyDescent="0.25">
      <c r="B246" s="77"/>
    </row>
    <row r="247" spans="2:2" x14ac:dyDescent="0.25">
      <c r="B247" s="77"/>
    </row>
    <row r="248" spans="2:2" x14ac:dyDescent="0.25">
      <c r="B248" s="77"/>
    </row>
    <row r="249" spans="2:2" x14ac:dyDescent="0.25">
      <c r="B249" s="77"/>
    </row>
    <row r="250" spans="2:2" x14ac:dyDescent="0.25">
      <c r="B250" s="77"/>
    </row>
    <row r="251" spans="2:2" x14ac:dyDescent="0.25">
      <c r="B251" s="77"/>
    </row>
    <row r="252" spans="2:2" x14ac:dyDescent="0.25">
      <c r="B252" s="77"/>
    </row>
    <row r="253" spans="2:2" x14ac:dyDescent="0.25">
      <c r="B253" s="77"/>
    </row>
    <row r="254" spans="2:2" x14ac:dyDescent="0.25">
      <c r="B254" s="77"/>
    </row>
    <row r="255" spans="2:2" x14ac:dyDescent="0.25">
      <c r="B255" s="77"/>
    </row>
    <row r="256" spans="2:2" x14ac:dyDescent="0.25">
      <c r="B256" s="77"/>
    </row>
    <row r="257" spans="2:2" x14ac:dyDescent="0.25">
      <c r="B257" s="77"/>
    </row>
    <row r="258" spans="2:2" x14ac:dyDescent="0.25">
      <c r="B258" s="77"/>
    </row>
    <row r="259" spans="2:2" x14ac:dyDescent="0.25">
      <c r="B259" s="77"/>
    </row>
    <row r="260" spans="2:2" x14ac:dyDescent="0.25">
      <c r="B260" s="77"/>
    </row>
    <row r="261" spans="2:2" x14ac:dyDescent="0.25">
      <c r="B261" s="77"/>
    </row>
    <row r="262" spans="2:2" x14ac:dyDescent="0.25">
      <c r="B262" s="77"/>
    </row>
    <row r="263" spans="2:2" x14ac:dyDescent="0.25">
      <c r="B263" s="77"/>
    </row>
    <row r="264" spans="2:2" x14ac:dyDescent="0.25">
      <c r="B264" s="77"/>
    </row>
    <row r="265" spans="2:2" x14ac:dyDescent="0.25">
      <c r="B265" s="77"/>
    </row>
    <row r="266" spans="2:2" x14ac:dyDescent="0.25">
      <c r="B266" s="77"/>
    </row>
    <row r="267" spans="2:2" x14ac:dyDescent="0.25">
      <c r="B267" s="77"/>
    </row>
    <row r="268" spans="2:2" x14ac:dyDescent="0.25">
      <c r="B268" s="77"/>
    </row>
    <row r="269" spans="2:2" x14ac:dyDescent="0.25">
      <c r="B269" s="77"/>
    </row>
    <row r="270" spans="2:2" x14ac:dyDescent="0.25">
      <c r="B270" s="77"/>
    </row>
    <row r="271" spans="2:2" x14ac:dyDescent="0.25">
      <c r="B271" s="77"/>
    </row>
    <row r="272" spans="2:2" x14ac:dyDescent="0.25">
      <c r="B272" s="77"/>
    </row>
    <row r="273" spans="2:2" x14ac:dyDescent="0.25">
      <c r="B273" s="77"/>
    </row>
    <row r="274" spans="2:2" x14ac:dyDescent="0.25">
      <c r="B274" s="77"/>
    </row>
    <row r="275" spans="2:2" x14ac:dyDescent="0.25">
      <c r="B275" s="77"/>
    </row>
    <row r="276" spans="2:2" x14ac:dyDescent="0.25">
      <c r="B276" s="77"/>
    </row>
    <row r="277" spans="2:2" x14ac:dyDescent="0.25">
      <c r="B277" s="77"/>
    </row>
    <row r="278" spans="2:2" x14ac:dyDescent="0.25">
      <c r="B278" s="77"/>
    </row>
    <row r="279" spans="2:2" x14ac:dyDescent="0.25">
      <c r="B279" s="77"/>
    </row>
    <row r="280" spans="2:2" x14ac:dyDescent="0.25">
      <c r="B280" s="77"/>
    </row>
    <row r="281" spans="2:2" x14ac:dyDescent="0.25">
      <c r="B281" s="77"/>
    </row>
    <row r="282" spans="2:2" x14ac:dyDescent="0.25">
      <c r="B282" s="77"/>
    </row>
    <row r="283" spans="2:2" x14ac:dyDescent="0.25">
      <c r="B283" s="77"/>
    </row>
    <row r="284" spans="2:2" x14ac:dyDescent="0.25">
      <c r="B284" s="77"/>
    </row>
    <row r="285" spans="2:2" x14ac:dyDescent="0.25">
      <c r="B285" s="77"/>
    </row>
    <row r="286" spans="2:2" x14ac:dyDescent="0.25">
      <c r="B286" s="77"/>
    </row>
    <row r="287" spans="2:2" x14ac:dyDescent="0.25">
      <c r="B287" s="77"/>
    </row>
  </sheetData>
  <autoFilter ref="B1:G71" xr:uid="{3A8B0536-F7A2-47C7-83F5-0927E4952786}">
    <sortState xmlns:xlrd2="http://schemas.microsoft.com/office/spreadsheetml/2017/richdata2" ref="B2:G71">
      <sortCondition ref="B1:B71"/>
    </sortState>
  </autoFilter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maj_inventaire.maj_inventaire">
                <anchor moveWithCells="1" sizeWithCells="1">
                  <from>
                    <xdr:col>0</xdr:col>
                    <xdr:colOff>114300</xdr:colOff>
                    <xdr:row>1</xdr:row>
                    <xdr:rowOff>0</xdr:rowOff>
                  </from>
                  <to>
                    <xdr:col>0</xdr:col>
                    <xdr:colOff>1085850</xdr:colOff>
                    <xdr:row>1</xdr:row>
                    <xdr:rowOff>1028700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1D3A8-59B9-49C5-9453-1AD232856910}">
  <sheetPr codeName="Feuil4"/>
  <dimension ref="A1:K2000"/>
  <sheetViews>
    <sheetView zoomScale="90" zoomScaleNormal="90" workbookViewId="0"/>
  </sheetViews>
  <sheetFormatPr baseColWidth="10" defaultColWidth="11.5703125" defaultRowHeight="15" x14ac:dyDescent="0.25"/>
  <cols>
    <col min="1" max="1" width="17.42578125" style="156" bestFit="1" customWidth="1"/>
    <col min="2" max="2" width="31.7109375" style="156" customWidth="1"/>
    <col min="3" max="3" width="17.7109375" style="156" bestFit="1" customWidth="1"/>
    <col min="4" max="4" width="76.140625" style="156" bestFit="1" customWidth="1"/>
    <col min="5" max="5" width="13.5703125" style="156" bestFit="1" customWidth="1"/>
    <col min="6" max="6" width="20.42578125" style="156" customWidth="1"/>
    <col min="7" max="7" width="18.85546875" style="156" customWidth="1"/>
    <col min="8" max="8" width="16.140625" style="156" customWidth="1"/>
    <col min="9" max="9" width="17.5703125" style="156" bestFit="1" customWidth="1"/>
    <col min="10" max="10" width="18.28515625" style="156" bestFit="1" customWidth="1"/>
    <col min="11" max="11" width="93.42578125" style="156" bestFit="1" customWidth="1"/>
    <col min="12" max="16384" width="11.5703125" style="156"/>
  </cols>
  <sheetData>
    <row r="1" spans="1:11" s="165" customFormat="1" ht="28.15" customHeight="1" x14ac:dyDescent="0.25">
      <c r="A1" s="154" t="s">
        <v>311</v>
      </c>
      <c r="B1" s="154" t="s">
        <v>270</v>
      </c>
      <c r="C1" s="154" t="s">
        <v>522</v>
      </c>
      <c r="D1" s="154" t="s">
        <v>313</v>
      </c>
      <c r="E1" s="154" t="s">
        <v>314</v>
      </c>
      <c r="F1" s="155" t="s">
        <v>312</v>
      </c>
      <c r="G1" s="155" t="s">
        <v>525</v>
      </c>
      <c r="H1" s="155" t="s">
        <v>315</v>
      </c>
      <c r="I1" s="154" t="s">
        <v>316</v>
      </c>
      <c r="J1" s="154" t="s">
        <v>337</v>
      </c>
      <c r="K1" s="154" t="s">
        <v>368</v>
      </c>
    </row>
    <row r="2" spans="1:11" x14ac:dyDescent="0.25">
      <c r="A2" s="156" t="s">
        <v>355</v>
      </c>
      <c r="B2" s="156" t="s">
        <v>549</v>
      </c>
      <c r="C2" s="156">
        <v>167302</v>
      </c>
      <c r="D2" s="163" t="s">
        <v>356</v>
      </c>
      <c r="E2" s="156">
        <v>50</v>
      </c>
      <c r="F2" s="161">
        <v>43936</v>
      </c>
      <c r="G2" s="158">
        <v>43956</v>
      </c>
      <c r="J2" s="161" t="s">
        <v>555</v>
      </c>
    </row>
    <row r="3" spans="1:11" x14ac:dyDescent="0.25">
      <c r="A3" s="156" t="s">
        <v>357</v>
      </c>
      <c r="B3" s="156" t="s">
        <v>550</v>
      </c>
      <c r="C3" s="156">
        <v>203971</v>
      </c>
      <c r="D3" s="156" t="s">
        <v>272</v>
      </c>
      <c r="E3" s="156">
        <v>100</v>
      </c>
      <c r="F3" s="161">
        <v>43936</v>
      </c>
      <c r="G3" s="158">
        <v>43955</v>
      </c>
      <c r="I3" s="156" t="s">
        <v>369</v>
      </c>
      <c r="J3" s="161" t="s">
        <v>555</v>
      </c>
      <c r="K3" s="156" t="s">
        <v>498</v>
      </c>
    </row>
    <row r="4" spans="1:11" x14ac:dyDescent="0.25">
      <c r="A4" s="156" t="s">
        <v>349</v>
      </c>
      <c r="B4" s="156" t="s">
        <v>551</v>
      </c>
      <c r="C4" s="156">
        <v>216488</v>
      </c>
      <c r="D4" s="156" t="s">
        <v>290</v>
      </c>
      <c r="E4" s="156">
        <v>350</v>
      </c>
      <c r="F4" s="158">
        <v>43872</v>
      </c>
      <c r="G4" s="158">
        <v>43891</v>
      </c>
      <c r="H4" s="158">
        <v>43896</v>
      </c>
      <c r="I4" s="156" t="s">
        <v>320</v>
      </c>
      <c r="J4" s="156" t="s">
        <v>555</v>
      </c>
    </row>
    <row r="5" spans="1:11" x14ac:dyDescent="0.25">
      <c r="A5" s="160" t="s">
        <v>347</v>
      </c>
      <c r="B5" s="160" t="s">
        <v>551</v>
      </c>
      <c r="C5" s="156">
        <v>229750</v>
      </c>
      <c r="D5" s="156" t="s">
        <v>297</v>
      </c>
      <c r="E5" s="156">
        <v>350</v>
      </c>
      <c r="F5" s="161">
        <v>43846</v>
      </c>
      <c r="G5" s="161">
        <v>43895</v>
      </c>
      <c r="H5" s="161">
        <v>43951</v>
      </c>
      <c r="I5" s="156" t="s">
        <v>320</v>
      </c>
      <c r="J5" s="160" t="s">
        <v>555</v>
      </c>
    </row>
    <row r="6" spans="1:11" x14ac:dyDescent="0.25">
      <c r="A6" s="160" t="s">
        <v>347</v>
      </c>
      <c r="B6" s="160" t="s">
        <v>551</v>
      </c>
      <c r="C6" s="156">
        <v>229787</v>
      </c>
      <c r="D6" s="156" t="s">
        <v>292</v>
      </c>
      <c r="E6" s="156">
        <v>350</v>
      </c>
      <c r="F6" s="161">
        <v>43846</v>
      </c>
      <c r="G6" s="161">
        <v>43895</v>
      </c>
      <c r="H6" s="162" t="s">
        <v>469</v>
      </c>
      <c r="I6" s="156" t="s">
        <v>320</v>
      </c>
      <c r="J6" s="160" t="s">
        <v>555</v>
      </c>
      <c r="K6" s="156" t="s">
        <v>470</v>
      </c>
    </row>
    <row r="7" spans="1:11" x14ac:dyDescent="0.25">
      <c r="A7" s="161" t="s">
        <v>352</v>
      </c>
      <c r="B7" s="161" t="s">
        <v>552</v>
      </c>
      <c r="C7" s="156">
        <v>229988</v>
      </c>
      <c r="D7" s="156" t="s">
        <v>273</v>
      </c>
      <c r="E7" s="156">
        <v>500</v>
      </c>
      <c r="F7" s="161">
        <v>43936</v>
      </c>
      <c r="G7" s="161">
        <v>43990</v>
      </c>
      <c r="H7" s="162" t="s">
        <v>500</v>
      </c>
      <c r="I7" s="156" t="s">
        <v>318</v>
      </c>
      <c r="J7" s="161" t="s">
        <v>555</v>
      </c>
      <c r="K7" s="156" t="s">
        <v>499</v>
      </c>
    </row>
    <row r="8" spans="1:11" x14ac:dyDescent="0.25">
      <c r="A8" s="160" t="s">
        <v>347</v>
      </c>
      <c r="B8" s="160" t="s">
        <v>551</v>
      </c>
      <c r="C8" s="156">
        <v>230006</v>
      </c>
      <c r="D8" s="156" t="s">
        <v>286</v>
      </c>
      <c r="E8" s="156">
        <v>150</v>
      </c>
      <c r="F8" s="161">
        <v>43846</v>
      </c>
      <c r="G8" s="161">
        <v>43895</v>
      </c>
      <c r="H8" s="162" t="s">
        <v>469</v>
      </c>
      <c r="I8" s="156" t="s">
        <v>320</v>
      </c>
      <c r="J8" s="160" t="s">
        <v>555</v>
      </c>
      <c r="K8" s="156" t="s">
        <v>470</v>
      </c>
    </row>
    <row r="9" spans="1:11" x14ac:dyDescent="0.25">
      <c r="A9" s="156" t="s">
        <v>358</v>
      </c>
      <c r="B9" s="160" t="s">
        <v>551</v>
      </c>
      <c r="C9" s="156">
        <v>230006</v>
      </c>
      <c r="D9" s="156" t="s">
        <v>286</v>
      </c>
      <c r="E9" s="156">
        <v>150</v>
      </c>
      <c r="F9" s="161">
        <v>43936</v>
      </c>
      <c r="G9" s="164" t="s">
        <v>471</v>
      </c>
      <c r="H9" s="164" t="s">
        <v>471</v>
      </c>
      <c r="I9" s="156" t="s">
        <v>318</v>
      </c>
      <c r="J9" s="161" t="s">
        <v>555</v>
      </c>
      <c r="K9" s="156" t="s">
        <v>470</v>
      </c>
    </row>
    <row r="10" spans="1:11" x14ac:dyDescent="0.25">
      <c r="A10" s="156" t="s">
        <v>358</v>
      </c>
      <c r="B10" s="160" t="s">
        <v>551</v>
      </c>
      <c r="C10" s="156">
        <v>230007</v>
      </c>
      <c r="D10" s="156" t="s">
        <v>359</v>
      </c>
      <c r="E10" s="156">
        <v>600</v>
      </c>
      <c r="F10" s="161">
        <v>43936</v>
      </c>
      <c r="G10" s="164" t="s">
        <v>471</v>
      </c>
      <c r="H10" s="164" t="s">
        <v>471</v>
      </c>
      <c r="I10" s="156" t="s">
        <v>318</v>
      </c>
      <c r="J10" s="161" t="s">
        <v>555</v>
      </c>
      <c r="K10" s="156" t="s">
        <v>470</v>
      </c>
    </row>
    <row r="11" spans="1:11" x14ac:dyDescent="0.25">
      <c r="A11" s="156" t="s">
        <v>350</v>
      </c>
      <c r="B11" s="156" t="s">
        <v>554</v>
      </c>
      <c r="C11" s="156">
        <v>231038</v>
      </c>
      <c r="D11" s="156" t="s">
        <v>351</v>
      </c>
      <c r="E11" s="156">
        <v>400</v>
      </c>
      <c r="F11" s="158">
        <v>43920</v>
      </c>
      <c r="G11" s="158">
        <v>43941</v>
      </c>
      <c r="J11" s="156" t="s">
        <v>555</v>
      </c>
    </row>
    <row r="12" spans="1:11" x14ac:dyDescent="0.25">
      <c r="A12" s="156" t="s">
        <v>360</v>
      </c>
      <c r="B12" s="156" t="s">
        <v>554</v>
      </c>
      <c r="C12" s="156">
        <v>231038</v>
      </c>
      <c r="D12" s="156" t="s">
        <v>271</v>
      </c>
      <c r="E12" s="156">
        <v>1000</v>
      </c>
      <c r="F12" s="158">
        <v>43942</v>
      </c>
      <c r="G12" s="158">
        <v>43955</v>
      </c>
      <c r="J12" s="161" t="s">
        <v>555</v>
      </c>
    </row>
    <row r="13" spans="1:11" x14ac:dyDescent="0.25">
      <c r="A13" s="156" t="s">
        <v>336</v>
      </c>
      <c r="B13" s="157" t="s">
        <v>553</v>
      </c>
      <c r="C13" s="157">
        <v>11101412</v>
      </c>
      <c r="D13" s="156" t="s">
        <v>346</v>
      </c>
      <c r="E13" s="156">
        <v>50</v>
      </c>
      <c r="F13" s="158">
        <v>43846</v>
      </c>
      <c r="G13" s="158">
        <v>43881</v>
      </c>
      <c r="I13" s="156" t="s">
        <v>320</v>
      </c>
      <c r="J13" s="156" t="s">
        <v>555</v>
      </c>
    </row>
    <row r="14" spans="1:11" x14ac:dyDescent="0.25">
      <c r="A14" s="156" t="s">
        <v>353</v>
      </c>
      <c r="B14" s="157" t="s">
        <v>553</v>
      </c>
      <c r="C14" s="156">
        <v>11101412</v>
      </c>
      <c r="D14" s="156" t="s">
        <v>346</v>
      </c>
      <c r="E14" s="156">
        <v>30</v>
      </c>
      <c r="F14" s="161">
        <v>43936</v>
      </c>
      <c r="G14" s="158">
        <v>43977</v>
      </c>
      <c r="I14" s="156" t="s">
        <v>319</v>
      </c>
      <c r="J14" s="161" t="s">
        <v>555</v>
      </c>
    </row>
    <row r="15" spans="1:11" x14ac:dyDescent="0.25">
      <c r="A15" s="161" t="s">
        <v>352</v>
      </c>
      <c r="B15" s="161" t="s">
        <v>552</v>
      </c>
      <c r="C15" s="156">
        <v>11115103</v>
      </c>
      <c r="D15" s="156" t="s">
        <v>275</v>
      </c>
      <c r="E15" s="156">
        <v>500</v>
      </c>
      <c r="F15" s="161">
        <v>43936</v>
      </c>
      <c r="G15" s="161">
        <v>43963</v>
      </c>
      <c r="H15" s="162" t="s">
        <v>500</v>
      </c>
      <c r="I15" s="156" t="s">
        <v>318</v>
      </c>
      <c r="J15" s="161" t="s">
        <v>555</v>
      </c>
      <c r="K15" s="156" t="s">
        <v>499</v>
      </c>
    </row>
    <row r="16" spans="1:11" x14ac:dyDescent="0.25">
      <c r="A16" s="156" t="s">
        <v>354</v>
      </c>
      <c r="B16" s="156" t="s">
        <v>550</v>
      </c>
      <c r="C16" s="156">
        <v>11170351</v>
      </c>
      <c r="D16" s="156" t="s">
        <v>281</v>
      </c>
      <c r="E16" s="156">
        <v>100</v>
      </c>
      <c r="F16" s="161">
        <v>43936</v>
      </c>
      <c r="G16" s="158">
        <v>43965</v>
      </c>
      <c r="H16" s="158">
        <v>43949</v>
      </c>
      <c r="I16" s="156" t="s">
        <v>320</v>
      </c>
      <c r="J16" s="161" t="s">
        <v>555</v>
      </c>
    </row>
    <row r="17" spans="1:10" x14ac:dyDescent="0.25">
      <c r="A17" s="156" t="s">
        <v>348</v>
      </c>
      <c r="B17" s="159" t="s">
        <v>551</v>
      </c>
      <c r="C17" s="157">
        <v>11476024</v>
      </c>
      <c r="D17" s="156" t="s">
        <v>294</v>
      </c>
      <c r="E17" s="156">
        <v>350</v>
      </c>
      <c r="F17" s="158">
        <v>43846</v>
      </c>
      <c r="G17" s="158">
        <v>43895</v>
      </c>
      <c r="I17" s="156" t="s">
        <v>320</v>
      </c>
      <c r="J17" s="156" t="s">
        <v>555</v>
      </c>
    </row>
    <row r="18" spans="1:10" x14ac:dyDescent="0.25">
      <c r="F18" s="161"/>
      <c r="G18" s="158"/>
      <c r="J18" s="161"/>
    </row>
    <row r="19" spans="1:10" x14ac:dyDescent="0.25">
      <c r="F19" s="161"/>
      <c r="G19" s="158"/>
      <c r="J19" s="161"/>
    </row>
    <row r="20" spans="1:10" x14ac:dyDescent="0.25">
      <c r="F20" s="161"/>
      <c r="G20" s="158"/>
      <c r="J20" s="161"/>
    </row>
    <row r="21" spans="1:10" x14ac:dyDescent="0.25">
      <c r="F21" s="161"/>
      <c r="G21" s="158"/>
      <c r="J21" s="161"/>
    </row>
    <row r="22" spans="1:10" x14ac:dyDescent="0.25">
      <c r="F22" s="161"/>
      <c r="G22" s="158"/>
      <c r="J22" s="161"/>
    </row>
    <row r="23" spans="1:10" x14ac:dyDescent="0.25">
      <c r="F23" s="161"/>
      <c r="G23" s="158"/>
      <c r="J23" s="161"/>
    </row>
    <row r="24" spans="1:10" x14ac:dyDescent="0.25">
      <c r="F24" s="161"/>
      <c r="G24" s="158"/>
      <c r="J24" s="161"/>
    </row>
    <row r="25" spans="1:10" x14ac:dyDescent="0.25">
      <c r="F25" s="161"/>
      <c r="G25" s="158"/>
      <c r="J25" s="161"/>
    </row>
    <row r="26" spans="1:10" x14ac:dyDescent="0.25">
      <c r="F26" s="161"/>
      <c r="G26" s="158"/>
      <c r="J26" s="161"/>
    </row>
    <row r="27" spans="1:10" x14ac:dyDescent="0.25">
      <c r="F27" s="161"/>
      <c r="G27" s="158"/>
      <c r="J27" s="161"/>
    </row>
    <row r="28" spans="1:10" x14ac:dyDescent="0.25">
      <c r="F28" s="161"/>
      <c r="G28" s="158"/>
      <c r="J28" s="161"/>
    </row>
    <row r="29" spans="1:10" x14ac:dyDescent="0.25">
      <c r="F29" s="161"/>
      <c r="G29" s="158"/>
      <c r="J29" s="161"/>
    </row>
    <row r="30" spans="1:10" x14ac:dyDescent="0.25">
      <c r="F30" s="161"/>
      <c r="G30" s="158"/>
      <c r="J30" s="161"/>
    </row>
    <row r="31" spans="1:10" x14ac:dyDescent="0.25">
      <c r="F31" s="161"/>
      <c r="G31" s="158"/>
      <c r="J31" s="161"/>
    </row>
    <row r="32" spans="1:10" x14ac:dyDescent="0.25">
      <c r="F32" s="161"/>
      <c r="G32" s="158"/>
      <c r="J32" s="161"/>
    </row>
    <row r="33" spans="6:10" x14ac:dyDescent="0.25">
      <c r="F33" s="161"/>
      <c r="G33" s="158"/>
      <c r="J33" s="161"/>
    </row>
    <row r="34" spans="6:10" x14ac:dyDescent="0.25">
      <c r="F34" s="161"/>
      <c r="G34" s="158"/>
      <c r="J34" s="161"/>
    </row>
    <row r="35" spans="6:10" x14ac:dyDescent="0.25">
      <c r="F35" s="161"/>
      <c r="G35" s="158"/>
      <c r="J35" s="161"/>
    </row>
    <row r="36" spans="6:10" x14ac:dyDescent="0.25">
      <c r="F36" s="161"/>
      <c r="G36" s="158"/>
      <c r="J36" s="161"/>
    </row>
    <row r="37" spans="6:10" x14ac:dyDescent="0.25">
      <c r="F37" s="161"/>
      <c r="G37" s="158"/>
      <c r="J37" s="161"/>
    </row>
    <row r="38" spans="6:10" x14ac:dyDescent="0.25">
      <c r="F38" s="161"/>
      <c r="G38" s="158"/>
      <c r="J38" s="161"/>
    </row>
    <row r="39" spans="6:10" x14ac:dyDescent="0.25">
      <c r="F39" s="161"/>
      <c r="G39" s="158"/>
      <c r="J39" s="161"/>
    </row>
    <row r="40" spans="6:10" x14ac:dyDescent="0.25">
      <c r="F40" s="161"/>
      <c r="G40" s="158"/>
      <c r="J40" s="161"/>
    </row>
    <row r="41" spans="6:10" x14ac:dyDescent="0.25">
      <c r="F41" s="161"/>
      <c r="G41" s="158"/>
      <c r="J41" s="161"/>
    </row>
    <row r="42" spans="6:10" x14ac:dyDescent="0.25">
      <c r="F42" s="161"/>
      <c r="G42" s="158"/>
      <c r="J42" s="161"/>
    </row>
    <row r="43" spans="6:10" x14ac:dyDescent="0.25">
      <c r="F43" s="161"/>
      <c r="G43" s="158"/>
      <c r="J43" s="161"/>
    </row>
    <row r="44" spans="6:10" x14ac:dyDescent="0.25">
      <c r="F44" s="161"/>
      <c r="G44" s="158"/>
      <c r="J44" s="161"/>
    </row>
    <row r="45" spans="6:10" x14ac:dyDescent="0.25">
      <c r="F45" s="161"/>
      <c r="G45" s="158"/>
      <c r="J45" s="161"/>
    </row>
    <row r="46" spans="6:10" x14ac:dyDescent="0.25">
      <c r="F46" s="161"/>
      <c r="G46" s="158"/>
      <c r="J46" s="161"/>
    </row>
    <row r="47" spans="6:10" x14ac:dyDescent="0.25">
      <c r="F47" s="161"/>
      <c r="G47" s="158"/>
      <c r="J47" s="161"/>
    </row>
    <row r="48" spans="6:10" x14ac:dyDescent="0.25">
      <c r="F48" s="161"/>
      <c r="G48" s="158"/>
      <c r="J48" s="161"/>
    </row>
    <row r="49" spans="6:10" x14ac:dyDescent="0.25">
      <c r="F49" s="161"/>
      <c r="G49" s="158"/>
      <c r="J49" s="161"/>
    </row>
    <row r="50" spans="6:10" x14ac:dyDescent="0.25">
      <c r="F50" s="161"/>
      <c r="G50" s="158"/>
      <c r="J50" s="161"/>
    </row>
    <row r="51" spans="6:10" x14ac:dyDescent="0.25">
      <c r="F51" s="161"/>
      <c r="G51" s="158"/>
      <c r="J51" s="161"/>
    </row>
    <row r="52" spans="6:10" x14ac:dyDescent="0.25">
      <c r="F52" s="161"/>
      <c r="G52" s="158"/>
      <c r="J52" s="161"/>
    </row>
    <row r="53" spans="6:10" x14ac:dyDescent="0.25">
      <c r="F53" s="161"/>
      <c r="G53" s="158"/>
      <c r="J53" s="161"/>
    </row>
    <row r="54" spans="6:10" x14ac:dyDescent="0.25">
      <c r="F54" s="161"/>
      <c r="G54" s="158"/>
      <c r="J54" s="161"/>
    </row>
    <row r="55" spans="6:10" x14ac:dyDescent="0.25">
      <c r="F55" s="161"/>
      <c r="G55" s="158"/>
      <c r="J55" s="161"/>
    </row>
    <row r="56" spans="6:10" x14ac:dyDescent="0.25">
      <c r="F56" s="161"/>
      <c r="G56" s="158"/>
      <c r="J56" s="161"/>
    </row>
    <row r="57" spans="6:10" x14ac:dyDescent="0.25">
      <c r="F57" s="161"/>
      <c r="G57" s="158"/>
      <c r="J57" s="161"/>
    </row>
    <row r="58" spans="6:10" x14ac:dyDescent="0.25">
      <c r="F58" s="161"/>
      <c r="G58" s="158"/>
      <c r="J58" s="161"/>
    </row>
    <row r="59" spans="6:10" x14ac:dyDescent="0.25">
      <c r="F59" s="161"/>
      <c r="G59" s="158"/>
      <c r="J59" s="161"/>
    </row>
    <row r="60" spans="6:10" x14ac:dyDescent="0.25">
      <c r="F60" s="161"/>
      <c r="G60" s="158"/>
      <c r="J60" s="161"/>
    </row>
    <row r="61" spans="6:10" x14ac:dyDescent="0.25">
      <c r="F61" s="161"/>
      <c r="G61" s="158"/>
      <c r="J61" s="161"/>
    </row>
    <row r="62" spans="6:10" x14ac:dyDescent="0.25">
      <c r="F62" s="161"/>
      <c r="G62" s="158"/>
      <c r="J62" s="161"/>
    </row>
    <row r="63" spans="6:10" x14ac:dyDescent="0.25">
      <c r="F63" s="161"/>
      <c r="G63" s="158"/>
      <c r="J63" s="161"/>
    </row>
    <row r="64" spans="6:10" x14ac:dyDescent="0.25">
      <c r="F64" s="161"/>
      <c r="G64" s="158"/>
      <c r="J64" s="161"/>
    </row>
    <row r="65" spans="6:10" x14ac:dyDescent="0.25">
      <c r="F65" s="161"/>
      <c r="G65" s="158"/>
      <c r="J65" s="161"/>
    </row>
    <row r="66" spans="6:10" x14ac:dyDescent="0.25">
      <c r="F66" s="161"/>
      <c r="G66" s="158"/>
      <c r="J66" s="161"/>
    </row>
    <row r="67" spans="6:10" x14ac:dyDescent="0.25">
      <c r="F67" s="161"/>
      <c r="G67" s="158"/>
      <c r="J67" s="161"/>
    </row>
    <row r="68" spans="6:10" x14ac:dyDescent="0.25">
      <c r="F68" s="161"/>
      <c r="G68" s="158"/>
      <c r="J68" s="161"/>
    </row>
    <row r="69" spans="6:10" x14ac:dyDescent="0.25">
      <c r="F69" s="161"/>
      <c r="G69" s="158"/>
      <c r="J69" s="161"/>
    </row>
    <row r="70" spans="6:10" x14ac:dyDescent="0.25">
      <c r="F70" s="161"/>
      <c r="G70" s="158"/>
      <c r="J70" s="161"/>
    </row>
    <row r="71" spans="6:10" x14ac:dyDescent="0.25">
      <c r="F71" s="161"/>
      <c r="G71" s="158"/>
      <c r="J71" s="161"/>
    </row>
    <row r="72" spans="6:10" x14ac:dyDescent="0.25">
      <c r="F72" s="161"/>
      <c r="G72" s="158"/>
      <c r="J72" s="161"/>
    </row>
    <row r="73" spans="6:10" x14ac:dyDescent="0.25">
      <c r="F73" s="161"/>
      <c r="G73" s="158"/>
      <c r="J73" s="161"/>
    </row>
    <row r="74" spans="6:10" x14ac:dyDescent="0.25">
      <c r="F74" s="161"/>
      <c r="G74" s="158"/>
      <c r="J74" s="161"/>
    </row>
    <row r="75" spans="6:10" x14ac:dyDescent="0.25">
      <c r="F75" s="161"/>
      <c r="G75" s="158"/>
      <c r="J75" s="161"/>
    </row>
    <row r="76" spans="6:10" x14ac:dyDescent="0.25">
      <c r="F76" s="161"/>
      <c r="G76" s="158"/>
      <c r="J76" s="161"/>
    </row>
    <row r="77" spans="6:10" x14ac:dyDescent="0.25">
      <c r="F77" s="161"/>
      <c r="G77" s="158"/>
      <c r="J77" s="161"/>
    </row>
    <row r="78" spans="6:10" x14ac:dyDescent="0.25">
      <c r="F78" s="161"/>
      <c r="G78" s="158"/>
      <c r="J78" s="161"/>
    </row>
    <row r="79" spans="6:10" x14ac:dyDescent="0.25">
      <c r="F79" s="161"/>
      <c r="G79" s="158"/>
      <c r="J79" s="161"/>
    </row>
    <row r="80" spans="6:10" x14ac:dyDescent="0.25">
      <c r="F80" s="161"/>
      <c r="G80" s="158"/>
      <c r="J80" s="161"/>
    </row>
    <row r="81" spans="6:10" x14ac:dyDescent="0.25">
      <c r="F81" s="161"/>
      <c r="G81" s="158"/>
      <c r="J81" s="161"/>
    </row>
    <row r="82" spans="6:10" x14ac:dyDescent="0.25">
      <c r="F82" s="161"/>
      <c r="G82" s="158"/>
      <c r="J82" s="161"/>
    </row>
    <row r="83" spans="6:10" x14ac:dyDescent="0.25">
      <c r="F83" s="161"/>
      <c r="G83" s="158"/>
      <c r="J83" s="161"/>
    </row>
    <row r="84" spans="6:10" x14ac:dyDescent="0.25">
      <c r="F84" s="161"/>
      <c r="G84" s="158"/>
      <c r="J84" s="161"/>
    </row>
    <row r="85" spans="6:10" x14ac:dyDescent="0.25">
      <c r="F85" s="161"/>
      <c r="G85" s="158"/>
      <c r="J85" s="161"/>
    </row>
    <row r="86" spans="6:10" x14ac:dyDescent="0.25">
      <c r="F86" s="161"/>
      <c r="G86" s="158"/>
      <c r="J86" s="161"/>
    </row>
    <row r="87" spans="6:10" x14ac:dyDescent="0.25">
      <c r="F87" s="161"/>
      <c r="G87" s="158"/>
      <c r="J87" s="161"/>
    </row>
    <row r="88" spans="6:10" x14ac:dyDescent="0.25">
      <c r="F88" s="161"/>
      <c r="G88" s="158"/>
      <c r="J88" s="161"/>
    </row>
    <row r="89" spans="6:10" x14ac:dyDescent="0.25">
      <c r="F89" s="161"/>
      <c r="G89" s="158"/>
      <c r="J89" s="161"/>
    </row>
    <row r="90" spans="6:10" x14ac:dyDescent="0.25">
      <c r="F90" s="161"/>
      <c r="G90" s="158"/>
      <c r="J90" s="161"/>
    </row>
    <row r="91" spans="6:10" x14ac:dyDescent="0.25">
      <c r="F91" s="161"/>
      <c r="G91" s="158"/>
      <c r="J91" s="161"/>
    </row>
    <row r="92" spans="6:10" x14ac:dyDescent="0.25">
      <c r="F92" s="161"/>
      <c r="G92" s="158"/>
      <c r="J92" s="161"/>
    </row>
    <row r="93" spans="6:10" x14ac:dyDescent="0.25">
      <c r="F93" s="161"/>
      <c r="G93" s="158"/>
      <c r="J93" s="161"/>
    </row>
    <row r="94" spans="6:10" x14ac:dyDescent="0.25">
      <c r="F94" s="161"/>
      <c r="G94" s="158"/>
      <c r="J94" s="161"/>
    </row>
    <row r="95" spans="6:10" x14ac:dyDescent="0.25">
      <c r="F95" s="161"/>
      <c r="G95" s="158"/>
      <c r="J95" s="161"/>
    </row>
    <row r="96" spans="6:10" x14ac:dyDescent="0.25">
      <c r="F96" s="161"/>
      <c r="G96" s="158"/>
      <c r="J96" s="161"/>
    </row>
    <row r="97" spans="6:10" x14ac:dyDescent="0.25">
      <c r="F97" s="161"/>
      <c r="G97" s="158"/>
      <c r="J97" s="161"/>
    </row>
    <row r="98" spans="6:10" x14ac:dyDescent="0.25">
      <c r="F98" s="161"/>
      <c r="G98" s="158"/>
      <c r="J98" s="161"/>
    </row>
    <row r="99" spans="6:10" x14ac:dyDescent="0.25">
      <c r="F99" s="161"/>
      <c r="G99" s="158"/>
      <c r="J99" s="161"/>
    </row>
    <row r="100" spans="6:10" x14ac:dyDescent="0.25">
      <c r="F100" s="161"/>
      <c r="G100" s="158"/>
      <c r="J100" s="161"/>
    </row>
    <row r="101" spans="6:10" x14ac:dyDescent="0.25">
      <c r="F101" s="161"/>
      <c r="G101" s="158"/>
      <c r="J101" s="161"/>
    </row>
    <row r="102" spans="6:10" x14ac:dyDescent="0.25">
      <c r="F102" s="161"/>
      <c r="G102" s="158"/>
      <c r="J102" s="161"/>
    </row>
    <row r="103" spans="6:10" x14ac:dyDescent="0.25">
      <c r="F103" s="161"/>
      <c r="G103" s="158"/>
      <c r="J103" s="161"/>
    </row>
    <row r="104" spans="6:10" x14ac:dyDescent="0.25">
      <c r="F104" s="161"/>
      <c r="G104" s="158"/>
      <c r="J104" s="161"/>
    </row>
    <row r="105" spans="6:10" x14ac:dyDescent="0.25">
      <c r="F105" s="161"/>
      <c r="G105" s="158"/>
      <c r="J105" s="161"/>
    </row>
    <row r="106" spans="6:10" x14ac:dyDescent="0.25">
      <c r="F106" s="161"/>
      <c r="G106" s="158"/>
      <c r="J106" s="161"/>
    </row>
    <row r="107" spans="6:10" x14ac:dyDescent="0.25">
      <c r="F107" s="161"/>
      <c r="G107" s="158"/>
      <c r="J107" s="161"/>
    </row>
    <row r="108" spans="6:10" x14ac:dyDescent="0.25">
      <c r="F108" s="161"/>
      <c r="G108" s="158"/>
      <c r="J108" s="161"/>
    </row>
    <row r="109" spans="6:10" x14ac:dyDescent="0.25">
      <c r="F109" s="161"/>
      <c r="G109" s="158"/>
      <c r="J109" s="161"/>
    </row>
    <row r="110" spans="6:10" x14ac:dyDescent="0.25">
      <c r="F110" s="161"/>
      <c r="G110" s="158"/>
      <c r="J110" s="161"/>
    </row>
    <row r="111" spans="6:10" x14ac:dyDescent="0.25">
      <c r="F111" s="161"/>
      <c r="G111" s="158"/>
      <c r="J111" s="161"/>
    </row>
    <row r="112" spans="6:10" x14ac:dyDescent="0.25">
      <c r="F112" s="161"/>
      <c r="G112" s="158"/>
      <c r="J112" s="161"/>
    </row>
    <row r="113" spans="6:10" x14ac:dyDescent="0.25">
      <c r="F113" s="161"/>
      <c r="G113" s="158"/>
      <c r="J113" s="161"/>
    </row>
    <row r="114" spans="6:10" x14ac:dyDescent="0.25">
      <c r="F114" s="161"/>
      <c r="G114" s="158"/>
      <c r="J114" s="161"/>
    </row>
    <row r="115" spans="6:10" x14ac:dyDescent="0.25">
      <c r="F115" s="161"/>
      <c r="G115" s="158"/>
      <c r="J115" s="161"/>
    </row>
    <row r="116" spans="6:10" x14ac:dyDescent="0.25">
      <c r="F116" s="161"/>
      <c r="G116" s="158"/>
      <c r="J116" s="161"/>
    </row>
    <row r="117" spans="6:10" x14ac:dyDescent="0.25">
      <c r="F117" s="161"/>
      <c r="G117" s="158"/>
      <c r="J117" s="161"/>
    </row>
    <row r="118" spans="6:10" x14ac:dyDescent="0.25">
      <c r="F118" s="161"/>
      <c r="G118" s="158"/>
      <c r="J118" s="161"/>
    </row>
    <row r="119" spans="6:10" x14ac:dyDescent="0.25">
      <c r="F119" s="161"/>
      <c r="G119" s="158"/>
      <c r="J119" s="161"/>
    </row>
    <row r="120" spans="6:10" x14ac:dyDescent="0.25">
      <c r="F120" s="161"/>
      <c r="G120" s="158"/>
      <c r="J120" s="161"/>
    </row>
    <row r="121" spans="6:10" x14ac:dyDescent="0.25">
      <c r="F121" s="161"/>
      <c r="G121" s="158"/>
      <c r="J121" s="161"/>
    </row>
    <row r="122" spans="6:10" x14ac:dyDescent="0.25">
      <c r="F122" s="161"/>
      <c r="G122" s="158"/>
      <c r="J122" s="161"/>
    </row>
    <row r="123" spans="6:10" x14ac:dyDescent="0.25">
      <c r="F123" s="161"/>
      <c r="G123" s="158"/>
      <c r="J123" s="161"/>
    </row>
    <row r="124" spans="6:10" x14ac:dyDescent="0.25">
      <c r="F124" s="161"/>
      <c r="G124" s="158"/>
      <c r="J124" s="161"/>
    </row>
    <row r="125" spans="6:10" x14ac:dyDescent="0.25">
      <c r="F125" s="161"/>
      <c r="G125" s="158"/>
      <c r="J125" s="161"/>
    </row>
    <row r="126" spans="6:10" x14ac:dyDescent="0.25">
      <c r="F126" s="161"/>
      <c r="G126" s="158"/>
      <c r="J126" s="161"/>
    </row>
    <row r="127" spans="6:10" x14ac:dyDescent="0.25">
      <c r="F127" s="161"/>
      <c r="G127" s="158"/>
      <c r="J127" s="161"/>
    </row>
    <row r="128" spans="6:10" x14ac:dyDescent="0.25">
      <c r="F128" s="161"/>
      <c r="G128" s="158"/>
      <c r="J128" s="161"/>
    </row>
    <row r="129" spans="6:10" x14ac:dyDescent="0.25">
      <c r="F129" s="161"/>
      <c r="G129" s="158"/>
      <c r="J129" s="161"/>
    </row>
    <row r="130" spans="6:10" x14ac:dyDescent="0.25">
      <c r="F130" s="161"/>
      <c r="G130" s="158"/>
      <c r="J130" s="161"/>
    </row>
    <row r="131" spans="6:10" x14ac:dyDescent="0.25">
      <c r="F131" s="161"/>
      <c r="G131" s="158"/>
      <c r="J131" s="161"/>
    </row>
    <row r="132" spans="6:10" x14ac:dyDescent="0.25">
      <c r="F132" s="161"/>
      <c r="G132" s="158"/>
      <c r="J132" s="161"/>
    </row>
    <row r="133" spans="6:10" x14ac:dyDescent="0.25">
      <c r="F133" s="161"/>
      <c r="G133" s="158"/>
      <c r="J133" s="161"/>
    </row>
    <row r="134" spans="6:10" x14ac:dyDescent="0.25">
      <c r="F134" s="161"/>
      <c r="G134" s="158"/>
      <c r="J134" s="161"/>
    </row>
    <row r="135" spans="6:10" x14ac:dyDescent="0.25">
      <c r="F135" s="161"/>
      <c r="G135" s="158"/>
      <c r="J135" s="161"/>
    </row>
    <row r="136" spans="6:10" x14ac:dyDescent="0.25">
      <c r="F136" s="161"/>
      <c r="G136" s="158"/>
      <c r="J136" s="161"/>
    </row>
    <row r="137" spans="6:10" x14ac:dyDescent="0.25">
      <c r="F137" s="161"/>
      <c r="G137" s="158"/>
      <c r="J137" s="161"/>
    </row>
    <row r="138" spans="6:10" x14ac:dyDescent="0.25">
      <c r="F138" s="161"/>
      <c r="G138" s="158"/>
      <c r="J138" s="161"/>
    </row>
    <row r="139" spans="6:10" x14ac:dyDescent="0.25">
      <c r="F139" s="161"/>
      <c r="G139" s="158"/>
      <c r="J139" s="161"/>
    </row>
    <row r="140" spans="6:10" x14ac:dyDescent="0.25">
      <c r="F140" s="161"/>
      <c r="G140" s="158"/>
      <c r="J140" s="161"/>
    </row>
    <row r="141" spans="6:10" x14ac:dyDescent="0.25">
      <c r="F141" s="161"/>
      <c r="G141" s="158"/>
      <c r="J141" s="161"/>
    </row>
    <row r="142" spans="6:10" x14ac:dyDescent="0.25">
      <c r="F142" s="161"/>
      <c r="G142" s="158"/>
      <c r="J142" s="161"/>
    </row>
    <row r="143" spans="6:10" x14ac:dyDescent="0.25">
      <c r="F143" s="161"/>
      <c r="G143" s="158"/>
      <c r="J143" s="161"/>
    </row>
    <row r="144" spans="6:10" x14ac:dyDescent="0.25">
      <c r="F144" s="161"/>
      <c r="G144" s="158"/>
      <c r="J144" s="161"/>
    </row>
    <row r="145" spans="6:10" x14ac:dyDescent="0.25">
      <c r="F145" s="161"/>
      <c r="G145" s="158"/>
      <c r="J145" s="161"/>
    </row>
    <row r="146" spans="6:10" x14ac:dyDescent="0.25">
      <c r="F146" s="161"/>
      <c r="G146" s="158"/>
      <c r="J146" s="161"/>
    </row>
    <row r="147" spans="6:10" x14ac:dyDescent="0.25">
      <c r="F147" s="161"/>
      <c r="G147" s="158"/>
      <c r="J147" s="161"/>
    </row>
    <row r="148" spans="6:10" x14ac:dyDescent="0.25">
      <c r="F148" s="161"/>
      <c r="G148" s="158"/>
      <c r="J148" s="161"/>
    </row>
    <row r="149" spans="6:10" x14ac:dyDescent="0.25">
      <c r="F149" s="161"/>
      <c r="G149" s="158"/>
      <c r="J149" s="161"/>
    </row>
    <row r="150" spans="6:10" x14ac:dyDescent="0.25">
      <c r="F150" s="161"/>
      <c r="G150" s="158"/>
      <c r="J150" s="161"/>
    </row>
    <row r="151" spans="6:10" x14ac:dyDescent="0.25">
      <c r="F151" s="161"/>
      <c r="G151" s="158"/>
      <c r="J151" s="161"/>
    </row>
    <row r="152" spans="6:10" x14ac:dyDescent="0.25">
      <c r="F152" s="161"/>
      <c r="G152" s="158"/>
      <c r="J152" s="161"/>
    </row>
    <row r="153" spans="6:10" x14ac:dyDescent="0.25">
      <c r="F153" s="161"/>
      <c r="G153" s="158"/>
      <c r="J153" s="161"/>
    </row>
    <row r="154" spans="6:10" x14ac:dyDescent="0.25">
      <c r="F154" s="161"/>
      <c r="G154" s="158"/>
      <c r="J154" s="161"/>
    </row>
    <row r="155" spans="6:10" x14ac:dyDescent="0.25">
      <c r="F155" s="161"/>
      <c r="G155" s="158"/>
      <c r="J155" s="161"/>
    </row>
    <row r="156" spans="6:10" x14ac:dyDescent="0.25">
      <c r="F156" s="161"/>
      <c r="G156" s="158"/>
      <c r="J156" s="161"/>
    </row>
    <row r="157" spans="6:10" x14ac:dyDescent="0.25">
      <c r="F157" s="161"/>
      <c r="G157" s="158"/>
      <c r="J157" s="161"/>
    </row>
    <row r="158" spans="6:10" x14ac:dyDescent="0.25">
      <c r="F158" s="161"/>
      <c r="G158" s="158"/>
      <c r="J158" s="161"/>
    </row>
    <row r="159" spans="6:10" x14ac:dyDescent="0.25">
      <c r="F159" s="161"/>
      <c r="G159" s="158"/>
      <c r="J159" s="161"/>
    </row>
    <row r="160" spans="6:10" x14ac:dyDescent="0.25">
      <c r="F160" s="161"/>
      <c r="G160" s="158"/>
      <c r="J160" s="161"/>
    </row>
    <row r="161" spans="6:10" x14ac:dyDescent="0.25">
      <c r="F161" s="161"/>
      <c r="G161" s="158"/>
      <c r="J161" s="161"/>
    </row>
    <row r="162" spans="6:10" x14ac:dyDescent="0.25">
      <c r="F162" s="161"/>
      <c r="G162" s="158"/>
      <c r="J162" s="161"/>
    </row>
    <row r="163" spans="6:10" x14ac:dyDescent="0.25">
      <c r="F163" s="161"/>
      <c r="G163" s="158"/>
      <c r="J163" s="161"/>
    </row>
    <row r="164" spans="6:10" x14ac:dyDescent="0.25">
      <c r="F164" s="161"/>
      <c r="G164" s="158"/>
      <c r="J164" s="161"/>
    </row>
    <row r="165" spans="6:10" x14ac:dyDescent="0.25">
      <c r="F165" s="161"/>
      <c r="G165" s="158"/>
      <c r="J165" s="161"/>
    </row>
    <row r="166" spans="6:10" x14ac:dyDescent="0.25">
      <c r="F166" s="161"/>
      <c r="G166" s="158"/>
      <c r="J166" s="161"/>
    </row>
    <row r="167" spans="6:10" x14ac:dyDescent="0.25">
      <c r="F167" s="161"/>
      <c r="G167" s="158"/>
      <c r="J167" s="161"/>
    </row>
    <row r="168" spans="6:10" x14ac:dyDescent="0.25">
      <c r="F168" s="161"/>
      <c r="G168" s="158"/>
      <c r="J168" s="161"/>
    </row>
    <row r="169" spans="6:10" x14ac:dyDescent="0.25">
      <c r="F169" s="161"/>
      <c r="G169" s="158"/>
      <c r="J169" s="161"/>
    </row>
    <row r="170" spans="6:10" x14ac:dyDescent="0.25">
      <c r="F170" s="161"/>
      <c r="G170" s="158"/>
      <c r="J170" s="161"/>
    </row>
    <row r="171" spans="6:10" x14ac:dyDescent="0.25">
      <c r="F171" s="161"/>
      <c r="G171" s="158"/>
      <c r="J171" s="161"/>
    </row>
    <row r="172" spans="6:10" x14ac:dyDescent="0.25">
      <c r="F172" s="161"/>
      <c r="G172" s="158"/>
      <c r="J172" s="161"/>
    </row>
    <row r="173" spans="6:10" x14ac:dyDescent="0.25">
      <c r="F173" s="161"/>
      <c r="G173" s="158"/>
      <c r="J173" s="161"/>
    </row>
    <row r="174" spans="6:10" x14ac:dyDescent="0.25">
      <c r="F174" s="161"/>
      <c r="G174" s="158"/>
      <c r="J174" s="161"/>
    </row>
    <row r="175" spans="6:10" x14ac:dyDescent="0.25">
      <c r="F175" s="161"/>
      <c r="G175" s="158"/>
      <c r="J175" s="161"/>
    </row>
    <row r="176" spans="6:10" x14ac:dyDescent="0.25">
      <c r="F176" s="161"/>
      <c r="G176" s="158"/>
      <c r="J176" s="161"/>
    </row>
    <row r="177" spans="6:10" x14ac:dyDescent="0.25">
      <c r="F177" s="161"/>
      <c r="G177" s="158"/>
      <c r="J177" s="161"/>
    </row>
    <row r="178" spans="6:10" x14ac:dyDescent="0.25">
      <c r="F178" s="161"/>
      <c r="G178" s="158"/>
      <c r="J178" s="161"/>
    </row>
    <row r="179" spans="6:10" x14ac:dyDescent="0.25">
      <c r="F179" s="161"/>
      <c r="G179" s="158"/>
      <c r="J179" s="161"/>
    </row>
    <row r="180" spans="6:10" x14ac:dyDescent="0.25">
      <c r="F180" s="161"/>
      <c r="G180" s="158"/>
      <c r="J180" s="161"/>
    </row>
    <row r="181" spans="6:10" x14ac:dyDescent="0.25">
      <c r="F181" s="161"/>
      <c r="G181" s="158"/>
      <c r="J181" s="161"/>
    </row>
    <row r="182" spans="6:10" x14ac:dyDescent="0.25">
      <c r="F182" s="161"/>
      <c r="G182" s="158"/>
      <c r="J182" s="161"/>
    </row>
    <row r="183" spans="6:10" x14ac:dyDescent="0.25">
      <c r="F183" s="161"/>
      <c r="G183" s="158"/>
      <c r="J183" s="161"/>
    </row>
    <row r="184" spans="6:10" x14ac:dyDescent="0.25">
      <c r="F184" s="161"/>
      <c r="G184" s="158"/>
      <c r="J184" s="161"/>
    </row>
    <row r="185" spans="6:10" x14ac:dyDescent="0.25">
      <c r="F185" s="161"/>
      <c r="G185" s="158"/>
      <c r="J185" s="161"/>
    </row>
    <row r="186" spans="6:10" x14ac:dyDescent="0.25">
      <c r="F186" s="161"/>
      <c r="G186" s="158"/>
      <c r="J186" s="161"/>
    </row>
    <row r="187" spans="6:10" x14ac:dyDescent="0.25">
      <c r="F187" s="161"/>
      <c r="G187" s="158"/>
      <c r="J187" s="161"/>
    </row>
    <row r="188" spans="6:10" x14ac:dyDescent="0.25">
      <c r="F188" s="161"/>
      <c r="G188" s="158"/>
      <c r="J188" s="161"/>
    </row>
    <row r="189" spans="6:10" x14ac:dyDescent="0.25">
      <c r="F189" s="161"/>
      <c r="G189" s="158"/>
      <c r="J189" s="161"/>
    </row>
    <row r="190" spans="6:10" x14ac:dyDescent="0.25">
      <c r="F190" s="161"/>
      <c r="G190" s="158"/>
      <c r="J190" s="161"/>
    </row>
    <row r="191" spans="6:10" x14ac:dyDescent="0.25">
      <c r="F191" s="161"/>
      <c r="G191" s="158"/>
      <c r="J191" s="161"/>
    </row>
    <row r="192" spans="6:10" x14ac:dyDescent="0.25">
      <c r="F192" s="161"/>
      <c r="G192" s="158"/>
      <c r="J192" s="161"/>
    </row>
    <row r="193" spans="6:10" x14ac:dyDescent="0.25">
      <c r="F193" s="161"/>
      <c r="G193" s="158"/>
      <c r="J193" s="161"/>
    </row>
    <row r="194" spans="6:10" x14ac:dyDescent="0.25">
      <c r="F194" s="161"/>
      <c r="G194" s="158"/>
      <c r="J194" s="161"/>
    </row>
    <row r="195" spans="6:10" x14ac:dyDescent="0.25">
      <c r="F195" s="161"/>
      <c r="G195" s="158"/>
      <c r="J195" s="161"/>
    </row>
    <row r="196" spans="6:10" x14ac:dyDescent="0.25">
      <c r="F196" s="161"/>
      <c r="G196" s="158"/>
      <c r="J196" s="161"/>
    </row>
    <row r="197" spans="6:10" x14ac:dyDescent="0.25">
      <c r="F197" s="161"/>
      <c r="G197" s="158"/>
      <c r="J197" s="161"/>
    </row>
    <row r="198" spans="6:10" x14ac:dyDescent="0.25">
      <c r="F198" s="161"/>
      <c r="G198" s="158"/>
      <c r="J198" s="161"/>
    </row>
    <row r="199" spans="6:10" x14ac:dyDescent="0.25">
      <c r="F199" s="161"/>
      <c r="G199" s="158"/>
      <c r="J199" s="161"/>
    </row>
    <row r="200" spans="6:10" x14ac:dyDescent="0.25">
      <c r="F200" s="161"/>
      <c r="G200" s="158"/>
      <c r="J200" s="161"/>
    </row>
    <row r="201" spans="6:10" x14ac:dyDescent="0.25">
      <c r="F201" s="161"/>
      <c r="G201" s="158"/>
      <c r="J201" s="161"/>
    </row>
    <row r="202" spans="6:10" x14ac:dyDescent="0.25">
      <c r="F202" s="161"/>
      <c r="G202" s="158"/>
      <c r="J202" s="161"/>
    </row>
    <row r="203" spans="6:10" x14ac:dyDescent="0.25">
      <c r="F203" s="161"/>
      <c r="G203" s="158"/>
      <c r="J203" s="161"/>
    </row>
    <row r="204" spans="6:10" x14ac:dyDescent="0.25">
      <c r="F204" s="161"/>
      <c r="G204" s="158"/>
      <c r="J204" s="161"/>
    </row>
    <row r="205" spans="6:10" x14ac:dyDescent="0.25">
      <c r="F205" s="161"/>
      <c r="G205" s="158"/>
      <c r="J205" s="161"/>
    </row>
    <row r="206" spans="6:10" x14ac:dyDescent="0.25">
      <c r="F206" s="161"/>
      <c r="G206" s="158"/>
      <c r="J206" s="161"/>
    </row>
    <row r="207" spans="6:10" x14ac:dyDescent="0.25">
      <c r="F207" s="161"/>
      <c r="G207" s="158"/>
      <c r="J207" s="161"/>
    </row>
    <row r="208" spans="6:10" x14ac:dyDescent="0.25">
      <c r="F208" s="161"/>
      <c r="G208" s="158"/>
      <c r="J208" s="161"/>
    </row>
    <row r="209" spans="6:10" x14ac:dyDescent="0.25">
      <c r="F209" s="161"/>
      <c r="G209" s="158"/>
      <c r="J209" s="161"/>
    </row>
    <row r="210" spans="6:10" x14ac:dyDescent="0.25">
      <c r="F210" s="161"/>
      <c r="G210" s="158"/>
      <c r="J210" s="161"/>
    </row>
    <row r="211" spans="6:10" x14ac:dyDescent="0.25">
      <c r="F211" s="161"/>
      <c r="G211" s="158"/>
      <c r="J211" s="161"/>
    </row>
    <row r="212" spans="6:10" x14ac:dyDescent="0.25">
      <c r="F212" s="161"/>
      <c r="G212" s="158"/>
      <c r="J212" s="161"/>
    </row>
    <row r="213" spans="6:10" x14ac:dyDescent="0.25">
      <c r="F213" s="161"/>
      <c r="G213" s="158"/>
      <c r="J213" s="161"/>
    </row>
    <row r="214" spans="6:10" x14ac:dyDescent="0.25">
      <c r="F214" s="161"/>
      <c r="G214" s="158"/>
      <c r="J214" s="161"/>
    </row>
    <row r="215" spans="6:10" x14ac:dyDescent="0.25">
      <c r="F215" s="161"/>
      <c r="G215" s="158"/>
      <c r="J215" s="161"/>
    </row>
    <row r="216" spans="6:10" x14ac:dyDescent="0.25">
      <c r="F216" s="161"/>
      <c r="G216" s="158"/>
      <c r="J216" s="161"/>
    </row>
    <row r="217" spans="6:10" x14ac:dyDescent="0.25">
      <c r="F217" s="161"/>
      <c r="G217" s="158"/>
      <c r="J217" s="161"/>
    </row>
    <row r="218" spans="6:10" x14ac:dyDescent="0.25">
      <c r="F218" s="161"/>
      <c r="G218" s="158"/>
      <c r="J218" s="161"/>
    </row>
    <row r="219" spans="6:10" x14ac:dyDescent="0.25">
      <c r="F219" s="161"/>
      <c r="G219" s="158"/>
      <c r="J219" s="161"/>
    </row>
    <row r="220" spans="6:10" x14ac:dyDescent="0.25">
      <c r="F220" s="161"/>
      <c r="G220" s="158"/>
      <c r="J220" s="161"/>
    </row>
    <row r="221" spans="6:10" x14ac:dyDescent="0.25">
      <c r="F221" s="161"/>
      <c r="G221" s="158"/>
      <c r="J221" s="161"/>
    </row>
    <row r="222" spans="6:10" x14ac:dyDescent="0.25">
      <c r="F222" s="161"/>
      <c r="G222" s="158"/>
      <c r="J222" s="161"/>
    </row>
    <row r="223" spans="6:10" x14ac:dyDescent="0.25">
      <c r="F223" s="161"/>
      <c r="G223" s="158"/>
      <c r="J223" s="161"/>
    </row>
    <row r="224" spans="6:10" x14ac:dyDescent="0.25">
      <c r="F224" s="161"/>
      <c r="G224" s="158"/>
      <c r="J224" s="161"/>
    </row>
    <row r="225" spans="6:10" x14ac:dyDescent="0.25">
      <c r="F225" s="161"/>
      <c r="G225" s="158"/>
      <c r="J225" s="161"/>
    </row>
    <row r="226" spans="6:10" x14ac:dyDescent="0.25">
      <c r="F226" s="161"/>
      <c r="G226" s="158"/>
      <c r="J226" s="161"/>
    </row>
    <row r="227" spans="6:10" x14ac:dyDescent="0.25">
      <c r="F227" s="161"/>
      <c r="G227" s="158"/>
      <c r="J227" s="161"/>
    </row>
    <row r="228" spans="6:10" x14ac:dyDescent="0.25">
      <c r="F228" s="161"/>
      <c r="G228" s="158"/>
      <c r="J228" s="161"/>
    </row>
    <row r="229" spans="6:10" x14ac:dyDescent="0.25">
      <c r="F229" s="161"/>
      <c r="G229" s="158"/>
      <c r="J229" s="161"/>
    </row>
    <row r="230" spans="6:10" x14ac:dyDescent="0.25">
      <c r="F230" s="161"/>
      <c r="G230" s="158"/>
      <c r="J230" s="161"/>
    </row>
    <row r="231" spans="6:10" x14ac:dyDescent="0.25">
      <c r="F231" s="161"/>
      <c r="G231" s="158"/>
      <c r="J231" s="161"/>
    </row>
    <row r="232" spans="6:10" x14ac:dyDescent="0.25">
      <c r="F232" s="161"/>
      <c r="G232" s="158"/>
      <c r="J232" s="161"/>
    </row>
    <row r="233" spans="6:10" x14ac:dyDescent="0.25">
      <c r="F233" s="161"/>
      <c r="G233" s="158"/>
      <c r="J233" s="161"/>
    </row>
    <row r="234" spans="6:10" x14ac:dyDescent="0.25">
      <c r="F234" s="161"/>
      <c r="G234" s="158"/>
      <c r="J234" s="161"/>
    </row>
    <row r="235" spans="6:10" x14ac:dyDescent="0.25">
      <c r="F235" s="161"/>
      <c r="G235" s="158"/>
      <c r="J235" s="161"/>
    </row>
    <row r="236" spans="6:10" x14ac:dyDescent="0.25">
      <c r="F236" s="161"/>
      <c r="G236" s="158"/>
      <c r="J236" s="161"/>
    </row>
    <row r="237" spans="6:10" x14ac:dyDescent="0.25">
      <c r="F237" s="161"/>
      <c r="G237" s="158"/>
      <c r="J237" s="161"/>
    </row>
    <row r="238" spans="6:10" x14ac:dyDescent="0.25">
      <c r="F238" s="161"/>
      <c r="G238" s="158"/>
      <c r="J238" s="161"/>
    </row>
    <row r="239" spans="6:10" x14ac:dyDescent="0.25">
      <c r="F239" s="161"/>
      <c r="G239" s="158"/>
      <c r="J239" s="161"/>
    </row>
    <row r="240" spans="6:10" x14ac:dyDescent="0.25">
      <c r="F240" s="161"/>
      <c r="G240" s="158"/>
      <c r="J240" s="161"/>
    </row>
    <row r="241" spans="6:10" x14ac:dyDescent="0.25">
      <c r="F241" s="161"/>
      <c r="G241" s="158"/>
      <c r="J241" s="161"/>
    </row>
    <row r="242" spans="6:10" x14ac:dyDescent="0.25">
      <c r="F242" s="161"/>
      <c r="G242" s="158"/>
      <c r="J242" s="161"/>
    </row>
    <row r="243" spans="6:10" x14ac:dyDescent="0.25">
      <c r="F243" s="161"/>
      <c r="G243" s="158"/>
      <c r="J243" s="161"/>
    </row>
    <row r="244" spans="6:10" x14ac:dyDescent="0.25">
      <c r="F244" s="161"/>
      <c r="G244" s="158"/>
      <c r="J244" s="161"/>
    </row>
    <row r="245" spans="6:10" x14ac:dyDescent="0.25">
      <c r="F245" s="161"/>
      <c r="G245" s="158"/>
      <c r="J245" s="161"/>
    </row>
    <row r="246" spans="6:10" x14ac:dyDescent="0.25">
      <c r="F246" s="161"/>
      <c r="G246" s="158"/>
      <c r="J246" s="161"/>
    </row>
    <row r="247" spans="6:10" x14ac:dyDescent="0.25">
      <c r="F247" s="161"/>
      <c r="G247" s="158"/>
      <c r="J247" s="161"/>
    </row>
    <row r="248" spans="6:10" x14ac:dyDescent="0.25">
      <c r="F248" s="161"/>
      <c r="G248" s="158"/>
      <c r="J248" s="161"/>
    </row>
    <row r="249" spans="6:10" x14ac:dyDescent="0.25">
      <c r="F249" s="161"/>
      <c r="G249" s="158"/>
      <c r="J249" s="161"/>
    </row>
    <row r="250" spans="6:10" x14ac:dyDescent="0.25">
      <c r="F250" s="161"/>
      <c r="G250" s="158"/>
      <c r="J250" s="161"/>
    </row>
    <row r="251" spans="6:10" x14ac:dyDescent="0.25">
      <c r="F251" s="161"/>
      <c r="G251" s="158"/>
      <c r="J251" s="161"/>
    </row>
    <row r="252" spans="6:10" x14ac:dyDescent="0.25">
      <c r="F252" s="161"/>
      <c r="G252" s="158"/>
      <c r="J252" s="161"/>
    </row>
    <row r="253" spans="6:10" x14ac:dyDescent="0.25">
      <c r="F253" s="161"/>
      <c r="G253" s="158"/>
      <c r="J253" s="161"/>
    </row>
    <row r="254" spans="6:10" x14ac:dyDescent="0.25">
      <c r="F254" s="161"/>
      <c r="G254" s="158"/>
      <c r="J254" s="161"/>
    </row>
    <row r="255" spans="6:10" x14ac:dyDescent="0.25">
      <c r="F255" s="161"/>
      <c r="G255" s="158"/>
      <c r="J255" s="161"/>
    </row>
    <row r="256" spans="6:10" x14ac:dyDescent="0.25">
      <c r="F256" s="161"/>
      <c r="G256" s="158"/>
      <c r="J256" s="161"/>
    </row>
    <row r="257" spans="6:10" x14ac:dyDescent="0.25">
      <c r="F257" s="161"/>
      <c r="G257" s="158"/>
      <c r="J257" s="161"/>
    </row>
    <row r="258" spans="6:10" x14ac:dyDescent="0.25">
      <c r="F258" s="161"/>
      <c r="G258" s="158"/>
      <c r="J258" s="161"/>
    </row>
    <row r="259" spans="6:10" x14ac:dyDescent="0.25">
      <c r="F259" s="161"/>
      <c r="G259" s="158"/>
      <c r="J259" s="161"/>
    </row>
    <row r="260" spans="6:10" x14ac:dyDescent="0.25">
      <c r="F260" s="161"/>
      <c r="G260" s="158"/>
      <c r="J260" s="161"/>
    </row>
    <row r="261" spans="6:10" x14ac:dyDescent="0.25">
      <c r="F261" s="161"/>
      <c r="G261" s="158"/>
      <c r="J261" s="161"/>
    </row>
    <row r="262" spans="6:10" x14ac:dyDescent="0.25">
      <c r="F262" s="161"/>
      <c r="G262" s="158"/>
      <c r="J262" s="161"/>
    </row>
    <row r="263" spans="6:10" x14ac:dyDescent="0.25">
      <c r="F263" s="161"/>
      <c r="G263" s="158"/>
      <c r="J263" s="161"/>
    </row>
    <row r="264" spans="6:10" x14ac:dyDescent="0.25">
      <c r="F264" s="161"/>
      <c r="G264" s="158"/>
      <c r="J264" s="161"/>
    </row>
    <row r="265" spans="6:10" x14ac:dyDescent="0.25">
      <c r="F265" s="161"/>
      <c r="G265" s="158"/>
      <c r="J265" s="161"/>
    </row>
    <row r="266" spans="6:10" x14ac:dyDescent="0.25">
      <c r="F266" s="161"/>
      <c r="G266" s="158"/>
      <c r="J266" s="161"/>
    </row>
    <row r="267" spans="6:10" x14ac:dyDescent="0.25">
      <c r="F267" s="161"/>
      <c r="G267" s="158"/>
      <c r="J267" s="161"/>
    </row>
    <row r="268" spans="6:10" x14ac:dyDescent="0.25">
      <c r="F268" s="161"/>
      <c r="G268" s="158"/>
      <c r="J268" s="161"/>
    </row>
    <row r="269" spans="6:10" x14ac:dyDescent="0.25">
      <c r="F269" s="161"/>
      <c r="G269" s="158"/>
      <c r="J269" s="161"/>
    </row>
    <row r="270" spans="6:10" x14ac:dyDescent="0.25">
      <c r="F270" s="161"/>
      <c r="G270" s="158"/>
      <c r="J270" s="161"/>
    </row>
    <row r="271" spans="6:10" x14ac:dyDescent="0.25">
      <c r="F271" s="161"/>
      <c r="G271" s="158"/>
      <c r="J271" s="161"/>
    </row>
    <row r="272" spans="6:10" x14ac:dyDescent="0.25">
      <c r="F272" s="161"/>
      <c r="G272" s="158"/>
      <c r="J272" s="161"/>
    </row>
    <row r="273" spans="6:10" x14ac:dyDescent="0.25">
      <c r="F273" s="161"/>
      <c r="G273" s="158"/>
      <c r="J273" s="161"/>
    </row>
    <row r="274" spans="6:10" x14ac:dyDescent="0.25">
      <c r="F274" s="161"/>
      <c r="G274" s="158"/>
      <c r="J274" s="161"/>
    </row>
    <row r="275" spans="6:10" x14ac:dyDescent="0.25">
      <c r="F275" s="161"/>
      <c r="G275" s="158"/>
      <c r="J275" s="161"/>
    </row>
    <row r="276" spans="6:10" x14ac:dyDescent="0.25">
      <c r="F276" s="161"/>
      <c r="G276" s="158"/>
      <c r="J276" s="161"/>
    </row>
    <row r="277" spans="6:10" x14ac:dyDescent="0.25">
      <c r="F277" s="161"/>
      <c r="G277" s="158"/>
      <c r="J277" s="161"/>
    </row>
    <row r="278" spans="6:10" x14ac:dyDescent="0.25">
      <c r="F278" s="161"/>
      <c r="G278" s="158"/>
      <c r="J278" s="161"/>
    </row>
    <row r="279" spans="6:10" x14ac:dyDescent="0.25">
      <c r="F279" s="161"/>
      <c r="G279" s="158"/>
      <c r="J279" s="161"/>
    </row>
    <row r="280" spans="6:10" x14ac:dyDescent="0.25">
      <c r="F280" s="161"/>
      <c r="G280" s="158"/>
      <c r="J280" s="161"/>
    </row>
    <row r="281" spans="6:10" x14ac:dyDescent="0.25">
      <c r="F281" s="161"/>
      <c r="G281" s="158"/>
      <c r="J281" s="161"/>
    </row>
    <row r="282" spans="6:10" x14ac:dyDescent="0.25">
      <c r="F282" s="161"/>
      <c r="G282" s="158"/>
      <c r="J282" s="161"/>
    </row>
    <row r="283" spans="6:10" x14ac:dyDescent="0.25">
      <c r="F283" s="161"/>
      <c r="G283" s="158"/>
      <c r="J283" s="161"/>
    </row>
    <row r="284" spans="6:10" x14ac:dyDescent="0.25">
      <c r="F284" s="161"/>
      <c r="G284" s="158"/>
      <c r="J284" s="161"/>
    </row>
    <row r="285" spans="6:10" x14ac:dyDescent="0.25">
      <c r="F285" s="161"/>
      <c r="G285" s="158"/>
      <c r="J285" s="161"/>
    </row>
    <row r="286" spans="6:10" x14ac:dyDescent="0.25">
      <c r="F286" s="161"/>
      <c r="G286" s="158"/>
      <c r="J286" s="161"/>
    </row>
    <row r="287" spans="6:10" x14ac:dyDescent="0.25">
      <c r="F287" s="161"/>
      <c r="G287" s="158"/>
      <c r="J287" s="161"/>
    </row>
    <row r="288" spans="6:10" x14ac:dyDescent="0.25">
      <c r="F288" s="161"/>
      <c r="G288" s="158"/>
      <c r="J288" s="161"/>
    </row>
    <row r="289" spans="6:10" x14ac:dyDescent="0.25">
      <c r="F289" s="161"/>
      <c r="G289" s="158"/>
      <c r="J289" s="161"/>
    </row>
    <row r="290" spans="6:10" x14ac:dyDescent="0.25">
      <c r="F290" s="161"/>
      <c r="G290" s="158"/>
      <c r="J290" s="161"/>
    </row>
    <row r="291" spans="6:10" x14ac:dyDescent="0.25">
      <c r="F291" s="161"/>
      <c r="G291" s="158"/>
      <c r="J291" s="161"/>
    </row>
    <row r="292" spans="6:10" x14ac:dyDescent="0.25">
      <c r="F292" s="161"/>
      <c r="G292" s="158"/>
      <c r="J292" s="161"/>
    </row>
    <row r="293" spans="6:10" x14ac:dyDescent="0.25">
      <c r="F293" s="161"/>
      <c r="G293" s="158"/>
      <c r="J293" s="161"/>
    </row>
    <row r="294" spans="6:10" x14ac:dyDescent="0.25">
      <c r="F294" s="161"/>
      <c r="G294" s="158"/>
      <c r="J294" s="161"/>
    </row>
    <row r="295" spans="6:10" x14ac:dyDescent="0.25">
      <c r="F295" s="161"/>
      <c r="G295" s="158"/>
      <c r="J295" s="161"/>
    </row>
    <row r="296" spans="6:10" x14ac:dyDescent="0.25">
      <c r="F296" s="161"/>
      <c r="G296" s="158"/>
      <c r="J296" s="161"/>
    </row>
    <row r="297" spans="6:10" x14ac:dyDescent="0.25">
      <c r="F297" s="161"/>
      <c r="G297" s="158"/>
      <c r="J297" s="161"/>
    </row>
    <row r="298" spans="6:10" x14ac:dyDescent="0.25">
      <c r="F298" s="161"/>
      <c r="G298" s="158"/>
      <c r="J298" s="161"/>
    </row>
    <row r="299" spans="6:10" x14ac:dyDescent="0.25">
      <c r="F299" s="161"/>
      <c r="G299" s="158"/>
      <c r="J299" s="161"/>
    </row>
    <row r="300" spans="6:10" x14ac:dyDescent="0.25">
      <c r="F300" s="161"/>
      <c r="G300" s="158"/>
      <c r="J300" s="161"/>
    </row>
    <row r="301" spans="6:10" x14ac:dyDescent="0.25">
      <c r="F301" s="161"/>
      <c r="G301" s="158"/>
      <c r="J301" s="161"/>
    </row>
    <row r="302" spans="6:10" x14ac:dyDescent="0.25">
      <c r="F302" s="161"/>
      <c r="G302" s="158"/>
      <c r="J302" s="161"/>
    </row>
    <row r="303" spans="6:10" x14ac:dyDescent="0.25">
      <c r="F303" s="161"/>
      <c r="G303" s="158"/>
      <c r="J303" s="161"/>
    </row>
    <row r="304" spans="6:10" x14ac:dyDescent="0.25">
      <c r="F304" s="161"/>
      <c r="G304" s="158"/>
      <c r="J304" s="161"/>
    </row>
    <row r="305" spans="6:10" x14ac:dyDescent="0.25">
      <c r="F305" s="161"/>
      <c r="G305" s="158"/>
      <c r="J305" s="161"/>
    </row>
    <row r="306" spans="6:10" x14ac:dyDescent="0.25">
      <c r="F306" s="161"/>
      <c r="G306" s="158"/>
      <c r="J306" s="161"/>
    </row>
    <row r="307" spans="6:10" x14ac:dyDescent="0.25">
      <c r="F307" s="161"/>
      <c r="G307" s="158"/>
      <c r="J307" s="161"/>
    </row>
    <row r="308" spans="6:10" x14ac:dyDescent="0.25">
      <c r="F308" s="161"/>
      <c r="G308" s="158"/>
      <c r="J308" s="161"/>
    </row>
    <row r="309" spans="6:10" x14ac:dyDescent="0.25">
      <c r="F309" s="161"/>
      <c r="G309" s="158"/>
      <c r="J309" s="161"/>
    </row>
    <row r="310" spans="6:10" x14ac:dyDescent="0.25">
      <c r="F310" s="161"/>
      <c r="G310" s="158"/>
      <c r="J310" s="161"/>
    </row>
    <row r="311" spans="6:10" x14ac:dyDescent="0.25">
      <c r="F311" s="161"/>
      <c r="G311" s="158"/>
      <c r="J311" s="161"/>
    </row>
    <row r="312" spans="6:10" x14ac:dyDescent="0.25">
      <c r="F312" s="161"/>
      <c r="G312" s="158"/>
      <c r="J312" s="161"/>
    </row>
    <row r="313" spans="6:10" x14ac:dyDescent="0.25">
      <c r="F313" s="161"/>
      <c r="G313" s="158"/>
      <c r="J313" s="161"/>
    </row>
    <row r="314" spans="6:10" x14ac:dyDescent="0.25">
      <c r="F314" s="161"/>
      <c r="G314" s="158"/>
      <c r="J314" s="161"/>
    </row>
    <row r="315" spans="6:10" x14ac:dyDescent="0.25">
      <c r="F315" s="161"/>
      <c r="G315" s="158"/>
      <c r="J315" s="161"/>
    </row>
    <row r="316" spans="6:10" x14ac:dyDescent="0.25">
      <c r="F316" s="161"/>
      <c r="G316" s="158"/>
      <c r="J316" s="161"/>
    </row>
    <row r="317" spans="6:10" x14ac:dyDescent="0.25">
      <c r="F317" s="161"/>
      <c r="G317" s="158"/>
      <c r="J317" s="161"/>
    </row>
    <row r="318" spans="6:10" x14ac:dyDescent="0.25">
      <c r="F318" s="161"/>
      <c r="G318" s="158"/>
      <c r="J318" s="161"/>
    </row>
    <row r="319" spans="6:10" x14ac:dyDescent="0.25">
      <c r="F319" s="161"/>
      <c r="G319" s="158"/>
      <c r="J319" s="161"/>
    </row>
    <row r="320" spans="6:10" x14ac:dyDescent="0.25">
      <c r="F320" s="161"/>
      <c r="G320" s="158"/>
      <c r="J320" s="161"/>
    </row>
    <row r="321" spans="6:10" x14ac:dyDescent="0.25">
      <c r="F321" s="161"/>
      <c r="G321" s="158"/>
      <c r="J321" s="161"/>
    </row>
    <row r="322" spans="6:10" x14ac:dyDescent="0.25">
      <c r="F322" s="161"/>
      <c r="G322" s="158"/>
      <c r="J322" s="161"/>
    </row>
    <row r="323" spans="6:10" x14ac:dyDescent="0.25">
      <c r="F323" s="161"/>
      <c r="G323" s="158"/>
      <c r="J323" s="161"/>
    </row>
    <row r="324" spans="6:10" x14ac:dyDescent="0.25">
      <c r="F324" s="161"/>
      <c r="G324" s="158"/>
      <c r="J324" s="161"/>
    </row>
    <row r="325" spans="6:10" x14ac:dyDescent="0.25">
      <c r="F325" s="161"/>
      <c r="G325" s="158"/>
      <c r="J325" s="161"/>
    </row>
    <row r="326" spans="6:10" x14ac:dyDescent="0.25">
      <c r="F326" s="161"/>
      <c r="G326" s="158"/>
      <c r="J326" s="161"/>
    </row>
    <row r="327" spans="6:10" x14ac:dyDescent="0.25">
      <c r="F327" s="161"/>
      <c r="G327" s="158"/>
      <c r="J327" s="161"/>
    </row>
    <row r="328" spans="6:10" x14ac:dyDescent="0.25">
      <c r="F328" s="161"/>
      <c r="G328" s="158"/>
      <c r="J328" s="161"/>
    </row>
    <row r="329" spans="6:10" x14ac:dyDescent="0.25">
      <c r="F329" s="161"/>
      <c r="G329" s="158"/>
      <c r="J329" s="161"/>
    </row>
    <row r="330" spans="6:10" x14ac:dyDescent="0.25">
      <c r="F330" s="161"/>
      <c r="G330" s="158"/>
      <c r="J330" s="161"/>
    </row>
    <row r="331" spans="6:10" x14ac:dyDescent="0.25">
      <c r="F331" s="161"/>
      <c r="G331" s="158"/>
      <c r="J331" s="161"/>
    </row>
    <row r="332" spans="6:10" x14ac:dyDescent="0.25">
      <c r="F332" s="161"/>
      <c r="G332" s="158"/>
      <c r="J332" s="161"/>
    </row>
    <row r="333" spans="6:10" x14ac:dyDescent="0.25">
      <c r="F333" s="161"/>
      <c r="G333" s="158"/>
      <c r="J333" s="161"/>
    </row>
    <row r="334" spans="6:10" x14ac:dyDescent="0.25">
      <c r="F334" s="161"/>
      <c r="G334" s="158"/>
      <c r="J334" s="161"/>
    </row>
    <row r="335" spans="6:10" x14ac:dyDescent="0.25">
      <c r="F335" s="161"/>
      <c r="G335" s="158"/>
      <c r="J335" s="161"/>
    </row>
    <row r="336" spans="6:10" x14ac:dyDescent="0.25">
      <c r="F336" s="161"/>
      <c r="G336" s="158"/>
      <c r="J336" s="161"/>
    </row>
    <row r="337" spans="6:10" x14ac:dyDescent="0.25">
      <c r="F337" s="161"/>
      <c r="G337" s="158"/>
      <c r="J337" s="161"/>
    </row>
    <row r="338" spans="6:10" x14ac:dyDescent="0.25">
      <c r="F338" s="161"/>
      <c r="G338" s="158"/>
      <c r="J338" s="161"/>
    </row>
    <row r="339" spans="6:10" x14ac:dyDescent="0.25">
      <c r="F339" s="161"/>
      <c r="G339" s="158"/>
      <c r="J339" s="161"/>
    </row>
    <row r="340" spans="6:10" x14ac:dyDescent="0.25">
      <c r="F340" s="161"/>
      <c r="G340" s="158"/>
      <c r="J340" s="161"/>
    </row>
    <row r="341" spans="6:10" x14ac:dyDescent="0.25">
      <c r="F341" s="161"/>
      <c r="G341" s="158"/>
      <c r="J341" s="161"/>
    </row>
    <row r="342" spans="6:10" x14ac:dyDescent="0.25">
      <c r="F342" s="161"/>
      <c r="G342" s="158"/>
      <c r="J342" s="161"/>
    </row>
    <row r="343" spans="6:10" x14ac:dyDescent="0.25">
      <c r="F343" s="161"/>
      <c r="G343" s="158"/>
      <c r="J343" s="161"/>
    </row>
    <row r="344" spans="6:10" x14ac:dyDescent="0.25">
      <c r="F344" s="161"/>
      <c r="G344" s="158"/>
      <c r="J344" s="161"/>
    </row>
    <row r="345" spans="6:10" x14ac:dyDescent="0.25">
      <c r="F345" s="161"/>
      <c r="G345" s="158"/>
      <c r="J345" s="161"/>
    </row>
    <row r="346" spans="6:10" x14ac:dyDescent="0.25">
      <c r="F346" s="161"/>
      <c r="G346" s="158"/>
      <c r="J346" s="161"/>
    </row>
    <row r="347" spans="6:10" x14ac:dyDescent="0.25">
      <c r="F347" s="161"/>
      <c r="G347" s="158"/>
      <c r="J347" s="161"/>
    </row>
    <row r="348" spans="6:10" x14ac:dyDescent="0.25">
      <c r="F348" s="161"/>
      <c r="G348" s="158"/>
      <c r="J348" s="161"/>
    </row>
    <row r="349" spans="6:10" x14ac:dyDescent="0.25">
      <c r="F349" s="161"/>
      <c r="G349" s="158"/>
      <c r="J349" s="161"/>
    </row>
    <row r="350" spans="6:10" x14ac:dyDescent="0.25">
      <c r="F350" s="161"/>
      <c r="G350" s="158"/>
      <c r="J350" s="161"/>
    </row>
    <row r="351" spans="6:10" x14ac:dyDescent="0.25">
      <c r="F351" s="161"/>
      <c r="G351" s="158"/>
      <c r="J351" s="161"/>
    </row>
    <row r="352" spans="6:10" x14ac:dyDescent="0.25">
      <c r="F352" s="161"/>
      <c r="G352" s="158"/>
      <c r="J352" s="161"/>
    </row>
    <row r="353" spans="6:10" x14ac:dyDescent="0.25">
      <c r="F353" s="161"/>
      <c r="G353" s="158"/>
      <c r="J353" s="161"/>
    </row>
    <row r="354" spans="6:10" x14ac:dyDescent="0.25">
      <c r="F354" s="161"/>
      <c r="G354" s="158"/>
      <c r="J354" s="161"/>
    </row>
    <row r="355" spans="6:10" x14ac:dyDescent="0.25">
      <c r="F355" s="161"/>
      <c r="G355" s="158"/>
      <c r="J355" s="161"/>
    </row>
    <row r="356" spans="6:10" x14ac:dyDescent="0.25">
      <c r="F356" s="161"/>
      <c r="G356" s="158"/>
      <c r="J356" s="161"/>
    </row>
    <row r="357" spans="6:10" x14ac:dyDescent="0.25">
      <c r="F357" s="161"/>
      <c r="G357" s="158"/>
      <c r="J357" s="161"/>
    </row>
    <row r="358" spans="6:10" x14ac:dyDescent="0.25">
      <c r="F358" s="161"/>
      <c r="G358" s="158"/>
      <c r="J358" s="161"/>
    </row>
    <row r="359" spans="6:10" x14ac:dyDescent="0.25">
      <c r="F359" s="161"/>
      <c r="G359" s="158"/>
      <c r="J359" s="161"/>
    </row>
    <row r="360" spans="6:10" x14ac:dyDescent="0.25">
      <c r="F360" s="161"/>
      <c r="G360" s="158"/>
      <c r="J360" s="161"/>
    </row>
    <row r="361" spans="6:10" x14ac:dyDescent="0.25">
      <c r="F361" s="161"/>
      <c r="G361" s="158"/>
      <c r="J361" s="161"/>
    </row>
    <row r="362" spans="6:10" x14ac:dyDescent="0.25">
      <c r="F362" s="161"/>
      <c r="G362" s="158"/>
      <c r="J362" s="161"/>
    </row>
    <row r="363" spans="6:10" x14ac:dyDescent="0.25">
      <c r="F363" s="161"/>
      <c r="G363" s="158"/>
      <c r="J363" s="161"/>
    </row>
    <row r="364" spans="6:10" x14ac:dyDescent="0.25">
      <c r="F364" s="161"/>
      <c r="G364" s="158"/>
      <c r="J364" s="161"/>
    </row>
    <row r="365" spans="6:10" x14ac:dyDescent="0.25">
      <c r="F365" s="161"/>
      <c r="G365" s="158"/>
      <c r="J365" s="161"/>
    </row>
    <row r="366" spans="6:10" x14ac:dyDescent="0.25">
      <c r="F366" s="161"/>
      <c r="G366" s="158"/>
      <c r="J366" s="161"/>
    </row>
    <row r="367" spans="6:10" x14ac:dyDescent="0.25">
      <c r="F367" s="161"/>
      <c r="G367" s="158"/>
      <c r="J367" s="161"/>
    </row>
    <row r="368" spans="6:10" x14ac:dyDescent="0.25">
      <c r="F368" s="161"/>
      <c r="G368" s="158"/>
      <c r="J368" s="161"/>
    </row>
    <row r="369" spans="6:10" x14ac:dyDescent="0.25">
      <c r="F369" s="161"/>
      <c r="G369" s="158"/>
      <c r="J369" s="161"/>
    </row>
    <row r="370" spans="6:10" x14ac:dyDescent="0.25">
      <c r="F370" s="161"/>
      <c r="G370" s="158"/>
      <c r="J370" s="161"/>
    </row>
    <row r="371" spans="6:10" x14ac:dyDescent="0.25">
      <c r="F371" s="161"/>
      <c r="G371" s="158"/>
      <c r="J371" s="161"/>
    </row>
    <row r="372" spans="6:10" x14ac:dyDescent="0.25">
      <c r="F372" s="161"/>
      <c r="G372" s="158"/>
      <c r="J372" s="161"/>
    </row>
    <row r="373" spans="6:10" x14ac:dyDescent="0.25">
      <c r="F373" s="161"/>
      <c r="G373" s="158"/>
      <c r="J373" s="161"/>
    </row>
    <row r="374" spans="6:10" x14ac:dyDescent="0.25">
      <c r="F374" s="161"/>
      <c r="G374" s="158"/>
      <c r="J374" s="161"/>
    </row>
    <row r="375" spans="6:10" x14ac:dyDescent="0.25">
      <c r="F375" s="161"/>
      <c r="G375" s="158"/>
      <c r="J375" s="161"/>
    </row>
    <row r="376" spans="6:10" x14ac:dyDescent="0.25">
      <c r="F376" s="161"/>
      <c r="G376" s="158"/>
      <c r="J376" s="161"/>
    </row>
    <row r="377" spans="6:10" x14ac:dyDescent="0.25">
      <c r="F377" s="161"/>
      <c r="G377" s="158"/>
      <c r="J377" s="161"/>
    </row>
    <row r="378" spans="6:10" x14ac:dyDescent="0.25">
      <c r="F378" s="161"/>
      <c r="G378" s="158"/>
      <c r="J378" s="161"/>
    </row>
    <row r="379" spans="6:10" x14ac:dyDescent="0.25">
      <c r="F379" s="161"/>
      <c r="G379" s="158"/>
      <c r="J379" s="161"/>
    </row>
    <row r="380" spans="6:10" x14ac:dyDescent="0.25">
      <c r="F380" s="161"/>
      <c r="G380" s="158"/>
      <c r="J380" s="161"/>
    </row>
    <row r="381" spans="6:10" x14ac:dyDescent="0.25">
      <c r="F381" s="161"/>
      <c r="G381" s="158"/>
      <c r="J381" s="161"/>
    </row>
    <row r="382" spans="6:10" x14ac:dyDescent="0.25">
      <c r="F382" s="161"/>
      <c r="G382" s="158"/>
      <c r="J382" s="161"/>
    </row>
    <row r="383" spans="6:10" x14ac:dyDescent="0.25">
      <c r="F383" s="161"/>
      <c r="G383" s="158"/>
      <c r="J383" s="161"/>
    </row>
    <row r="384" spans="6:10" x14ac:dyDescent="0.25">
      <c r="F384" s="161"/>
      <c r="G384" s="158"/>
      <c r="J384" s="161"/>
    </row>
    <row r="385" spans="6:10" x14ac:dyDescent="0.25">
      <c r="F385" s="161"/>
      <c r="G385" s="158"/>
      <c r="J385" s="161"/>
    </row>
    <row r="386" spans="6:10" x14ac:dyDescent="0.25">
      <c r="F386" s="161"/>
      <c r="G386" s="158"/>
      <c r="J386" s="161"/>
    </row>
    <row r="387" spans="6:10" x14ac:dyDescent="0.25">
      <c r="F387" s="161"/>
      <c r="G387" s="158"/>
      <c r="J387" s="161"/>
    </row>
    <row r="388" spans="6:10" x14ac:dyDescent="0.25">
      <c r="F388" s="161"/>
      <c r="G388" s="158"/>
      <c r="J388" s="161"/>
    </row>
    <row r="389" spans="6:10" x14ac:dyDescent="0.25">
      <c r="F389" s="161"/>
      <c r="G389" s="158"/>
      <c r="J389" s="161"/>
    </row>
    <row r="390" spans="6:10" x14ac:dyDescent="0.25">
      <c r="F390" s="161"/>
      <c r="G390" s="158"/>
      <c r="J390" s="161"/>
    </row>
    <row r="391" spans="6:10" x14ac:dyDescent="0.25">
      <c r="F391" s="161"/>
      <c r="G391" s="158"/>
      <c r="J391" s="161"/>
    </row>
    <row r="392" spans="6:10" x14ac:dyDescent="0.25">
      <c r="F392" s="161"/>
      <c r="G392" s="158"/>
      <c r="J392" s="161"/>
    </row>
    <row r="393" spans="6:10" x14ac:dyDescent="0.25">
      <c r="F393" s="161"/>
      <c r="G393" s="158"/>
      <c r="J393" s="161"/>
    </row>
    <row r="394" spans="6:10" x14ac:dyDescent="0.25">
      <c r="F394" s="161"/>
      <c r="G394" s="158"/>
      <c r="J394" s="161"/>
    </row>
    <row r="395" spans="6:10" x14ac:dyDescent="0.25">
      <c r="F395" s="161"/>
      <c r="G395" s="158"/>
      <c r="J395" s="161"/>
    </row>
    <row r="396" spans="6:10" x14ac:dyDescent="0.25">
      <c r="F396" s="161"/>
      <c r="G396" s="158"/>
      <c r="J396" s="161"/>
    </row>
    <row r="397" spans="6:10" x14ac:dyDescent="0.25">
      <c r="F397" s="161"/>
      <c r="G397" s="158"/>
      <c r="J397" s="161"/>
    </row>
    <row r="398" spans="6:10" x14ac:dyDescent="0.25">
      <c r="F398" s="161"/>
      <c r="G398" s="158"/>
      <c r="J398" s="161"/>
    </row>
    <row r="399" spans="6:10" x14ac:dyDescent="0.25">
      <c r="F399" s="161"/>
      <c r="G399" s="158"/>
      <c r="J399" s="161"/>
    </row>
    <row r="400" spans="6:10" x14ac:dyDescent="0.25">
      <c r="F400" s="161"/>
      <c r="G400" s="158"/>
      <c r="J400" s="161"/>
    </row>
    <row r="401" spans="6:10" x14ac:dyDescent="0.25">
      <c r="F401" s="161"/>
      <c r="G401" s="158"/>
      <c r="J401" s="161"/>
    </row>
    <row r="402" spans="6:10" x14ac:dyDescent="0.25">
      <c r="F402" s="161"/>
      <c r="G402" s="158"/>
      <c r="J402" s="161"/>
    </row>
    <row r="403" spans="6:10" x14ac:dyDescent="0.25">
      <c r="F403" s="161"/>
      <c r="G403" s="158"/>
      <c r="J403" s="161"/>
    </row>
    <row r="404" spans="6:10" x14ac:dyDescent="0.25">
      <c r="F404" s="161"/>
      <c r="G404" s="158"/>
      <c r="J404" s="161"/>
    </row>
    <row r="405" spans="6:10" x14ac:dyDescent="0.25">
      <c r="F405" s="161"/>
      <c r="G405" s="158"/>
      <c r="J405" s="161"/>
    </row>
    <row r="406" spans="6:10" x14ac:dyDescent="0.25">
      <c r="F406" s="161"/>
      <c r="G406" s="158"/>
      <c r="J406" s="161"/>
    </row>
    <row r="407" spans="6:10" x14ac:dyDescent="0.25">
      <c r="F407" s="161"/>
      <c r="G407" s="158"/>
      <c r="J407" s="161"/>
    </row>
    <row r="408" spans="6:10" x14ac:dyDescent="0.25">
      <c r="F408" s="161"/>
      <c r="G408" s="158"/>
      <c r="J408" s="161"/>
    </row>
    <row r="409" spans="6:10" x14ac:dyDescent="0.25">
      <c r="F409" s="161"/>
      <c r="G409" s="158"/>
      <c r="J409" s="161"/>
    </row>
    <row r="410" spans="6:10" x14ac:dyDescent="0.25">
      <c r="F410" s="161"/>
      <c r="G410" s="158"/>
      <c r="J410" s="161"/>
    </row>
    <row r="411" spans="6:10" x14ac:dyDescent="0.25">
      <c r="F411" s="161"/>
      <c r="G411" s="158"/>
      <c r="J411" s="161"/>
    </row>
    <row r="412" spans="6:10" x14ac:dyDescent="0.25">
      <c r="F412" s="161"/>
      <c r="G412" s="158"/>
      <c r="J412" s="161"/>
    </row>
    <row r="413" spans="6:10" x14ac:dyDescent="0.25">
      <c r="F413" s="161"/>
      <c r="G413" s="158"/>
      <c r="J413" s="161"/>
    </row>
    <row r="414" spans="6:10" x14ac:dyDescent="0.25">
      <c r="F414" s="161"/>
      <c r="G414" s="158"/>
      <c r="J414" s="161"/>
    </row>
    <row r="415" spans="6:10" x14ac:dyDescent="0.25">
      <c r="F415" s="161"/>
      <c r="G415" s="158"/>
      <c r="J415" s="161"/>
    </row>
    <row r="416" spans="6:10" x14ac:dyDescent="0.25">
      <c r="F416" s="161"/>
      <c r="G416" s="158"/>
      <c r="J416" s="161"/>
    </row>
    <row r="417" spans="6:10" x14ac:dyDescent="0.25">
      <c r="F417" s="161"/>
      <c r="G417" s="158"/>
      <c r="J417" s="161"/>
    </row>
    <row r="418" spans="6:10" x14ac:dyDescent="0.25">
      <c r="F418" s="161"/>
      <c r="G418" s="158"/>
      <c r="J418" s="161"/>
    </row>
    <row r="419" spans="6:10" x14ac:dyDescent="0.25">
      <c r="F419" s="161"/>
      <c r="G419" s="158"/>
      <c r="J419" s="161"/>
    </row>
    <row r="420" spans="6:10" x14ac:dyDescent="0.25">
      <c r="F420" s="161"/>
      <c r="G420" s="158"/>
      <c r="J420" s="161"/>
    </row>
    <row r="421" spans="6:10" x14ac:dyDescent="0.25">
      <c r="F421" s="161"/>
      <c r="G421" s="158"/>
      <c r="J421" s="161"/>
    </row>
    <row r="422" spans="6:10" x14ac:dyDescent="0.25">
      <c r="F422" s="161"/>
      <c r="G422" s="158"/>
      <c r="J422" s="161"/>
    </row>
    <row r="423" spans="6:10" x14ac:dyDescent="0.25">
      <c r="F423" s="161"/>
      <c r="G423" s="158"/>
      <c r="J423" s="161"/>
    </row>
    <row r="424" spans="6:10" x14ac:dyDescent="0.25">
      <c r="F424" s="161"/>
      <c r="G424" s="158"/>
      <c r="J424" s="161"/>
    </row>
    <row r="425" spans="6:10" x14ac:dyDescent="0.25">
      <c r="F425" s="161"/>
      <c r="G425" s="158"/>
      <c r="J425" s="161"/>
    </row>
    <row r="426" spans="6:10" x14ac:dyDescent="0.25">
      <c r="F426" s="161"/>
      <c r="G426" s="158"/>
      <c r="J426" s="161"/>
    </row>
    <row r="427" spans="6:10" x14ac:dyDescent="0.25">
      <c r="F427" s="161"/>
      <c r="G427" s="158"/>
      <c r="J427" s="161"/>
    </row>
    <row r="428" spans="6:10" x14ac:dyDescent="0.25">
      <c r="F428" s="161"/>
      <c r="G428" s="158"/>
      <c r="J428" s="161"/>
    </row>
    <row r="429" spans="6:10" x14ac:dyDescent="0.25">
      <c r="F429" s="161"/>
      <c r="G429" s="158"/>
      <c r="J429" s="161"/>
    </row>
    <row r="430" spans="6:10" x14ac:dyDescent="0.25">
      <c r="F430" s="161"/>
      <c r="G430" s="158"/>
      <c r="J430" s="161"/>
    </row>
    <row r="431" spans="6:10" x14ac:dyDescent="0.25">
      <c r="F431" s="161"/>
      <c r="G431" s="158"/>
      <c r="J431" s="161"/>
    </row>
    <row r="432" spans="6:10" x14ac:dyDescent="0.25">
      <c r="F432" s="161"/>
      <c r="G432" s="158"/>
      <c r="J432" s="161"/>
    </row>
    <row r="433" spans="6:10" x14ac:dyDescent="0.25">
      <c r="F433" s="161"/>
      <c r="G433" s="158"/>
      <c r="J433" s="161"/>
    </row>
    <row r="434" spans="6:10" x14ac:dyDescent="0.25">
      <c r="F434" s="161"/>
      <c r="G434" s="158"/>
      <c r="J434" s="161"/>
    </row>
    <row r="435" spans="6:10" x14ac:dyDescent="0.25">
      <c r="F435" s="161"/>
      <c r="G435" s="158"/>
      <c r="J435" s="161"/>
    </row>
    <row r="436" spans="6:10" x14ac:dyDescent="0.25">
      <c r="F436" s="161"/>
      <c r="G436" s="158"/>
      <c r="J436" s="161"/>
    </row>
    <row r="437" spans="6:10" x14ac:dyDescent="0.25">
      <c r="F437" s="161"/>
      <c r="G437" s="158"/>
      <c r="J437" s="161"/>
    </row>
    <row r="438" spans="6:10" x14ac:dyDescent="0.25">
      <c r="F438" s="161"/>
      <c r="G438" s="158"/>
      <c r="J438" s="161"/>
    </row>
    <row r="439" spans="6:10" x14ac:dyDescent="0.25">
      <c r="F439" s="161"/>
      <c r="G439" s="158"/>
      <c r="J439" s="161"/>
    </row>
    <row r="440" spans="6:10" x14ac:dyDescent="0.25">
      <c r="F440" s="161"/>
      <c r="G440" s="158"/>
      <c r="J440" s="161"/>
    </row>
    <row r="441" spans="6:10" x14ac:dyDescent="0.25">
      <c r="F441" s="161"/>
      <c r="G441" s="158"/>
      <c r="J441" s="161"/>
    </row>
    <row r="442" spans="6:10" x14ac:dyDescent="0.25">
      <c r="F442" s="161"/>
      <c r="G442" s="158"/>
      <c r="J442" s="161"/>
    </row>
    <row r="443" spans="6:10" x14ac:dyDescent="0.25">
      <c r="F443" s="161"/>
      <c r="G443" s="158"/>
      <c r="J443" s="161"/>
    </row>
    <row r="444" spans="6:10" x14ac:dyDescent="0.25">
      <c r="F444" s="161"/>
      <c r="G444" s="158"/>
      <c r="J444" s="161"/>
    </row>
    <row r="445" spans="6:10" x14ac:dyDescent="0.25">
      <c r="F445" s="161"/>
      <c r="G445" s="158"/>
      <c r="J445" s="161"/>
    </row>
    <row r="446" spans="6:10" x14ac:dyDescent="0.25">
      <c r="F446" s="161"/>
      <c r="G446" s="158"/>
      <c r="J446" s="161"/>
    </row>
    <row r="447" spans="6:10" x14ac:dyDescent="0.25">
      <c r="F447" s="161"/>
      <c r="G447" s="158"/>
      <c r="J447" s="161"/>
    </row>
    <row r="448" spans="6:10" x14ac:dyDescent="0.25">
      <c r="F448" s="161"/>
      <c r="G448" s="158"/>
      <c r="J448" s="161"/>
    </row>
    <row r="449" spans="6:10" x14ac:dyDescent="0.25">
      <c r="F449" s="161"/>
      <c r="G449" s="158"/>
      <c r="J449" s="161"/>
    </row>
    <row r="450" spans="6:10" x14ac:dyDescent="0.25">
      <c r="F450" s="161"/>
      <c r="G450" s="158"/>
      <c r="J450" s="161"/>
    </row>
    <row r="451" spans="6:10" x14ac:dyDescent="0.25">
      <c r="F451" s="161"/>
      <c r="G451" s="158"/>
      <c r="J451" s="161"/>
    </row>
    <row r="452" spans="6:10" x14ac:dyDescent="0.25">
      <c r="F452" s="161"/>
      <c r="G452" s="158"/>
      <c r="J452" s="161"/>
    </row>
    <row r="453" spans="6:10" x14ac:dyDescent="0.25">
      <c r="F453" s="161"/>
      <c r="G453" s="158"/>
      <c r="J453" s="161"/>
    </row>
    <row r="454" spans="6:10" x14ac:dyDescent="0.25">
      <c r="F454" s="161"/>
      <c r="G454" s="158"/>
      <c r="J454" s="161"/>
    </row>
    <row r="455" spans="6:10" x14ac:dyDescent="0.25">
      <c r="F455" s="161"/>
      <c r="G455" s="158"/>
      <c r="J455" s="161"/>
    </row>
    <row r="456" spans="6:10" x14ac:dyDescent="0.25">
      <c r="F456" s="161"/>
      <c r="G456" s="158"/>
      <c r="J456" s="161"/>
    </row>
    <row r="457" spans="6:10" x14ac:dyDescent="0.25">
      <c r="F457" s="161"/>
      <c r="G457" s="158"/>
      <c r="J457" s="161"/>
    </row>
    <row r="458" spans="6:10" x14ac:dyDescent="0.25">
      <c r="F458" s="161"/>
      <c r="G458" s="158"/>
      <c r="J458" s="161"/>
    </row>
    <row r="459" spans="6:10" x14ac:dyDescent="0.25">
      <c r="F459" s="161"/>
      <c r="G459" s="158"/>
      <c r="J459" s="161"/>
    </row>
    <row r="460" spans="6:10" x14ac:dyDescent="0.25">
      <c r="F460" s="161"/>
      <c r="G460" s="158"/>
      <c r="J460" s="161"/>
    </row>
    <row r="461" spans="6:10" x14ac:dyDescent="0.25">
      <c r="F461" s="161"/>
      <c r="G461" s="158"/>
      <c r="J461" s="161"/>
    </row>
    <row r="462" spans="6:10" x14ac:dyDescent="0.25">
      <c r="F462" s="161"/>
      <c r="G462" s="158"/>
      <c r="J462" s="161"/>
    </row>
    <row r="463" spans="6:10" x14ac:dyDescent="0.25">
      <c r="F463" s="161"/>
      <c r="G463" s="158"/>
      <c r="J463" s="161"/>
    </row>
    <row r="464" spans="6:10" x14ac:dyDescent="0.25">
      <c r="F464" s="161"/>
      <c r="G464" s="158"/>
      <c r="J464" s="161"/>
    </row>
    <row r="465" spans="6:10" x14ac:dyDescent="0.25">
      <c r="F465" s="161"/>
      <c r="G465" s="158"/>
      <c r="J465" s="161"/>
    </row>
    <row r="466" spans="6:10" x14ac:dyDescent="0.25">
      <c r="F466" s="161"/>
      <c r="G466" s="158"/>
      <c r="J466" s="161"/>
    </row>
    <row r="467" spans="6:10" x14ac:dyDescent="0.25">
      <c r="F467" s="161"/>
      <c r="G467" s="158"/>
      <c r="J467" s="161"/>
    </row>
    <row r="468" spans="6:10" x14ac:dyDescent="0.25">
      <c r="F468" s="161"/>
      <c r="G468" s="158"/>
      <c r="J468" s="161"/>
    </row>
    <row r="469" spans="6:10" x14ac:dyDescent="0.25">
      <c r="F469" s="161"/>
      <c r="G469" s="158"/>
      <c r="J469" s="161"/>
    </row>
    <row r="470" spans="6:10" x14ac:dyDescent="0.25">
      <c r="F470" s="161"/>
      <c r="G470" s="158"/>
      <c r="J470" s="161"/>
    </row>
    <row r="471" spans="6:10" x14ac:dyDescent="0.25">
      <c r="F471" s="161"/>
      <c r="G471" s="158"/>
      <c r="J471" s="161"/>
    </row>
    <row r="472" spans="6:10" x14ac:dyDescent="0.25">
      <c r="F472" s="161"/>
      <c r="G472" s="158"/>
      <c r="J472" s="161"/>
    </row>
    <row r="473" spans="6:10" x14ac:dyDescent="0.25">
      <c r="F473" s="161"/>
      <c r="G473" s="158"/>
      <c r="J473" s="161"/>
    </row>
    <row r="474" spans="6:10" x14ac:dyDescent="0.25">
      <c r="F474" s="161"/>
      <c r="G474" s="158"/>
      <c r="J474" s="161"/>
    </row>
    <row r="475" spans="6:10" x14ac:dyDescent="0.25">
      <c r="F475" s="161"/>
      <c r="G475" s="158"/>
      <c r="J475" s="161"/>
    </row>
    <row r="476" spans="6:10" x14ac:dyDescent="0.25">
      <c r="F476" s="161"/>
      <c r="G476" s="158"/>
      <c r="J476" s="161"/>
    </row>
    <row r="477" spans="6:10" x14ac:dyDescent="0.25">
      <c r="F477" s="161"/>
      <c r="G477" s="158"/>
      <c r="J477" s="161"/>
    </row>
    <row r="478" spans="6:10" x14ac:dyDescent="0.25">
      <c r="F478" s="161"/>
      <c r="G478" s="158"/>
      <c r="J478" s="161"/>
    </row>
    <row r="479" spans="6:10" x14ac:dyDescent="0.25">
      <c r="F479" s="161"/>
      <c r="G479" s="158"/>
      <c r="J479" s="161"/>
    </row>
    <row r="480" spans="6:10" x14ac:dyDescent="0.25">
      <c r="F480" s="161"/>
      <c r="G480" s="158"/>
      <c r="J480" s="161"/>
    </row>
    <row r="481" spans="6:10" x14ac:dyDescent="0.25">
      <c r="F481" s="161"/>
      <c r="G481" s="158"/>
      <c r="J481" s="161"/>
    </row>
    <row r="482" spans="6:10" x14ac:dyDescent="0.25">
      <c r="F482" s="161"/>
      <c r="G482" s="158"/>
      <c r="J482" s="161"/>
    </row>
    <row r="483" spans="6:10" x14ac:dyDescent="0.25">
      <c r="F483" s="161"/>
      <c r="G483" s="158"/>
      <c r="J483" s="161"/>
    </row>
    <row r="484" spans="6:10" x14ac:dyDescent="0.25">
      <c r="F484" s="161"/>
      <c r="G484" s="158"/>
      <c r="J484" s="161"/>
    </row>
    <row r="485" spans="6:10" x14ac:dyDescent="0.25">
      <c r="F485" s="161"/>
      <c r="G485" s="158"/>
      <c r="J485" s="161"/>
    </row>
    <row r="486" spans="6:10" x14ac:dyDescent="0.25">
      <c r="F486" s="161"/>
      <c r="G486" s="158"/>
      <c r="J486" s="161"/>
    </row>
    <row r="487" spans="6:10" x14ac:dyDescent="0.25">
      <c r="F487" s="161"/>
      <c r="G487" s="158"/>
      <c r="J487" s="161"/>
    </row>
    <row r="488" spans="6:10" x14ac:dyDescent="0.25">
      <c r="F488" s="161"/>
      <c r="G488" s="158"/>
      <c r="J488" s="161"/>
    </row>
    <row r="489" spans="6:10" x14ac:dyDescent="0.25">
      <c r="F489" s="161"/>
      <c r="G489" s="158"/>
      <c r="J489" s="161"/>
    </row>
    <row r="490" spans="6:10" x14ac:dyDescent="0.25">
      <c r="F490" s="161"/>
      <c r="G490" s="158"/>
      <c r="J490" s="161"/>
    </row>
    <row r="491" spans="6:10" x14ac:dyDescent="0.25">
      <c r="F491" s="161"/>
      <c r="G491" s="158"/>
      <c r="J491" s="161"/>
    </row>
    <row r="492" spans="6:10" x14ac:dyDescent="0.25">
      <c r="F492" s="161"/>
      <c r="G492" s="158"/>
      <c r="J492" s="161"/>
    </row>
    <row r="493" spans="6:10" x14ac:dyDescent="0.25">
      <c r="F493" s="161"/>
      <c r="G493" s="158"/>
      <c r="J493" s="161"/>
    </row>
    <row r="494" spans="6:10" x14ac:dyDescent="0.25">
      <c r="F494" s="161"/>
      <c r="G494" s="158"/>
      <c r="J494" s="161"/>
    </row>
    <row r="495" spans="6:10" x14ac:dyDescent="0.25">
      <c r="F495" s="161"/>
      <c r="G495" s="158"/>
      <c r="J495" s="161"/>
    </row>
    <row r="496" spans="6:10" x14ac:dyDescent="0.25">
      <c r="F496" s="161"/>
      <c r="G496" s="158"/>
      <c r="J496" s="161"/>
    </row>
    <row r="497" spans="6:10" x14ac:dyDescent="0.25">
      <c r="F497" s="161"/>
      <c r="G497" s="158"/>
      <c r="J497" s="161"/>
    </row>
    <row r="498" spans="6:10" x14ac:dyDescent="0.25">
      <c r="F498" s="161"/>
      <c r="G498" s="158"/>
      <c r="J498" s="161"/>
    </row>
    <row r="499" spans="6:10" x14ac:dyDescent="0.25">
      <c r="F499" s="161"/>
      <c r="G499" s="158"/>
      <c r="J499" s="161"/>
    </row>
    <row r="500" spans="6:10" x14ac:dyDescent="0.25">
      <c r="F500" s="161"/>
      <c r="G500" s="158"/>
      <c r="J500" s="161"/>
    </row>
    <row r="501" spans="6:10" x14ac:dyDescent="0.25">
      <c r="F501" s="161"/>
      <c r="G501" s="158"/>
      <c r="J501" s="161"/>
    </row>
    <row r="502" spans="6:10" x14ac:dyDescent="0.25">
      <c r="F502" s="161"/>
      <c r="G502" s="158"/>
      <c r="J502" s="161"/>
    </row>
    <row r="503" spans="6:10" x14ac:dyDescent="0.25">
      <c r="F503" s="161"/>
      <c r="G503" s="158"/>
      <c r="J503" s="161"/>
    </row>
    <row r="504" spans="6:10" x14ac:dyDescent="0.25">
      <c r="F504" s="161"/>
      <c r="G504" s="158"/>
      <c r="J504" s="161"/>
    </row>
    <row r="505" spans="6:10" x14ac:dyDescent="0.25">
      <c r="F505" s="161"/>
      <c r="G505" s="158"/>
      <c r="J505" s="161"/>
    </row>
    <row r="506" spans="6:10" x14ac:dyDescent="0.25">
      <c r="F506" s="161"/>
      <c r="G506" s="158"/>
      <c r="J506" s="161"/>
    </row>
    <row r="507" spans="6:10" x14ac:dyDescent="0.25">
      <c r="F507" s="161"/>
      <c r="G507" s="158"/>
      <c r="J507" s="161"/>
    </row>
    <row r="508" spans="6:10" x14ac:dyDescent="0.25">
      <c r="F508" s="161"/>
      <c r="G508" s="158"/>
      <c r="J508" s="161"/>
    </row>
    <row r="509" spans="6:10" x14ac:dyDescent="0.25">
      <c r="F509" s="161"/>
      <c r="G509" s="158"/>
      <c r="J509" s="161"/>
    </row>
    <row r="510" spans="6:10" x14ac:dyDescent="0.25">
      <c r="F510" s="161"/>
      <c r="G510" s="158"/>
      <c r="J510" s="161"/>
    </row>
    <row r="511" spans="6:10" x14ac:dyDescent="0.25">
      <c r="F511" s="161"/>
      <c r="G511" s="158"/>
      <c r="J511" s="161"/>
    </row>
    <row r="512" spans="6:10" x14ac:dyDescent="0.25">
      <c r="F512" s="161"/>
      <c r="G512" s="158"/>
      <c r="J512" s="161"/>
    </row>
    <row r="513" spans="6:10" x14ac:dyDescent="0.25">
      <c r="F513" s="161"/>
      <c r="G513" s="158"/>
      <c r="J513" s="161"/>
    </row>
    <row r="514" spans="6:10" x14ac:dyDescent="0.25">
      <c r="F514" s="161"/>
      <c r="G514" s="158"/>
      <c r="J514" s="161"/>
    </row>
    <row r="515" spans="6:10" x14ac:dyDescent="0.25">
      <c r="F515" s="161"/>
      <c r="G515" s="158"/>
      <c r="J515" s="161"/>
    </row>
    <row r="516" spans="6:10" x14ac:dyDescent="0.25">
      <c r="F516" s="161"/>
      <c r="G516" s="158"/>
      <c r="J516" s="161"/>
    </row>
    <row r="517" spans="6:10" x14ac:dyDescent="0.25">
      <c r="F517" s="161"/>
      <c r="G517" s="158"/>
      <c r="J517" s="161"/>
    </row>
    <row r="518" spans="6:10" x14ac:dyDescent="0.25">
      <c r="F518" s="161"/>
      <c r="G518" s="158"/>
      <c r="J518" s="161"/>
    </row>
    <row r="519" spans="6:10" x14ac:dyDescent="0.25">
      <c r="F519" s="161"/>
      <c r="G519" s="158"/>
      <c r="J519" s="161"/>
    </row>
    <row r="520" spans="6:10" x14ac:dyDescent="0.25">
      <c r="F520" s="161"/>
      <c r="G520" s="158"/>
      <c r="J520" s="161"/>
    </row>
    <row r="521" spans="6:10" x14ac:dyDescent="0.25">
      <c r="F521" s="161"/>
      <c r="G521" s="158"/>
      <c r="J521" s="161"/>
    </row>
    <row r="522" spans="6:10" x14ac:dyDescent="0.25">
      <c r="F522" s="161"/>
      <c r="G522" s="158"/>
      <c r="J522" s="161"/>
    </row>
    <row r="523" spans="6:10" x14ac:dyDescent="0.25">
      <c r="F523" s="161"/>
      <c r="G523" s="158"/>
      <c r="J523" s="161"/>
    </row>
    <row r="524" spans="6:10" x14ac:dyDescent="0.25">
      <c r="F524" s="161"/>
      <c r="G524" s="158"/>
      <c r="J524" s="161"/>
    </row>
    <row r="525" spans="6:10" x14ac:dyDescent="0.25">
      <c r="F525" s="161"/>
      <c r="G525" s="158"/>
      <c r="J525" s="161"/>
    </row>
    <row r="526" spans="6:10" x14ac:dyDescent="0.25">
      <c r="F526" s="161"/>
      <c r="G526" s="158"/>
      <c r="J526" s="161"/>
    </row>
    <row r="527" spans="6:10" x14ac:dyDescent="0.25">
      <c r="F527" s="161"/>
      <c r="G527" s="158"/>
      <c r="J527" s="161"/>
    </row>
    <row r="528" spans="6:10" x14ac:dyDescent="0.25">
      <c r="F528" s="161"/>
      <c r="G528" s="158"/>
      <c r="J528" s="161"/>
    </row>
    <row r="529" spans="6:10" x14ac:dyDescent="0.25">
      <c r="F529" s="161"/>
      <c r="G529" s="158"/>
      <c r="J529" s="161"/>
    </row>
    <row r="530" spans="6:10" x14ac:dyDescent="0.25">
      <c r="F530" s="161"/>
      <c r="G530" s="158"/>
      <c r="J530" s="161"/>
    </row>
    <row r="531" spans="6:10" x14ac:dyDescent="0.25">
      <c r="F531" s="161"/>
      <c r="G531" s="158"/>
      <c r="J531" s="161"/>
    </row>
    <row r="532" spans="6:10" x14ac:dyDescent="0.25">
      <c r="F532" s="161"/>
      <c r="G532" s="158"/>
      <c r="J532" s="161"/>
    </row>
    <row r="533" spans="6:10" x14ac:dyDescent="0.25">
      <c r="F533" s="161"/>
      <c r="G533" s="158"/>
      <c r="J533" s="161"/>
    </row>
    <row r="534" spans="6:10" x14ac:dyDescent="0.25">
      <c r="F534" s="161"/>
      <c r="G534" s="158"/>
      <c r="J534" s="161"/>
    </row>
    <row r="535" spans="6:10" x14ac:dyDescent="0.25">
      <c r="F535" s="161"/>
      <c r="G535" s="158"/>
      <c r="J535" s="161"/>
    </row>
    <row r="536" spans="6:10" x14ac:dyDescent="0.25">
      <c r="F536" s="161"/>
      <c r="G536" s="158"/>
      <c r="J536" s="161"/>
    </row>
    <row r="537" spans="6:10" x14ac:dyDescent="0.25">
      <c r="F537" s="161"/>
      <c r="G537" s="158"/>
      <c r="J537" s="161"/>
    </row>
    <row r="538" spans="6:10" x14ac:dyDescent="0.25">
      <c r="F538" s="161"/>
      <c r="G538" s="158"/>
      <c r="J538" s="161"/>
    </row>
    <row r="539" spans="6:10" x14ac:dyDescent="0.25">
      <c r="F539" s="161"/>
      <c r="G539" s="158"/>
      <c r="J539" s="161"/>
    </row>
    <row r="540" spans="6:10" x14ac:dyDescent="0.25">
      <c r="F540" s="161"/>
      <c r="G540" s="158"/>
      <c r="J540" s="161"/>
    </row>
    <row r="541" spans="6:10" x14ac:dyDescent="0.25">
      <c r="F541" s="161"/>
      <c r="G541" s="158"/>
      <c r="J541" s="161"/>
    </row>
    <row r="542" spans="6:10" x14ac:dyDescent="0.25">
      <c r="F542" s="161"/>
      <c r="G542" s="158"/>
      <c r="J542" s="161"/>
    </row>
    <row r="543" spans="6:10" x14ac:dyDescent="0.25">
      <c r="F543" s="161"/>
      <c r="G543" s="158"/>
      <c r="J543" s="161"/>
    </row>
    <row r="544" spans="6:10" x14ac:dyDescent="0.25">
      <c r="F544" s="161"/>
      <c r="G544" s="158"/>
      <c r="J544" s="161"/>
    </row>
    <row r="545" spans="6:10" x14ac:dyDescent="0.25">
      <c r="F545" s="161"/>
      <c r="G545" s="158"/>
      <c r="J545" s="161"/>
    </row>
    <row r="546" spans="6:10" x14ac:dyDescent="0.25">
      <c r="F546" s="161"/>
      <c r="G546" s="158"/>
      <c r="J546" s="161"/>
    </row>
    <row r="547" spans="6:10" x14ac:dyDescent="0.25">
      <c r="F547" s="161"/>
      <c r="G547" s="158"/>
      <c r="J547" s="161"/>
    </row>
    <row r="548" spans="6:10" x14ac:dyDescent="0.25">
      <c r="F548" s="161"/>
      <c r="G548" s="158"/>
      <c r="J548" s="161"/>
    </row>
    <row r="549" spans="6:10" x14ac:dyDescent="0.25">
      <c r="F549" s="161"/>
      <c r="G549" s="158"/>
      <c r="J549" s="161"/>
    </row>
    <row r="550" spans="6:10" x14ac:dyDescent="0.25">
      <c r="F550" s="161"/>
      <c r="G550" s="158"/>
      <c r="J550" s="161"/>
    </row>
    <row r="551" spans="6:10" x14ac:dyDescent="0.25">
      <c r="F551" s="161"/>
      <c r="G551" s="158"/>
      <c r="J551" s="161"/>
    </row>
    <row r="552" spans="6:10" x14ac:dyDescent="0.25">
      <c r="F552" s="161"/>
      <c r="G552" s="158"/>
      <c r="J552" s="161"/>
    </row>
    <row r="553" spans="6:10" x14ac:dyDescent="0.25">
      <c r="F553" s="161"/>
      <c r="G553" s="158"/>
      <c r="J553" s="161"/>
    </row>
    <row r="554" spans="6:10" x14ac:dyDescent="0.25">
      <c r="F554" s="161"/>
      <c r="G554" s="158"/>
      <c r="J554" s="161"/>
    </row>
    <row r="555" spans="6:10" x14ac:dyDescent="0.25">
      <c r="F555" s="161"/>
      <c r="G555" s="158"/>
      <c r="J555" s="161"/>
    </row>
    <row r="556" spans="6:10" x14ac:dyDescent="0.25">
      <c r="F556" s="161"/>
      <c r="G556" s="158"/>
      <c r="J556" s="161"/>
    </row>
    <row r="557" spans="6:10" x14ac:dyDescent="0.25">
      <c r="F557" s="161"/>
      <c r="G557" s="158"/>
      <c r="J557" s="161"/>
    </row>
    <row r="558" spans="6:10" x14ac:dyDescent="0.25">
      <c r="F558" s="161"/>
      <c r="G558" s="158"/>
      <c r="J558" s="161"/>
    </row>
    <row r="559" spans="6:10" x14ac:dyDescent="0.25">
      <c r="F559" s="161"/>
      <c r="G559" s="158"/>
      <c r="J559" s="161"/>
    </row>
    <row r="560" spans="6:10" x14ac:dyDescent="0.25">
      <c r="F560" s="161"/>
      <c r="G560" s="158"/>
      <c r="J560" s="161"/>
    </row>
    <row r="561" spans="6:10" x14ac:dyDescent="0.25">
      <c r="F561" s="161"/>
      <c r="G561" s="158"/>
      <c r="J561" s="161"/>
    </row>
    <row r="562" spans="6:10" x14ac:dyDescent="0.25">
      <c r="F562" s="161"/>
      <c r="G562" s="158"/>
      <c r="J562" s="161"/>
    </row>
    <row r="563" spans="6:10" x14ac:dyDescent="0.25">
      <c r="F563" s="161"/>
      <c r="G563" s="158"/>
      <c r="J563" s="161"/>
    </row>
    <row r="564" spans="6:10" x14ac:dyDescent="0.25">
      <c r="F564" s="161"/>
      <c r="G564" s="158"/>
      <c r="J564" s="161"/>
    </row>
    <row r="565" spans="6:10" x14ac:dyDescent="0.25">
      <c r="F565" s="161"/>
      <c r="G565" s="158"/>
      <c r="J565" s="161"/>
    </row>
    <row r="566" spans="6:10" x14ac:dyDescent="0.25">
      <c r="F566" s="161"/>
      <c r="G566" s="158"/>
      <c r="J566" s="161"/>
    </row>
    <row r="567" spans="6:10" x14ac:dyDescent="0.25">
      <c r="F567" s="161"/>
      <c r="G567" s="158"/>
      <c r="J567" s="161"/>
    </row>
    <row r="568" spans="6:10" x14ac:dyDescent="0.25">
      <c r="F568" s="161"/>
      <c r="G568" s="158"/>
      <c r="J568" s="161"/>
    </row>
    <row r="569" spans="6:10" x14ac:dyDescent="0.25">
      <c r="F569" s="161"/>
      <c r="G569" s="158"/>
      <c r="J569" s="161"/>
    </row>
    <row r="570" spans="6:10" x14ac:dyDescent="0.25">
      <c r="F570" s="161"/>
      <c r="G570" s="158"/>
      <c r="J570" s="161"/>
    </row>
    <row r="571" spans="6:10" x14ac:dyDescent="0.25">
      <c r="F571" s="161"/>
      <c r="G571" s="158"/>
      <c r="J571" s="161"/>
    </row>
    <row r="572" spans="6:10" x14ac:dyDescent="0.25">
      <c r="F572" s="161"/>
      <c r="G572" s="158"/>
      <c r="J572" s="161"/>
    </row>
    <row r="573" spans="6:10" x14ac:dyDescent="0.25">
      <c r="F573" s="161"/>
      <c r="G573" s="158"/>
      <c r="J573" s="161"/>
    </row>
    <row r="574" spans="6:10" x14ac:dyDescent="0.25">
      <c r="F574" s="161"/>
      <c r="G574" s="158"/>
      <c r="J574" s="161"/>
    </row>
    <row r="575" spans="6:10" x14ac:dyDescent="0.25">
      <c r="F575" s="161"/>
      <c r="G575" s="158"/>
      <c r="J575" s="161"/>
    </row>
    <row r="576" spans="6:10" x14ac:dyDescent="0.25">
      <c r="F576" s="161"/>
      <c r="G576" s="158"/>
      <c r="J576" s="161"/>
    </row>
    <row r="577" spans="6:10" x14ac:dyDescent="0.25">
      <c r="F577" s="161"/>
      <c r="G577" s="158"/>
      <c r="J577" s="161"/>
    </row>
    <row r="578" spans="6:10" x14ac:dyDescent="0.25">
      <c r="F578" s="161"/>
      <c r="G578" s="158"/>
      <c r="J578" s="161"/>
    </row>
    <row r="579" spans="6:10" x14ac:dyDescent="0.25">
      <c r="F579" s="161"/>
      <c r="G579" s="158"/>
      <c r="J579" s="161"/>
    </row>
    <row r="580" spans="6:10" x14ac:dyDescent="0.25">
      <c r="F580" s="161"/>
      <c r="G580" s="158"/>
      <c r="J580" s="161"/>
    </row>
    <row r="581" spans="6:10" x14ac:dyDescent="0.25">
      <c r="F581" s="161"/>
      <c r="G581" s="158"/>
      <c r="J581" s="161"/>
    </row>
    <row r="582" spans="6:10" x14ac:dyDescent="0.25">
      <c r="F582" s="161"/>
      <c r="G582" s="158"/>
      <c r="J582" s="161"/>
    </row>
    <row r="583" spans="6:10" x14ac:dyDescent="0.25">
      <c r="F583" s="161"/>
      <c r="G583" s="158"/>
      <c r="J583" s="161"/>
    </row>
    <row r="584" spans="6:10" x14ac:dyDescent="0.25">
      <c r="F584" s="161"/>
      <c r="G584" s="158"/>
      <c r="J584" s="161"/>
    </row>
    <row r="585" spans="6:10" x14ac:dyDescent="0.25">
      <c r="F585" s="161"/>
      <c r="G585" s="158"/>
      <c r="J585" s="161"/>
    </row>
    <row r="586" spans="6:10" x14ac:dyDescent="0.25">
      <c r="F586" s="161"/>
      <c r="G586" s="158"/>
      <c r="J586" s="161"/>
    </row>
    <row r="587" spans="6:10" x14ac:dyDescent="0.25">
      <c r="F587" s="161"/>
      <c r="G587" s="158"/>
      <c r="J587" s="161"/>
    </row>
    <row r="588" spans="6:10" x14ac:dyDescent="0.25">
      <c r="F588" s="161"/>
      <c r="G588" s="158"/>
      <c r="J588" s="161"/>
    </row>
    <row r="589" spans="6:10" x14ac:dyDescent="0.25">
      <c r="F589" s="161"/>
      <c r="G589" s="158"/>
      <c r="J589" s="161"/>
    </row>
    <row r="590" spans="6:10" x14ac:dyDescent="0.25">
      <c r="F590" s="161"/>
      <c r="G590" s="158"/>
      <c r="J590" s="161"/>
    </row>
    <row r="591" spans="6:10" x14ac:dyDescent="0.25">
      <c r="F591" s="161"/>
      <c r="G591" s="158"/>
      <c r="J591" s="161"/>
    </row>
    <row r="592" spans="6:10" x14ac:dyDescent="0.25">
      <c r="F592" s="161"/>
      <c r="G592" s="158"/>
      <c r="J592" s="161"/>
    </row>
    <row r="593" spans="6:10" x14ac:dyDescent="0.25">
      <c r="F593" s="161"/>
      <c r="G593" s="158"/>
      <c r="J593" s="161"/>
    </row>
    <row r="594" spans="6:10" x14ac:dyDescent="0.25">
      <c r="F594" s="161"/>
      <c r="G594" s="158"/>
      <c r="J594" s="161"/>
    </row>
    <row r="595" spans="6:10" x14ac:dyDescent="0.25">
      <c r="F595" s="161"/>
      <c r="G595" s="158"/>
      <c r="J595" s="161"/>
    </row>
    <row r="596" spans="6:10" x14ac:dyDescent="0.25">
      <c r="F596" s="161"/>
      <c r="G596" s="158"/>
      <c r="J596" s="161"/>
    </row>
    <row r="597" spans="6:10" x14ac:dyDescent="0.25">
      <c r="F597" s="161"/>
      <c r="G597" s="158"/>
      <c r="J597" s="161"/>
    </row>
    <row r="598" spans="6:10" x14ac:dyDescent="0.25">
      <c r="F598" s="161"/>
      <c r="G598" s="158"/>
      <c r="J598" s="161"/>
    </row>
    <row r="599" spans="6:10" x14ac:dyDescent="0.25">
      <c r="F599" s="161"/>
      <c r="G599" s="158"/>
      <c r="J599" s="161"/>
    </row>
    <row r="600" spans="6:10" x14ac:dyDescent="0.25">
      <c r="F600" s="161"/>
      <c r="G600" s="158"/>
      <c r="J600" s="161"/>
    </row>
    <row r="601" spans="6:10" x14ac:dyDescent="0.25">
      <c r="F601" s="161"/>
      <c r="G601" s="158"/>
      <c r="J601" s="161"/>
    </row>
    <row r="602" spans="6:10" x14ac:dyDescent="0.25">
      <c r="F602" s="161"/>
      <c r="G602" s="158"/>
      <c r="J602" s="161"/>
    </row>
    <row r="603" spans="6:10" x14ac:dyDescent="0.25">
      <c r="F603" s="161"/>
      <c r="G603" s="158"/>
      <c r="J603" s="161"/>
    </row>
    <row r="604" spans="6:10" x14ac:dyDescent="0.25">
      <c r="F604" s="161"/>
      <c r="G604" s="158"/>
      <c r="J604" s="161"/>
    </row>
    <row r="605" spans="6:10" x14ac:dyDescent="0.25">
      <c r="F605" s="161"/>
      <c r="G605" s="158"/>
      <c r="J605" s="161"/>
    </row>
    <row r="606" spans="6:10" x14ac:dyDescent="0.25">
      <c r="F606" s="161"/>
      <c r="G606" s="158"/>
      <c r="J606" s="161"/>
    </row>
    <row r="607" spans="6:10" x14ac:dyDescent="0.25">
      <c r="F607" s="161"/>
      <c r="G607" s="158"/>
      <c r="J607" s="161"/>
    </row>
    <row r="608" spans="6:10" x14ac:dyDescent="0.25">
      <c r="F608" s="161"/>
      <c r="G608" s="158"/>
      <c r="J608" s="161"/>
    </row>
    <row r="609" spans="6:10" x14ac:dyDescent="0.25">
      <c r="F609" s="161"/>
      <c r="G609" s="158"/>
      <c r="J609" s="161"/>
    </row>
    <row r="610" spans="6:10" x14ac:dyDescent="0.25">
      <c r="F610" s="161"/>
      <c r="G610" s="158"/>
      <c r="J610" s="161"/>
    </row>
    <row r="611" spans="6:10" x14ac:dyDescent="0.25">
      <c r="F611" s="161"/>
      <c r="G611" s="158"/>
      <c r="J611" s="161"/>
    </row>
    <row r="612" spans="6:10" x14ac:dyDescent="0.25">
      <c r="F612" s="161"/>
      <c r="G612" s="158"/>
      <c r="J612" s="161"/>
    </row>
    <row r="613" spans="6:10" x14ac:dyDescent="0.25">
      <c r="F613" s="161"/>
      <c r="G613" s="158"/>
      <c r="J613" s="161"/>
    </row>
    <row r="614" spans="6:10" x14ac:dyDescent="0.25">
      <c r="F614" s="161"/>
      <c r="G614" s="158"/>
      <c r="J614" s="161"/>
    </row>
    <row r="615" spans="6:10" x14ac:dyDescent="0.25">
      <c r="F615" s="161"/>
      <c r="G615" s="158"/>
      <c r="J615" s="161"/>
    </row>
    <row r="616" spans="6:10" x14ac:dyDescent="0.25">
      <c r="F616" s="161"/>
      <c r="G616" s="158"/>
      <c r="J616" s="161"/>
    </row>
    <row r="617" spans="6:10" x14ac:dyDescent="0.25">
      <c r="F617" s="161"/>
      <c r="G617" s="158"/>
      <c r="J617" s="161"/>
    </row>
    <row r="618" spans="6:10" x14ac:dyDescent="0.25">
      <c r="F618" s="161"/>
      <c r="G618" s="158"/>
      <c r="J618" s="161"/>
    </row>
    <row r="619" spans="6:10" x14ac:dyDescent="0.25">
      <c r="F619" s="161"/>
      <c r="G619" s="158"/>
      <c r="J619" s="161"/>
    </row>
    <row r="620" spans="6:10" x14ac:dyDescent="0.25">
      <c r="F620" s="161"/>
      <c r="G620" s="158"/>
      <c r="J620" s="161"/>
    </row>
    <row r="621" spans="6:10" x14ac:dyDescent="0.25">
      <c r="F621" s="161"/>
      <c r="G621" s="158"/>
      <c r="J621" s="161"/>
    </row>
    <row r="622" spans="6:10" x14ac:dyDescent="0.25">
      <c r="F622" s="161"/>
      <c r="G622" s="158"/>
      <c r="J622" s="161"/>
    </row>
    <row r="623" spans="6:10" x14ac:dyDescent="0.25">
      <c r="F623" s="161"/>
      <c r="G623" s="158"/>
      <c r="J623" s="161"/>
    </row>
    <row r="624" spans="6:10" x14ac:dyDescent="0.25">
      <c r="F624" s="161"/>
      <c r="G624" s="158"/>
      <c r="J624" s="161"/>
    </row>
    <row r="625" spans="6:10" x14ac:dyDescent="0.25">
      <c r="F625" s="161"/>
      <c r="G625" s="158"/>
      <c r="J625" s="161"/>
    </row>
    <row r="626" spans="6:10" x14ac:dyDescent="0.25">
      <c r="F626" s="161"/>
      <c r="G626" s="158"/>
      <c r="J626" s="161"/>
    </row>
    <row r="627" spans="6:10" x14ac:dyDescent="0.25">
      <c r="F627" s="161"/>
      <c r="G627" s="158"/>
      <c r="J627" s="161"/>
    </row>
    <row r="628" spans="6:10" x14ac:dyDescent="0.25">
      <c r="F628" s="161"/>
      <c r="G628" s="158"/>
      <c r="J628" s="161"/>
    </row>
    <row r="629" spans="6:10" x14ac:dyDescent="0.25">
      <c r="F629" s="161"/>
      <c r="G629" s="158"/>
      <c r="J629" s="161"/>
    </row>
    <row r="630" spans="6:10" x14ac:dyDescent="0.25">
      <c r="F630" s="161"/>
      <c r="G630" s="158"/>
      <c r="J630" s="161"/>
    </row>
    <row r="631" spans="6:10" x14ac:dyDescent="0.25">
      <c r="F631" s="161"/>
      <c r="G631" s="158"/>
      <c r="J631" s="161"/>
    </row>
    <row r="632" spans="6:10" x14ac:dyDescent="0.25">
      <c r="F632" s="161"/>
      <c r="G632" s="158"/>
      <c r="J632" s="161"/>
    </row>
    <row r="633" spans="6:10" x14ac:dyDescent="0.25">
      <c r="F633" s="161"/>
      <c r="G633" s="158"/>
      <c r="J633" s="161"/>
    </row>
    <row r="634" spans="6:10" x14ac:dyDescent="0.25">
      <c r="F634" s="161"/>
      <c r="G634" s="158"/>
      <c r="J634" s="161"/>
    </row>
    <row r="635" spans="6:10" x14ac:dyDescent="0.25">
      <c r="F635" s="161"/>
      <c r="G635" s="158"/>
      <c r="J635" s="161"/>
    </row>
    <row r="636" spans="6:10" x14ac:dyDescent="0.25">
      <c r="F636" s="161"/>
      <c r="G636" s="158"/>
      <c r="J636" s="161"/>
    </row>
    <row r="637" spans="6:10" x14ac:dyDescent="0.25">
      <c r="F637" s="161"/>
      <c r="G637" s="158"/>
      <c r="J637" s="161"/>
    </row>
    <row r="638" spans="6:10" x14ac:dyDescent="0.25">
      <c r="F638" s="161"/>
      <c r="G638" s="158"/>
      <c r="J638" s="161"/>
    </row>
    <row r="639" spans="6:10" x14ac:dyDescent="0.25">
      <c r="F639" s="161"/>
      <c r="G639" s="158"/>
      <c r="J639" s="161"/>
    </row>
    <row r="640" spans="6:10" x14ac:dyDescent="0.25">
      <c r="F640" s="161"/>
      <c r="G640" s="158"/>
      <c r="J640" s="161"/>
    </row>
    <row r="641" spans="6:10" x14ac:dyDescent="0.25">
      <c r="F641" s="161"/>
      <c r="G641" s="158"/>
      <c r="J641" s="161"/>
    </row>
    <row r="642" spans="6:10" x14ac:dyDescent="0.25">
      <c r="F642" s="161"/>
      <c r="G642" s="158"/>
      <c r="J642" s="161"/>
    </row>
    <row r="643" spans="6:10" x14ac:dyDescent="0.25">
      <c r="F643" s="161"/>
      <c r="G643" s="158"/>
      <c r="J643" s="161"/>
    </row>
    <row r="644" spans="6:10" x14ac:dyDescent="0.25">
      <c r="F644" s="161"/>
      <c r="G644" s="158"/>
      <c r="J644" s="161"/>
    </row>
    <row r="645" spans="6:10" x14ac:dyDescent="0.25">
      <c r="F645" s="161"/>
      <c r="G645" s="158"/>
      <c r="J645" s="161"/>
    </row>
    <row r="646" spans="6:10" x14ac:dyDescent="0.25">
      <c r="F646" s="161"/>
      <c r="G646" s="158"/>
      <c r="J646" s="161"/>
    </row>
    <row r="647" spans="6:10" x14ac:dyDescent="0.25">
      <c r="F647" s="161"/>
      <c r="G647" s="158"/>
      <c r="J647" s="161"/>
    </row>
    <row r="648" spans="6:10" x14ac:dyDescent="0.25">
      <c r="F648" s="161"/>
      <c r="G648" s="158"/>
      <c r="J648" s="161"/>
    </row>
    <row r="649" spans="6:10" x14ac:dyDescent="0.25">
      <c r="F649" s="161"/>
      <c r="G649" s="158"/>
      <c r="J649" s="161"/>
    </row>
    <row r="650" spans="6:10" x14ac:dyDescent="0.25">
      <c r="F650" s="161"/>
      <c r="G650" s="158"/>
      <c r="J650" s="161"/>
    </row>
    <row r="651" spans="6:10" x14ac:dyDescent="0.25">
      <c r="F651" s="161"/>
      <c r="G651" s="158"/>
      <c r="J651" s="161"/>
    </row>
    <row r="652" spans="6:10" x14ac:dyDescent="0.25">
      <c r="F652" s="161"/>
      <c r="G652" s="158"/>
      <c r="J652" s="161"/>
    </row>
    <row r="653" spans="6:10" x14ac:dyDescent="0.25">
      <c r="F653" s="161"/>
      <c r="G653" s="158"/>
      <c r="J653" s="161"/>
    </row>
    <row r="654" spans="6:10" x14ac:dyDescent="0.25">
      <c r="F654" s="161"/>
      <c r="G654" s="158"/>
      <c r="J654" s="161"/>
    </row>
    <row r="655" spans="6:10" x14ac:dyDescent="0.25">
      <c r="F655" s="161"/>
      <c r="G655" s="158"/>
      <c r="J655" s="161"/>
    </row>
    <row r="656" spans="6:10" x14ac:dyDescent="0.25">
      <c r="F656" s="161"/>
      <c r="G656" s="158"/>
      <c r="J656" s="161"/>
    </row>
    <row r="657" spans="6:10" x14ac:dyDescent="0.25">
      <c r="F657" s="161"/>
      <c r="G657" s="158"/>
      <c r="J657" s="161"/>
    </row>
    <row r="658" spans="6:10" x14ac:dyDescent="0.25">
      <c r="F658" s="161"/>
      <c r="G658" s="158"/>
      <c r="J658" s="161"/>
    </row>
    <row r="659" spans="6:10" x14ac:dyDescent="0.25">
      <c r="F659" s="161"/>
      <c r="G659" s="158"/>
      <c r="J659" s="161"/>
    </row>
    <row r="660" spans="6:10" x14ac:dyDescent="0.25">
      <c r="F660" s="161"/>
      <c r="G660" s="158"/>
      <c r="J660" s="161"/>
    </row>
    <row r="661" spans="6:10" x14ac:dyDescent="0.25">
      <c r="F661" s="161"/>
      <c r="G661" s="158"/>
      <c r="J661" s="161"/>
    </row>
    <row r="662" spans="6:10" x14ac:dyDescent="0.25">
      <c r="F662" s="161"/>
      <c r="G662" s="158"/>
      <c r="J662" s="161"/>
    </row>
    <row r="663" spans="6:10" x14ac:dyDescent="0.25">
      <c r="F663" s="161"/>
      <c r="G663" s="158"/>
      <c r="J663" s="161"/>
    </row>
    <row r="664" spans="6:10" x14ac:dyDescent="0.25">
      <c r="F664" s="161"/>
      <c r="G664" s="158"/>
      <c r="J664" s="161"/>
    </row>
    <row r="665" spans="6:10" x14ac:dyDescent="0.25">
      <c r="F665" s="161"/>
      <c r="G665" s="158"/>
      <c r="J665" s="161"/>
    </row>
    <row r="666" spans="6:10" x14ac:dyDescent="0.25">
      <c r="F666" s="161"/>
      <c r="G666" s="158"/>
      <c r="J666" s="161"/>
    </row>
    <row r="667" spans="6:10" x14ac:dyDescent="0.25">
      <c r="F667" s="161"/>
      <c r="G667" s="158"/>
      <c r="J667" s="161"/>
    </row>
    <row r="668" spans="6:10" x14ac:dyDescent="0.25">
      <c r="F668" s="161"/>
      <c r="G668" s="158"/>
      <c r="J668" s="161"/>
    </row>
    <row r="669" spans="6:10" x14ac:dyDescent="0.25">
      <c r="F669" s="161"/>
      <c r="G669" s="158"/>
      <c r="J669" s="161"/>
    </row>
    <row r="670" spans="6:10" x14ac:dyDescent="0.25">
      <c r="F670" s="161"/>
      <c r="G670" s="158"/>
      <c r="J670" s="161"/>
    </row>
    <row r="671" spans="6:10" x14ac:dyDescent="0.25">
      <c r="F671" s="161"/>
      <c r="G671" s="158"/>
      <c r="J671" s="161"/>
    </row>
    <row r="672" spans="6:10" x14ac:dyDescent="0.25">
      <c r="F672" s="161"/>
      <c r="G672" s="158"/>
      <c r="J672" s="161"/>
    </row>
    <row r="673" spans="6:10" x14ac:dyDescent="0.25">
      <c r="F673" s="161"/>
      <c r="G673" s="158"/>
      <c r="J673" s="161"/>
    </row>
    <row r="674" spans="6:10" x14ac:dyDescent="0.25">
      <c r="F674" s="161"/>
      <c r="G674" s="158"/>
      <c r="J674" s="161"/>
    </row>
    <row r="675" spans="6:10" x14ac:dyDescent="0.25">
      <c r="F675" s="161"/>
      <c r="G675" s="158"/>
      <c r="J675" s="161"/>
    </row>
    <row r="676" spans="6:10" x14ac:dyDescent="0.25">
      <c r="F676" s="161"/>
      <c r="G676" s="158"/>
      <c r="J676" s="161"/>
    </row>
    <row r="677" spans="6:10" x14ac:dyDescent="0.25">
      <c r="F677" s="161"/>
      <c r="G677" s="158"/>
      <c r="J677" s="161"/>
    </row>
    <row r="678" spans="6:10" x14ac:dyDescent="0.25">
      <c r="F678" s="161"/>
      <c r="G678" s="158"/>
      <c r="J678" s="161"/>
    </row>
    <row r="679" spans="6:10" x14ac:dyDescent="0.25">
      <c r="F679" s="161"/>
      <c r="G679" s="158"/>
      <c r="J679" s="161"/>
    </row>
    <row r="680" spans="6:10" x14ac:dyDescent="0.25">
      <c r="F680" s="161"/>
      <c r="G680" s="158"/>
      <c r="J680" s="161"/>
    </row>
    <row r="681" spans="6:10" x14ac:dyDescent="0.25">
      <c r="F681" s="161"/>
      <c r="G681" s="158"/>
      <c r="J681" s="161"/>
    </row>
    <row r="682" spans="6:10" x14ac:dyDescent="0.25">
      <c r="F682" s="161"/>
      <c r="G682" s="158"/>
      <c r="J682" s="161"/>
    </row>
    <row r="683" spans="6:10" x14ac:dyDescent="0.25">
      <c r="F683" s="161"/>
      <c r="G683" s="158"/>
      <c r="J683" s="161"/>
    </row>
    <row r="684" spans="6:10" x14ac:dyDescent="0.25">
      <c r="F684" s="161"/>
      <c r="G684" s="158"/>
      <c r="J684" s="161"/>
    </row>
    <row r="685" spans="6:10" x14ac:dyDescent="0.25">
      <c r="F685" s="161"/>
      <c r="G685" s="158"/>
      <c r="J685" s="161"/>
    </row>
    <row r="686" spans="6:10" x14ac:dyDescent="0.25">
      <c r="F686" s="161"/>
      <c r="G686" s="158"/>
      <c r="J686" s="161"/>
    </row>
    <row r="687" spans="6:10" x14ac:dyDescent="0.25">
      <c r="F687" s="161"/>
      <c r="G687" s="158"/>
      <c r="J687" s="161"/>
    </row>
    <row r="688" spans="6:10" x14ac:dyDescent="0.25">
      <c r="F688" s="161"/>
      <c r="G688" s="158"/>
      <c r="J688" s="161"/>
    </row>
    <row r="689" spans="6:10" x14ac:dyDescent="0.25">
      <c r="F689" s="161"/>
      <c r="G689" s="158"/>
      <c r="J689" s="161"/>
    </row>
    <row r="690" spans="6:10" x14ac:dyDescent="0.25">
      <c r="F690" s="161"/>
      <c r="G690" s="158"/>
      <c r="J690" s="161"/>
    </row>
    <row r="691" spans="6:10" x14ac:dyDescent="0.25">
      <c r="F691" s="161"/>
      <c r="G691" s="158"/>
      <c r="J691" s="161"/>
    </row>
    <row r="692" spans="6:10" x14ac:dyDescent="0.25">
      <c r="F692" s="161"/>
      <c r="G692" s="158"/>
      <c r="J692" s="161"/>
    </row>
    <row r="693" spans="6:10" x14ac:dyDescent="0.25">
      <c r="F693" s="161"/>
      <c r="G693" s="158"/>
      <c r="J693" s="161"/>
    </row>
    <row r="694" spans="6:10" x14ac:dyDescent="0.25">
      <c r="F694" s="161"/>
      <c r="G694" s="158"/>
      <c r="J694" s="161"/>
    </row>
    <row r="695" spans="6:10" x14ac:dyDescent="0.25">
      <c r="F695" s="161"/>
      <c r="G695" s="158"/>
      <c r="J695" s="161"/>
    </row>
    <row r="696" spans="6:10" x14ac:dyDescent="0.25">
      <c r="F696" s="161"/>
      <c r="G696" s="158"/>
      <c r="J696" s="161"/>
    </row>
    <row r="697" spans="6:10" x14ac:dyDescent="0.25">
      <c r="F697" s="161"/>
      <c r="G697" s="158"/>
      <c r="J697" s="161"/>
    </row>
    <row r="698" spans="6:10" x14ac:dyDescent="0.25">
      <c r="F698" s="161"/>
      <c r="G698" s="158"/>
      <c r="J698" s="161"/>
    </row>
    <row r="699" spans="6:10" x14ac:dyDescent="0.25">
      <c r="F699" s="161"/>
      <c r="G699" s="158"/>
      <c r="J699" s="161"/>
    </row>
    <row r="700" spans="6:10" x14ac:dyDescent="0.25">
      <c r="F700" s="161"/>
      <c r="G700" s="158"/>
      <c r="J700" s="161"/>
    </row>
    <row r="701" spans="6:10" x14ac:dyDescent="0.25">
      <c r="F701" s="161"/>
      <c r="G701" s="158"/>
      <c r="J701" s="161"/>
    </row>
    <row r="702" spans="6:10" x14ac:dyDescent="0.25">
      <c r="F702" s="161"/>
      <c r="G702" s="158"/>
      <c r="J702" s="161"/>
    </row>
    <row r="703" spans="6:10" x14ac:dyDescent="0.25">
      <c r="F703" s="161"/>
      <c r="G703" s="158"/>
      <c r="J703" s="161"/>
    </row>
    <row r="704" spans="6:10" x14ac:dyDescent="0.25">
      <c r="F704" s="161"/>
      <c r="G704" s="158"/>
      <c r="J704" s="161"/>
    </row>
    <row r="705" spans="6:10" x14ac:dyDescent="0.25">
      <c r="F705" s="161"/>
      <c r="G705" s="158"/>
      <c r="J705" s="161"/>
    </row>
    <row r="706" spans="6:10" x14ac:dyDescent="0.25">
      <c r="F706" s="161"/>
      <c r="G706" s="158"/>
      <c r="J706" s="161"/>
    </row>
    <row r="707" spans="6:10" x14ac:dyDescent="0.25">
      <c r="F707" s="161"/>
      <c r="G707" s="158"/>
      <c r="J707" s="161"/>
    </row>
    <row r="708" spans="6:10" x14ac:dyDescent="0.25">
      <c r="F708" s="161"/>
      <c r="G708" s="158"/>
      <c r="J708" s="161"/>
    </row>
    <row r="709" spans="6:10" x14ac:dyDescent="0.25">
      <c r="F709" s="161"/>
      <c r="G709" s="158"/>
      <c r="J709" s="161"/>
    </row>
    <row r="710" spans="6:10" x14ac:dyDescent="0.25">
      <c r="F710" s="161"/>
      <c r="G710" s="158"/>
      <c r="J710" s="161"/>
    </row>
    <row r="711" spans="6:10" x14ac:dyDescent="0.25">
      <c r="F711" s="161"/>
      <c r="G711" s="158"/>
      <c r="J711" s="161"/>
    </row>
    <row r="712" spans="6:10" x14ac:dyDescent="0.25">
      <c r="F712" s="161"/>
      <c r="G712" s="158"/>
      <c r="J712" s="161"/>
    </row>
    <row r="713" spans="6:10" x14ac:dyDescent="0.25">
      <c r="F713" s="161"/>
      <c r="G713" s="158"/>
      <c r="J713" s="161"/>
    </row>
    <row r="714" spans="6:10" x14ac:dyDescent="0.25">
      <c r="F714" s="161"/>
      <c r="G714" s="158"/>
      <c r="J714" s="161"/>
    </row>
    <row r="715" spans="6:10" x14ac:dyDescent="0.25">
      <c r="F715" s="161"/>
      <c r="G715" s="158"/>
      <c r="J715" s="161"/>
    </row>
    <row r="716" spans="6:10" x14ac:dyDescent="0.25">
      <c r="F716" s="161"/>
      <c r="G716" s="158"/>
      <c r="J716" s="161"/>
    </row>
    <row r="717" spans="6:10" x14ac:dyDescent="0.25">
      <c r="F717" s="161"/>
      <c r="G717" s="158"/>
      <c r="J717" s="161"/>
    </row>
    <row r="718" spans="6:10" x14ac:dyDescent="0.25">
      <c r="F718" s="161"/>
      <c r="G718" s="158"/>
      <c r="J718" s="161"/>
    </row>
    <row r="719" spans="6:10" x14ac:dyDescent="0.25">
      <c r="F719" s="161"/>
      <c r="G719" s="158"/>
      <c r="J719" s="161"/>
    </row>
    <row r="720" spans="6:10" x14ac:dyDescent="0.25">
      <c r="F720" s="161"/>
      <c r="G720" s="158"/>
      <c r="J720" s="161"/>
    </row>
    <row r="721" spans="6:10" x14ac:dyDescent="0.25">
      <c r="F721" s="161"/>
      <c r="G721" s="158"/>
      <c r="J721" s="161"/>
    </row>
    <row r="722" spans="6:10" x14ac:dyDescent="0.25">
      <c r="F722" s="161"/>
      <c r="G722" s="158"/>
      <c r="J722" s="161"/>
    </row>
    <row r="723" spans="6:10" x14ac:dyDescent="0.25">
      <c r="F723" s="161"/>
      <c r="G723" s="158"/>
      <c r="J723" s="161"/>
    </row>
    <row r="724" spans="6:10" x14ac:dyDescent="0.25">
      <c r="F724" s="161"/>
      <c r="G724" s="158"/>
      <c r="J724" s="161"/>
    </row>
    <row r="725" spans="6:10" x14ac:dyDescent="0.25">
      <c r="F725" s="161"/>
      <c r="G725" s="158"/>
      <c r="J725" s="161"/>
    </row>
    <row r="726" spans="6:10" x14ac:dyDescent="0.25">
      <c r="F726" s="161"/>
      <c r="G726" s="158"/>
      <c r="J726" s="161"/>
    </row>
    <row r="727" spans="6:10" x14ac:dyDescent="0.25">
      <c r="F727" s="161"/>
      <c r="G727" s="158"/>
      <c r="J727" s="161"/>
    </row>
    <row r="728" spans="6:10" x14ac:dyDescent="0.25">
      <c r="F728" s="161"/>
      <c r="G728" s="158"/>
      <c r="J728" s="161"/>
    </row>
    <row r="729" spans="6:10" x14ac:dyDescent="0.25">
      <c r="F729" s="161"/>
      <c r="G729" s="158"/>
      <c r="J729" s="161"/>
    </row>
    <row r="730" spans="6:10" x14ac:dyDescent="0.25">
      <c r="F730" s="161"/>
      <c r="G730" s="158"/>
      <c r="J730" s="161"/>
    </row>
    <row r="731" spans="6:10" x14ac:dyDescent="0.25">
      <c r="F731" s="161"/>
      <c r="G731" s="158"/>
      <c r="J731" s="161"/>
    </row>
    <row r="732" spans="6:10" x14ac:dyDescent="0.25">
      <c r="F732" s="161"/>
      <c r="G732" s="158"/>
      <c r="J732" s="161"/>
    </row>
    <row r="733" spans="6:10" x14ac:dyDescent="0.25">
      <c r="F733" s="161"/>
      <c r="G733" s="158"/>
      <c r="J733" s="161"/>
    </row>
    <row r="734" spans="6:10" x14ac:dyDescent="0.25">
      <c r="F734" s="161"/>
      <c r="G734" s="158"/>
      <c r="J734" s="161"/>
    </row>
    <row r="735" spans="6:10" x14ac:dyDescent="0.25">
      <c r="F735" s="161"/>
      <c r="G735" s="158"/>
      <c r="J735" s="161"/>
    </row>
    <row r="736" spans="6:10" x14ac:dyDescent="0.25">
      <c r="F736" s="161"/>
      <c r="G736" s="158"/>
      <c r="J736" s="161"/>
    </row>
    <row r="737" spans="6:10" x14ac:dyDescent="0.25">
      <c r="F737" s="161"/>
      <c r="G737" s="158"/>
      <c r="J737" s="161"/>
    </row>
    <row r="738" spans="6:10" x14ac:dyDescent="0.25">
      <c r="F738" s="161"/>
      <c r="G738" s="158"/>
      <c r="J738" s="161"/>
    </row>
    <row r="739" spans="6:10" x14ac:dyDescent="0.25">
      <c r="F739" s="161"/>
      <c r="G739" s="158"/>
      <c r="J739" s="161"/>
    </row>
    <row r="740" spans="6:10" x14ac:dyDescent="0.25">
      <c r="F740" s="161"/>
      <c r="G740" s="158"/>
      <c r="J740" s="161"/>
    </row>
    <row r="741" spans="6:10" x14ac:dyDescent="0.25">
      <c r="F741" s="161"/>
      <c r="G741" s="158"/>
      <c r="J741" s="161"/>
    </row>
    <row r="742" spans="6:10" x14ac:dyDescent="0.25">
      <c r="F742" s="161"/>
      <c r="G742" s="158"/>
      <c r="J742" s="161"/>
    </row>
    <row r="743" spans="6:10" x14ac:dyDescent="0.25">
      <c r="F743" s="161"/>
      <c r="G743" s="158"/>
      <c r="J743" s="161"/>
    </row>
    <row r="744" spans="6:10" x14ac:dyDescent="0.25">
      <c r="F744" s="161"/>
      <c r="G744" s="158"/>
      <c r="J744" s="161"/>
    </row>
    <row r="745" spans="6:10" x14ac:dyDescent="0.25">
      <c r="F745" s="161"/>
      <c r="G745" s="158"/>
      <c r="J745" s="161"/>
    </row>
    <row r="746" spans="6:10" x14ac:dyDescent="0.25">
      <c r="F746" s="161"/>
      <c r="G746" s="158"/>
      <c r="J746" s="161"/>
    </row>
    <row r="747" spans="6:10" x14ac:dyDescent="0.25">
      <c r="F747" s="161"/>
      <c r="G747" s="158"/>
      <c r="J747" s="161"/>
    </row>
    <row r="748" spans="6:10" x14ac:dyDescent="0.25">
      <c r="F748" s="161"/>
      <c r="G748" s="158"/>
      <c r="J748" s="161"/>
    </row>
    <row r="749" spans="6:10" x14ac:dyDescent="0.25">
      <c r="F749" s="161"/>
      <c r="G749" s="158"/>
      <c r="J749" s="161"/>
    </row>
    <row r="750" spans="6:10" x14ac:dyDescent="0.25">
      <c r="F750" s="161"/>
      <c r="G750" s="158"/>
      <c r="J750" s="161"/>
    </row>
    <row r="751" spans="6:10" x14ac:dyDescent="0.25">
      <c r="F751" s="161"/>
      <c r="G751" s="158"/>
      <c r="J751" s="161"/>
    </row>
    <row r="752" spans="6:10" x14ac:dyDescent="0.25">
      <c r="F752" s="161"/>
      <c r="G752" s="158"/>
      <c r="J752" s="161"/>
    </row>
    <row r="753" spans="6:10" x14ac:dyDescent="0.25">
      <c r="F753" s="161"/>
      <c r="G753" s="158"/>
      <c r="J753" s="161"/>
    </row>
    <row r="754" spans="6:10" x14ac:dyDescent="0.25">
      <c r="F754" s="161"/>
      <c r="G754" s="158"/>
      <c r="J754" s="161"/>
    </row>
    <row r="755" spans="6:10" x14ac:dyDescent="0.25">
      <c r="F755" s="161"/>
      <c r="G755" s="158"/>
      <c r="J755" s="161"/>
    </row>
    <row r="756" spans="6:10" x14ac:dyDescent="0.25">
      <c r="F756" s="161"/>
      <c r="G756" s="158"/>
      <c r="J756" s="161"/>
    </row>
    <row r="757" spans="6:10" x14ac:dyDescent="0.25">
      <c r="F757" s="161"/>
      <c r="G757" s="158"/>
      <c r="J757" s="161"/>
    </row>
    <row r="758" spans="6:10" x14ac:dyDescent="0.25">
      <c r="F758" s="161"/>
      <c r="G758" s="158"/>
      <c r="J758" s="161"/>
    </row>
    <row r="759" spans="6:10" x14ac:dyDescent="0.25">
      <c r="F759" s="161"/>
      <c r="G759" s="158"/>
      <c r="J759" s="161"/>
    </row>
    <row r="760" spans="6:10" x14ac:dyDescent="0.25">
      <c r="F760" s="161"/>
      <c r="G760" s="158"/>
      <c r="J760" s="161"/>
    </row>
    <row r="761" spans="6:10" x14ac:dyDescent="0.25">
      <c r="F761" s="161"/>
      <c r="G761" s="158"/>
      <c r="J761" s="161"/>
    </row>
    <row r="762" spans="6:10" x14ac:dyDescent="0.25">
      <c r="F762" s="161"/>
      <c r="G762" s="158"/>
      <c r="J762" s="161"/>
    </row>
    <row r="763" spans="6:10" x14ac:dyDescent="0.25">
      <c r="F763" s="161"/>
      <c r="G763" s="158"/>
      <c r="J763" s="161"/>
    </row>
    <row r="764" spans="6:10" x14ac:dyDescent="0.25">
      <c r="F764" s="161"/>
      <c r="G764" s="158"/>
      <c r="J764" s="161"/>
    </row>
    <row r="765" spans="6:10" x14ac:dyDescent="0.25">
      <c r="F765" s="161"/>
      <c r="G765" s="158"/>
      <c r="J765" s="161"/>
    </row>
    <row r="766" spans="6:10" x14ac:dyDescent="0.25">
      <c r="F766" s="161"/>
      <c r="G766" s="158"/>
      <c r="J766" s="161"/>
    </row>
    <row r="767" spans="6:10" x14ac:dyDescent="0.25">
      <c r="F767" s="161"/>
      <c r="G767" s="158"/>
      <c r="J767" s="161"/>
    </row>
    <row r="768" spans="6:10" x14ac:dyDescent="0.25">
      <c r="F768" s="161"/>
      <c r="G768" s="158"/>
      <c r="J768" s="161"/>
    </row>
    <row r="769" spans="6:10" x14ac:dyDescent="0.25">
      <c r="F769" s="161"/>
      <c r="G769" s="158"/>
      <c r="J769" s="161"/>
    </row>
    <row r="770" spans="6:10" x14ac:dyDescent="0.25">
      <c r="F770" s="161"/>
      <c r="G770" s="158"/>
      <c r="J770" s="161"/>
    </row>
    <row r="771" spans="6:10" x14ac:dyDescent="0.25">
      <c r="F771" s="161"/>
      <c r="G771" s="158"/>
      <c r="J771" s="161"/>
    </row>
    <row r="772" spans="6:10" x14ac:dyDescent="0.25">
      <c r="F772" s="161"/>
      <c r="G772" s="158"/>
      <c r="J772" s="161"/>
    </row>
    <row r="773" spans="6:10" x14ac:dyDescent="0.25">
      <c r="F773" s="161"/>
      <c r="G773" s="158"/>
      <c r="J773" s="161"/>
    </row>
    <row r="774" spans="6:10" x14ac:dyDescent="0.25">
      <c r="F774" s="161"/>
      <c r="G774" s="158"/>
      <c r="J774" s="161"/>
    </row>
    <row r="775" spans="6:10" x14ac:dyDescent="0.25">
      <c r="F775" s="161"/>
      <c r="G775" s="158"/>
      <c r="J775" s="161"/>
    </row>
    <row r="776" spans="6:10" x14ac:dyDescent="0.25">
      <c r="F776" s="161"/>
      <c r="G776" s="158"/>
      <c r="J776" s="161"/>
    </row>
    <row r="777" spans="6:10" x14ac:dyDescent="0.25">
      <c r="F777" s="161"/>
      <c r="G777" s="158"/>
      <c r="J777" s="161"/>
    </row>
    <row r="778" spans="6:10" x14ac:dyDescent="0.25">
      <c r="F778" s="161"/>
      <c r="G778" s="158"/>
      <c r="J778" s="161"/>
    </row>
    <row r="779" spans="6:10" x14ac:dyDescent="0.25">
      <c r="F779" s="161"/>
      <c r="G779" s="158"/>
      <c r="J779" s="161"/>
    </row>
    <row r="780" spans="6:10" x14ac:dyDescent="0.25">
      <c r="F780" s="161"/>
      <c r="G780" s="158"/>
      <c r="J780" s="161"/>
    </row>
    <row r="781" spans="6:10" x14ac:dyDescent="0.25">
      <c r="F781" s="161"/>
      <c r="G781" s="158"/>
      <c r="J781" s="161"/>
    </row>
    <row r="782" spans="6:10" x14ac:dyDescent="0.25">
      <c r="F782" s="161"/>
      <c r="G782" s="158"/>
      <c r="J782" s="161"/>
    </row>
    <row r="783" spans="6:10" x14ac:dyDescent="0.25">
      <c r="F783" s="161"/>
      <c r="G783" s="158"/>
      <c r="J783" s="161"/>
    </row>
    <row r="784" spans="6:10" x14ac:dyDescent="0.25">
      <c r="F784" s="161"/>
      <c r="G784" s="158"/>
      <c r="J784" s="161"/>
    </row>
    <row r="785" spans="6:10" x14ac:dyDescent="0.25">
      <c r="F785" s="161"/>
      <c r="G785" s="158"/>
      <c r="J785" s="161"/>
    </row>
    <row r="786" spans="6:10" x14ac:dyDescent="0.25">
      <c r="F786" s="161"/>
      <c r="G786" s="158"/>
      <c r="J786" s="161"/>
    </row>
    <row r="787" spans="6:10" x14ac:dyDescent="0.25">
      <c r="F787" s="161"/>
      <c r="G787" s="158"/>
      <c r="J787" s="161"/>
    </row>
    <row r="788" spans="6:10" x14ac:dyDescent="0.25">
      <c r="F788" s="161"/>
      <c r="G788" s="158"/>
      <c r="J788" s="161"/>
    </row>
    <row r="789" spans="6:10" x14ac:dyDescent="0.25">
      <c r="F789" s="161"/>
      <c r="G789" s="158"/>
      <c r="J789" s="161"/>
    </row>
    <row r="790" spans="6:10" x14ac:dyDescent="0.25">
      <c r="F790" s="161"/>
      <c r="G790" s="158"/>
      <c r="J790" s="161"/>
    </row>
    <row r="791" spans="6:10" x14ac:dyDescent="0.25">
      <c r="F791" s="161"/>
      <c r="G791" s="158"/>
      <c r="J791" s="161"/>
    </row>
    <row r="792" spans="6:10" x14ac:dyDescent="0.25">
      <c r="F792" s="161"/>
      <c r="G792" s="158"/>
      <c r="J792" s="161"/>
    </row>
    <row r="793" spans="6:10" x14ac:dyDescent="0.25">
      <c r="F793" s="161"/>
      <c r="G793" s="158"/>
      <c r="J793" s="161"/>
    </row>
    <row r="794" spans="6:10" x14ac:dyDescent="0.25">
      <c r="F794" s="161"/>
      <c r="G794" s="158"/>
      <c r="J794" s="161"/>
    </row>
    <row r="795" spans="6:10" x14ac:dyDescent="0.25">
      <c r="F795" s="161"/>
      <c r="G795" s="158"/>
      <c r="J795" s="161"/>
    </row>
    <row r="796" spans="6:10" x14ac:dyDescent="0.25">
      <c r="F796" s="161"/>
      <c r="G796" s="158"/>
      <c r="J796" s="161"/>
    </row>
    <row r="797" spans="6:10" x14ac:dyDescent="0.25">
      <c r="F797" s="161"/>
      <c r="G797" s="158"/>
      <c r="J797" s="161"/>
    </row>
    <row r="798" spans="6:10" x14ac:dyDescent="0.25">
      <c r="F798" s="161"/>
      <c r="G798" s="158"/>
      <c r="J798" s="161"/>
    </row>
    <row r="799" spans="6:10" x14ac:dyDescent="0.25">
      <c r="F799" s="161"/>
      <c r="G799" s="158"/>
      <c r="J799" s="161"/>
    </row>
    <row r="800" spans="6:10" x14ac:dyDescent="0.25">
      <c r="F800" s="161"/>
      <c r="G800" s="158"/>
      <c r="J800" s="161"/>
    </row>
    <row r="801" spans="6:10" x14ac:dyDescent="0.25">
      <c r="F801" s="161"/>
      <c r="G801" s="158"/>
      <c r="J801" s="161"/>
    </row>
    <row r="802" spans="6:10" x14ac:dyDescent="0.25">
      <c r="F802" s="161"/>
      <c r="G802" s="158"/>
      <c r="J802" s="161"/>
    </row>
    <row r="803" spans="6:10" x14ac:dyDescent="0.25">
      <c r="F803" s="161"/>
      <c r="G803" s="158"/>
      <c r="J803" s="161"/>
    </row>
    <row r="804" spans="6:10" x14ac:dyDescent="0.25">
      <c r="F804" s="161"/>
      <c r="G804" s="158"/>
      <c r="J804" s="161"/>
    </row>
    <row r="805" spans="6:10" x14ac:dyDescent="0.25">
      <c r="F805" s="161"/>
      <c r="G805" s="158"/>
      <c r="J805" s="161"/>
    </row>
    <row r="806" spans="6:10" x14ac:dyDescent="0.25">
      <c r="F806" s="161"/>
      <c r="G806" s="158"/>
      <c r="J806" s="161"/>
    </row>
    <row r="807" spans="6:10" x14ac:dyDescent="0.25">
      <c r="F807" s="161"/>
      <c r="G807" s="158"/>
      <c r="J807" s="161"/>
    </row>
    <row r="808" spans="6:10" x14ac:dyDescent="0.25">
      <c r="F808" s="161"/>
      <c r="G808" s="158"/>
      <c r="J808" s="161"/>
    </row>
    <row r="809" spans="6:10" x14ac:dyDescent="0.25">
      <c r="F809" s="161"/>
      <c r="G809" s="158"/>
      <c r="J809" s="161"/>
    </row>
    <row r="810" spans="6:10" x14ac:dyDescent="0.25">
      <c r="F810" s="161"/>
      <c r="G810" s="158"/>
      <c r="J810" s="161"/>
    </row>
    <row r="811" spans="6:10" x14ac:dyDescent="0.25">
      <c r="F811" s="161"/>
      <c r="G811" s="158"/>
      <c r="J811" s="161"/>
    </row>
    <row r="812" spans="6:10" x14ac:dyDescent="0.25">
      <c r="F812" s="161"/>
      <c r="G812" s="158"/>
      <c r="J812" s="161"/>
    </row>
    <row r="813" spans="6:10" x14ac:dyDescent="0.25">
      <c r="F813" s="161"/>
      <c r="G813" s="158"/>
      <c r="J813" s="161"/>
    </row>
    <row r="814" spans="6:10" x14ac:dyDescent="0.25">
      <c r="F814" s="161"/>
      <c r="G814" s="158"/>
      <c r="J814" s="161"/>
    </row>
    <row r="815" spans="6:10" x14ac:dyDescent="0.25">
      <c r="F815" s="161"/>
      <c r="G815" s="158"/>
      <c r="J815" s="161"/>
    </row>
    <row r="816" spans="6:10" x14ac:dyDescent="0.25">
      <c r="F816" s="161"/>
      <c r="G816" s="158"/>
      <c r="J816" s="161"/>
    </row>
    <row r="817" spans="6:10" x14ac:dyDescent="0.25">
      <c r="F817" s="161"/>
      <c r="G817" s="158"/>
      <c r="J817" s="161"/>
    </row>
    <row r="818" spans="6:10" x14ac:dyDescent="0.25">
      <c r="F818" s="161"/>
      <c r="G818" s="158"/>
      <c r="J818" s="161"/>
    </row>
    <row r="819" spans="6:10" x14ac:dyDescent="0.25">
      <c r="F819" s="161"/>
      <c r="G819" s="158"/>
      <c r="J819" s="161"/>
    </row>
    <row r="820" spans="6:10" x14ac:dyDescent="0.25">
      <c r="F820" s="161"/>
      <c r="G820" s="158"/>
      <c r="J820" s="161"/>
    </row>
    <row r="821" spans="6:10" x14ac:dyDescent="0.25">
      <c r="F821" s="161"/>
      <c r="G821" s="158"/>
      <c r="J821" s="161"/>
    </row>
    <row r="822" spans="6:10" x14ac:dyDescent="0.25">
      <c r="F822" s="161"/>
      <c r="G822" s="158"/>
      <c r="J822" s="161"/>
    </row>
    <row r="823" spans="6:10" x14ac:dyDescent="0.25">
      <c r="F823" s="161"/>
      <c r="G823" s="158"/>
      <c r="J823" s="161"/>
    </row>
    <row r="824" spans="6:10" x14ac:dyDescent="0.25">
      <c r="F824" s="161"/>
      <c r="G824" s="158"/>
      <c r="J824" s="161"/>
    </row>
    <row r="825" spans="6:10" x14ac:dyDescent="0.25">
      <c r="F825" s="161"/>
      <c r="G825" s="158"/>
      <c r="J825" s="161"/>
    </row>
    <row r="826" spans="6:10" x14ac:dyDescent="0.25">
      <c r="F826" s="161"/>
      <c r="G826" s="158"/>
      <c r="J826" s="161"/>
    </row>
    <row r="827" spans="6:10" x14ac:dyDescent="0.25">
      <c r="F827" s="161"/>
      <c r="G827" s="158"/>
      <c r="J827" s="161"/>
    </row>
    <row r="828" spans="6:10" x14ac:dyDescent="0.25">
      <c r="F828" s="161"/>
      <c r="G828" s="158"/>
      <c r="J828" s="161"/>
    </row>
    <row r="829" spans="6:10" x14ac:dyDescent="0.25">
      <c r="F829" s="161"/>
      <c r="G829" s="158"/>
      <c r="J829" s="161"/>
    </row>
    <row r="830" spans="6:10" x14ac:dyDescent="0.25">
      <c r="F830" s="161"/>
      <c r="G830" s="158"/>
      <c r="J830" s="161"/>
    </row>
    <row r="831" spans="6:10" x14ac:dyDescent="0.25">
      <c r="F831" s="161"/>
      <c r="G831" s="158"/>
      <c r="J831" s="161"/>
    </row>
    <row r="832" spans="6:10" x14ac:dyDescent="0.25">
      <c r="F832" s="161"/>
      <c r="G832" s="158"/>
      <c r="J832" s="161"/>
    </row>
    <row r="833" spans="6:10" x14ac:dyDescent="0.25">
      <c r="F833" s="161"/>
      <c r="G833" s="158"/>
      <c r="J833" s="161"/>
    </row>
    <row r="834" spans="6:10" x14ac:dyDescent="0.25">
      <c r="F834" s="161"/>
      <c r="G834" s="158"/>
      <c r="J834" s="161"/>
    </row>
    <row r="835" spans="6:10" x14ac:dyDescent="0.25">
      <c r="F835" s="161"/>
      <c r="G835" s="158"/>
      <c r="J835" s="161"/>
    </row>
    <row r="836" spans="6:10" x14ac:dyDescent="0.25">
      <c r="F836" s="161"/>
      <c r="G836" s="158"/>
      <c r="J836" s="161"/>
    </row>
    <row r="837" spans="6:10" x14ac:dyDescent="0.25">
      <c r="F837" s="161"/>
      <c r="G837" s="158"/>
      <c r="J837" s="161"/>
    </row>
    <row r="838" spans="6:10" x14ac:dyDescent="0.25">
      <c r="F838" s="161"/>
      <c r="G838" s="158"/>
      <c r="J838" s="161"/>
    </row>
    <row r="839" spans="6:10" x14ac:dyDescent="0.25">
      <c r="F839" s="161"/>
      <c r="G839" s="158"/>
      <c r="J839" s="161"/>
    </row>
    <row r="840" spans="6:10" x14ac:dyDescent="0.25">
      <c r="F840" s="161"/>
      <c r="G840" s="158"/>
      <c r="J840" s="161"/>
    </row>
    <row r="841" spans="6:10" x14ac:dyDescent="0.25">
      <c r="F841" s="161"/>
      <c r="G841" s="158"/>
      <c r="J841" s="161"/>
    </row>
    <row r="842" spans="6:10" x14ac:dyDescent="0.25">
      <c r="F842" s="161"/>
      <c r="G842" s="158"/>
      <c r="J842" s="161"/>
    </row>
    <row r="843" spans="6:10" x14ac:dyDescent="0.25">
      <c r="F843" s="161"/>
      <c r="G843" s="158"/>
      <c r="J843" s="161"/>
    </row>
    <row r="844" spans="6:10" x14ac:dyDescent="0.25">
      <c r="F844" s="161"/>
      <c r="G844" s="158"/>
      <c r="J844" s="161"/>
    </row>
    <row r="845" spans="6:10" x14ac:dyDescent="0.25">
      <c r="F845" s="161"/>
      <c r="G845" s="158"/>
      <c r="J845" s="161"/>
    </row>
    <row r="846" spans="6:10" x14ac:dyDescent="0.25">
      <c r="F846" s="161"/>
      <c r="G846" s="158"/>
      <c r="J846" s="161"/>
    </row>
    <row r="847" spans="6:10" x14ac:dyDescent="0.25">
      <c r="F847" s="161"/>
      <c r="G847" s="158"/>
      <c r="J847" s="161"/>
    </row>
    <row r="848" spans="6:10" x14ac:dyDescent="0.25">
      <c r="F848" s="161"/>
      <c r="G848" s="158"/>
      <c r="J848" s="161"/>
    </row>
    <row r="849" spans="6:10" x14ac:dyDescent="0.25">
      <c r="F849" s="161"/>
      <c r="G849" s="158"/>
      <c r="J849" s="161"/>
    </row>
    <row r="850" spans="6:10" x14ac:dyDescent="0.25">
      <c r="F850" s="161"/>
      <c r="G850" s="158"/>
      <c r="J850" s="161"/>
    </row>
    <row r="851" spans="6:10" x14ac:dyDescent="0.25">
      <c r="F851" s="161"/>
      <c r="G851" s="158"/>
      <c r="J851" s="161"/>
    </row>
    <row r="852" spans="6:10" x14ac:dyDescent="0.25">
      <c r="F852" s="161"/>
      <c r="G852" s="158"/>
      <c r="J852" s="161"/>
    </row>
    <row r="853" spans="6:10" x14ac:dyDescent="0.25">
      <c r="F853" s="161"/>
      <c r="G853" s="158"/>
      <c r="J853" s="161"/>
    </row>
    <row r="854" spans="6:10" x14ac:dyDescent="0.25">
      <c r="F854" s="161"/>
      <c r="G854" s="158"/>
      <c r="J854" s="161"/>
    </row>
    <row r="855" spans="6:10" x14ac:dyDescent="0.25">
      <c r="F855" s="161"/>
      <c r="G855" s="158"/>
      <c r="J855" s="161"/>
    </row>
    <row r="856" spans="6:10" x14ac:dyDescent="0.25">
      <c r="F856" s="161"/>
      <c r="G856" s="158"/>
      <c r="J856" s="161"/>
    </row>
    <row r="857" spans="6:10" x14ac:dyDescent="0.25">
      <c r="F857" s="161"/>
      <c r="G857" s="158"/>
      <c r="J857" s="161"/>
    </row>
    <row r="858" spans="6:10" x14ac:dyDescent="0.25">
      <c r="F858" s="161"/>
      <c r="G858" s="158"/>
      <c r="J858" s="161"/>
    </row>
    <row r="859" spans="6:10" x14ac:dyDescent="0.25">
      <c r="F859" s="161"/>
      <c r="G859" s="158"/>
      <c r="J859" s="161"/>
    </row>
    <row r="860" spans="6:10" x14ac:dyDescent="0.25">
      <c r="F860" s="161"/>
      <c r="G860" s="158"/>
      <c r="J860" s="161"/>
    </row>
    <row r="861" spans="6:10" x14ac:dyDescent="0.25">
      <c r="F861" s="161"/>
      <c r="G861" s="158"/>
      <c r="J861" s="161"/>
    </row>
    <row r="862" spans="6:10" x14ac:dyDescent="0.25">
      <c r="F862" s="161"/>
      <c r="G862" s="158"/>
      <c r="J862" s="161"/>
    </row>
    <row r="863" spans="6:10" x14ac:dyDescent="0.25">
      <c r="F863" s="161"/>
      <c r="G863" s="158"/>
      <c r="J863" s="161"/>
    </row>
    <row r="864" spans="6:10" x14ac:dyDescent="0.25">
      <c r="F864" s="161"/>
      <c r="G864" s="158"/>
      <c r="J864" s="161"/>
    </row>
    <row r="865" spans="6:10" x14ac:dyDescent="0.25">
      <c r="F865" s="161"/>
      <c r="G865" s="158"/>
      <c r="J865" s="161"/>
    </row>
    <row r="866" spans="6:10" x14ac:dyDescent="0.25">
      <c r="F866" s="161"/>
      <c r="G866" s="158"/>
      <c r="J866" s="161"/>
    </row>
    <row r="867" spans="6:10" x14ac:dyDescent="0.25">
      <c r="F867" s="161"/>
      <c r="G867" s="158"/>
      <c r="J867" s="161"/>
    </row>
    <row r="868" spans="6:10" x14ac:dyDescent="0.25">
      <c r="F868" s="161"/>
      <c r="G868" s="158"/>
      <c r="J868" s="161"/>
    </row>
    <row r="869" spans="6:10" x14ac:dyDescent="0.25">
      <c r="F869" s="161"/>
      <c r="G869" s="158"/>
      <c r="J869" s="161"/>
    </row>
    <row r="870" spans="6:10" x14ac:dyDescent="0.25">
      <c r="F870" s="161"/>
      <c r="G870" s="158"/>
      <c r="J870" s="161"/>
    </row>
    <row r="871" spans="6:10" x14ac:dyDescent="0.25">
      <c r="F871" s="161"/>
      <c r="G871" s="158"/>
      <c r="J871" s="161"/>
    </row>
    <row r="872" spans="6:10" x14ac:dyDescent="0.25">
      <c r="F872" s="161"/>
      <c r="G872" s="158"/>
      <c r="J872" s="161"/>
    </row>
    <row r="873" spans="6:10" x14ac:dyDescent="0.25">
      <c r="F873" s="161"/>
      <c r="G873" s="158"/>
      <c r="J873" s="161"/>
    </row>
    <row r="874" spans="6:10" x14ac:dyDescent="0.25">
      <c r="F874" s="161"/>
      <c r="G874" s="158"/>
      <c r="J874" s="161"/>
    </row>
    <row r="875" spans="6:10" x14ac:dyDescent="0.25">
      <c r="F875" s="161"/>
      <c r="G875" s="158"/>
      <c r="J875" s="161"/>
    </row>
    <row r="876" spans="6:10" x14ac:dyDescent="0.25">
      <c r="F876" s="161"/>
      <c r="G876" s="158"/>
      <c r="J876" s="161"/>
    </row>
    <row r="877" spans="6:10" x14ac:dyDescent="0.25">
      <c r="F877" s="161"/>
      <c r="G877" s="158"/>
      <c r="J877" s="161"/>
    </row>
    <row r="878" spans="6:10" x14ac:dyDescent="0.25">
      <c r="F878" s="161"/>
      <c r="G878" s="158"/>
      <c r="J878" s="161"/>
    </row>
    <row r="879" spans="6:10" x14ac:dyDescent="0.25">
      <c r="F879" s="161"/>
      <c r="G879" s="158"/>
      <c r="J879" s="161"/>
    </row>
    <row r="880" spans="6:10" x14ac:dyDescent="0.25">
      <c r="F880" s="161"/>
      <c r="G880" s="158"/>
      <c r="J880" s="161"/>
    </row>
    <row r="881" spans="6:10" x14ac:dyDescent="0.25">
      <c r="F881" s="161"/>
      <c r="G881" s="158"/>
      <c r="J881" s="161"/>
    </row>
    <row r="882" spans="6:10" x14ac:dyDescent="0.25">
      <c r="F882" s="161"/>
      <c r="G882" s="158"/>
      <c r="J882" s="161"/>
    </row>
    <row r="883" spans="6:10" x14ac:dyDescent="0.25">
      <c r="F883" s="161"/>
      <c r="G883" s="158"/>
      <c r="J883" s="161"/>
    </row>
    <row r="884" spans="6:10" x14ac:dyDescent="0.25">
      <c r="F884" s="161"/>
      <c r="G884" s="158"/>
      <c r="J884" s="161"/>
    </row>
    <row r="885" spans="6:10" x14ac:dyDescent="0.25">
      <c r="F885" s="161"/>
      <c r="G885" s="158"/>
      <c r="J885" s="161"/>
    </row>
    <row r="886" spans="6:10" x14ac:dyDescent="0.25">
      <c r="F886" s="161"/>
      <c r="G886" s="158"/>
      <c r="J886" s="161"/>
    </row>
    <row r="887" spans="6:10" x14ac:dyDescent="0.25">
      <c r="F887" s="161"/>
      <c r="G887" s="158"/>
      <c r="J887" s="161"/>
    </row>
    <row r="888" spans="6:10" x14ac:dyDescent="0.25">
      <c r="F888" s="161"/>
      <c r="G888" s="158"/>
      <c r="J888" s="161"/>
    </row>
    <row r="889" spans="6:10" x14ac:dyDescent="0.25">
      <c r="F889" s="161"/>
      <c r="G889" s="158"/>
      <c r="J889" s="161"/>
    </row>
    <row r="890" spans="6:10" x14ac:dyDescent="0.25">
      <c r="F890" s="161"/>
      <c r="G890" s="158"/>
      <c r="J890" s="161"/>
    </row>
    <row r="891" spans="6:10" x14ac:dyDescent="0.25">
      <c r="F891" s="161"/>
      <c r="G891" s="158"/>
      <c r="J891" s="161"/>
    </row>
    <row r="892" spans="6:10" x14ac:dyDescent="0.25">
      <c r="F892" s="161"/>
      <c r="G892" s="158"/>
      <c r="J892" s="161"/>
    </row>
    <row r="893" spans="6:10" x14ac:dyDescent="0.25">
      <c r="F893" s="161"/>
      <c r="G893" s="158"/>
      <c r="J893" s="161"/>
    </row>
    <row r="894" spans="6:10" x14ac:dyDescent="0.25">
      <c r="F894" s="161"/>
      <c r="G894" s="158"/>
      <c r="J894" s="161"/>
    </row>
    <row r="895" spans="6:10" x14ac:dyDescent="0.25">
      <c r="F895" s="161"/>
      <c r="G895" s="158"/>
      <c r="J895" s="161"/>
    </row>
    <row r="896" spans="6:10" x14ac:dyDescent="0.25">
      <c r="F896" s="161"/>
      <c r="G896" s="158"/>
      <c r="J896" s="161"/>
    </row>
    <row r="897" spans="6:10" x14ac:dyDescent="0.25">
      <c r="F897" s="161"/>
      <c r="G897" s="158"/>
      <c r="J897" s="161"/>
    </row>
    <row r="898" spans="6:10" x14ac:dyDescent="0.25">
      <c r="F898" s="161"/>
      <c r="G898" s="158"/>
      <c r="J898" s="161"/>
    </row>
    <row r="899" spans="6:10" x14ac:dyDescent="0.25">
      <c r="F899" s="161"/>
      <c r="G899" s="158"/>
      <c r="J899" s="161"/>
    </row>
    <row r="900" spans="6:10" x14ac:dyDescent="0.25">
      <c r="F900" s="161"/>
      <c r="G900" s="158"/>
      <c r="J900" s="161"/>
    </row>
    <row r="901" spans="6:10" x14ac:dyDescent="0.25">
      <c r="F901" s="161"/>
      <c r="G901" s="158"/>
      <c r="J901" s="161"/>
    </row>
    <row r="902" spans="6:10" x14ac:dyDescent="0.25">
      <c r="F902" s="161"/>
      <c r="G902" s="158"/>
      <c r="J902" s="161"/>
    </row>
    <row r="903" spans="6:10" x14ac:dyDescent="0.25">
      <c r="F903" s="161"/>
      <c r="G903" s="158"/>
      <c r="J903" s="161"/>
    </row>
    <row r="904" spans="6:10" x14ac:dyDescent="0.25">
      <c r="F904" s="161"/>
      <c r="G904" s="158"/>
      <c r="J904" s="161"/>
    </row>
    <row r="905" spans="6:10" x14ac:dyDescent="0.25">
      <c r="F905" s="161"/>
      <c r="G905" s="158"/>
      <c r="J905" s="161"/>
    </row>
    <row r="906" spans="6:10" x14ac:dyDescent="0.25">
      <c r="F906" s="161"/>
      <c r="G906" s="158"/>
      <c r="J906" s="161"/>
    </row>
    <row r="907" spans="6:10" x14ac:dyDescent="0.25">
      <c r="F907" s="161"/>
      <c r="G907" s="158"/>
      <c r="J907" s="161"/>
    </row>
    <row r="908" spans="6:10" x14ac:dyDescent="0.25">
      <c r="F908" s="161"/>
      <c r="G908" s="158"/>
      <c r="J908" s="161"/>
    </row>
    <row r="909" spans="6:10" x14ac:dyDescent="0.25">
      <c r="F909" s="161"/>
      <c r="G909" s="158"/>
      <c r="J909" s="161"/>
    </row>
    <row r="910" spans="6:10" x14ac:dyDescent="0.25">
      <c r="F910" s="161"/>
      <c r="G910" s="158"/>
      <c r="J910" s="161"/>
    </row>
    <row r="911" spans="6:10" x14ac:dyDescent="0.25">
      <c r="F911" s="161"/>
      <c r="G911" s="158"/>
      <c r="J911" s="161"/>
    </row>
    <row r="912" spans="6:10" x14ac:dyDescent="0.25">
      <c r="F912" s="161"/>
      <c r="G912" s="158"/>
      <c r="J912" s="161"/>
    </row>
    <row r="913" spans="6:10" x14ac:dyDescent="0.25">
      <c r="F913" s="161"/>
      <c r="G913" s="158"/>
      <c r="J913" s="161"/>
    </row>
    <row r="914" spans="6:10" x14ac:dyDescent="0.25">
      <c r="F914" s="161"/>
      <c r="G914" s="158"/>
      <c r="J914" s="161"/>
    </row>
    <row r="915" spans="6:10" x14ac:dyDescent="0.25">
      <c r="F915" s="161"/>
      <c r="G915" s="158"/>
      <c r="J915" s="161"/>
    </row>
    <row r="916" spans="6:10" x14ac:dyDescent="0.25">
      <c r="F916" s="161"/>
      <c r="G916" s="158"/>
      <c r="J916" s="161"/>
    </row>
    <row r="917" spans="6:10" x14ac:dyDescent="0.25">
      <c r="F917" s="161"/>
      <c r="G917" s="158"/>
      <c r="J917" s="161"/>
    </row>
    <row r="918" spans="6:10" x14ac:dyDescent="0.25">
      <c r="F918" s="161"/>
      <c r="G918" s="158"/>
      <c r="J918" s="161"/>
    </row>
    <row r="919" spans="6:10" x14ac:dyDescent="0.25">
      <c r="F919" s="161"/>
      <c r="G919" s="158"/>
      <c r="J919" s="161"/>
    </row>
    <row r="920" spans="6:10" x14ac:dyDescent="0.25">
      <c r="F920" s="161"/>
      <c r="G920" s="158"/>
      <c r="J920" s="161"/>
    </row>
    <row r="921" spans="6:10" x14ac:dyDescent="0.25">
      <c r="F921" s="161"/>
      <c r="G921" s="158"/>
      <c r="J921" s="161"/>
    </row>
    <row r="922" spans="6:10" x14ac:dyDescent="0.25">
      <c r="F922" s="161"/>
      <c r="G922" s="158"/>
      <c r="J922" s="161"/>
    </row>
    <row r="923" spans="6:10" x14ac:dyDescent="0.25">
      <c r="F923" s="161"/>
      <c r="G923" s="158"/>
      <c r="J923" s="161"/>
    </row>
    <row r="924" spans="6:10" x14ac:dyDescent="0.25">
      <c r="F924" s="161"/>
      <c r="G924" s="158"/>
      <c r="J924" s="161"/>
    </row>
    <row r="925" spans="6:10" x14ac:dyDescent="0.25">
      <c r="F925" s="161"/>
      <c r="G925" s="158"/>
      <c r="J925" s="161"/>
    </row>
    <row r="926" spans="6:10" x14ac:dyDescent="0.25">
      <c r="F926" s="161"/>
      <c r="G926" s="158"/>
      <c r="J926" s="161"/>
    </row>
    <row r="927" spans="6:10" x14ac:dyDescent="0.25">
      <c r="F927" s="161"/>
      <c r="G927" s="158"/>
      <c r="J927" s="161"/>
    </row>
    <row r="928" spans="6:10" x14ac:dyDescent="0.25">
      <c r="F928" s="161"/>
      <c r="G928" s="158"/>
      <c r="J928" s="161"/>
    </row>
    <row r="929" spans="6:10" x14ac:dyDescent="0.25">
      <c r="F929" s="161"/>
      <c r="G929" s="158"/>
      <c r="J929" s="161"/>
    </row>
    <row r="930" spans="6:10" x14ac:dyDescent="0.25">
      <c r="F930" s="161"/>
      <c r="G930" s="158"/>
      <c r="J930" s="161"/>
    </row>
    <row r="931" spans="6:10" x14ac:dyDescent="0.25">
      <c r="F931" s="161"/>
      <c r="G931" s="158"/>
      <c r="J931" s="161"/>
    </row>
    <row r="932" spans="6:10" x14ac:dyDescent="0.25">
      <c r="F932" s="161"/>
      <c r="G932" s="158"/>
      <c r="J932" s="161"/>
    </row>
    <row r="933" spans="6:10" x14ac:dyDescent="0.25">
      <c r="F933" s="161"/>
      <c r="G933" s="158"/>
      <c r="J933" s="161"/>
    </row>
    <row r="934" spans="6:10" x14ac:dyDescent="0.25">
      <c r="F934" s="161"/>
      <c r="G934" s="158"/>
      <c r="J934" s="161"/>
    </row>
    <row r="935" spans="6:10" x14ac:dyDescent="0.25">
      <c r="F935" s="161"/>
      <c r="G935" s="158"/>
      <c r="J935" s="161"/>
    </row>
    <row r="936" spans="6:10" x14ac:dyDescent="0.25">
      <c r="F936" s="161"/>
      <c r="G936" s="158"/>
      <c r="J936" s="161"/>
    </row>
    <row r="937" spans="6:10" x14ac:dyDescent="0.25">
      <c r="F937" s="161"/>
      <c r="G937" s="158"/>
      <c r="J937" s="161"/>
    </row>
    <row r="938" spans="6:10" x14ac:dyDescent="0.25">
      <c r="F938" s="161"/>
      <c r="G938" s="158"/>
      <c r="J938" s="161"/>
    </row>
    <row r="939" spans="6:10" x14ac:dyDescent="0.25">
      <c r="F939" s="161"/>
      <c r="G939" s="158"/>
      <c r="J939" s="161"/>
    </row>
    <row r="940" spans="6:10" x14ac:dyDescent="0.25">
      <c r="F940" s="161"/>
      <c r="G940" s="158"/>
      <c r="J940" s="161"/>
    </row>
    <row r="941" spans="6:10" x14ac:dyDescent="0.25">
      <c r="F941" s="161"/>
      <c r="G941" s="158"/>
      <c r="J941" s="161"/>
    </row>
    <row r="942" spans="6:10" x14ac:dyDescent="0.25">
      <c r="F942" s="161"/>
      <c r="G942" s="158"/>
      <c r="J942" s="161"/>
    </row>
    <row r="943" spans="6:10" x14ac:dyDescent="0.25">
      <c r="F943" s="161"/>
      <c r="G943" s="158"/>
      <c r="J943" s="161"/>
    </row>
    <row r="944" spans="6:10" x14ac:dyDescent="0.25">
      <c r="F944" s="161"/>
      <c r="G944" s="158"/>
      <c r="J944" s="161"/>
    </row>
    <row r="945" spans="6:10" x14ac:dyDescent="0.25">
      <c r="F945" s="161"/>
      <c r="G945" s="158"/>
      <c r="J945" s="161"/>
    </row>
    <row r="946" spans="6:10" x14ac:dyDescent="0.25">
      <c r="F946" s="161"/>
      <c r="G946" s="158"/>
      <c r="J946" s="161"/>
    </row>
    <row r="947" spans="6:10" x14ac:dyDescent="0.25">
      <c r="F947" s="161"/>
      <c r="G947" s="158"/>
      <c r="J947" s="161"/>
    </row>
    <row r="948" spans="6:10" x14ac:dyDescent="0.25">
      <c r="F948" s="161"/>
      <c r="G948" s="158"/>
      <c r="J948" s="161"/>
    </row>
    <row r="949" spans="6:10" x14ac:dyDescent="0.25">
      <c r="F949" s="161"/>
      <c r="G949" s="158"/>
      <c r="J949" s="161"/>
    </row>
    <row r="950" spans="6:10" x14ac:dyDescent="0.25">
      <c r="F950" s="161"/>
      <c r="G950" s="158"/>
      <c r="J950" s="161"/>
    </row>
    <row r="951" spans="6:10" x14ac:dyDescent="0.25">
      <c r="F951" s="161"/>
      <c r="G951" s="158"/>
      <c r="J951" s="161"/>
    </row>
    <row r="952" spans="6:10" x14ac:dyDescent="0.25">
      <c r="F952" s="161"/>
      <c r="G952" s="158"/>
      <c r="J952" s="161"/>
    </row>
    <row r="953" spans="6:10" x14ac:dyDescent="0.25">
      <c r="F953" s="161"/>
      <c r="G953" s="158"/>
      <c r="J953" s="161"/>
    </row>
    <row r="954" spans="6:10" x14ac:dyDescent="0.25">
      <c r="F954" s="161"/>
      <c r="G954" s="158"/>
      <c r="J954" s="161"/>
    </row>
    <row r="955" spans="6:10" x14ac:dyDescent="0.25">
      <c r="F955" s="161"/>
      <c r="G955" s="158"/>
      <c r="J955" s="161"/>
    </row>
    <row r="956" spans="6:10" x14ac:dyDescent="0.25">
      <c r="F956" s="161"/>
      <c r="G956" s="158"/>
      <c r="J956" s="161"/>
    </row>
    <row r="957" spans="6:10" x14ac:dyDescent="0.25">
      <c r="F957" s="161"/>
      <c r="G957" s="158"/>
      <c r="J957" s="161"/>
    </row>
    <row r="958" spans="6:10" x14ac:dyDescent="0.25">
      <c r="F958" s="161"/>
      <c r="G958" s="158"/>
      <c r="J958" s="161"/>
    </row>
    <row r="959" spans="6:10" x14ac:dyDescent="0.25">
      <c r="F959" s="161"/>
      <c r="G959" s="158"/>
      <c r="J959" s="161"/>
    </row>
    <row r="960" spans="6:10" x14ac:dyDescent="0.25">
      <c r="F960" s="161"/>
      <c r="G960" s="158"/>
      <c r="J960" s="161"/>
    </row>
    <row r="961" spans="6:10" x14ac:dyDescent="0.25">
      <c r="F961" s="161"/>
      <c r="G961" s="158"/>
      <c r="J961" s="161"/>
    </row>
    <row r="962" spans="6:10" x14ac:dyDescent="0.25">
      <c r="F962" s="161"/>
      <c r="G962" s="158"/>
      <c r="J962" s="161"/>
    </row>
    <row r="963" spans="6:10" x14ac:dyDescent="0.25">
      <c r="F963" s="161"/>
      <c r="G963" s="158"/>
      <c r="J963" s="161"/>
    </row>
    <row r="964" spans="6:10" x14ac:dyDescent="0.25">
      <c r="F964" s="161"/>
      <c r="G964" s="158"/>
      <c r="J964" s="161"/>
    </row>
    <row r="965" spans="6:10" x14ac:dyDescent="0.25">
      <c r="F965" s="161"/>
      <c r="G965" s="158"/>
      <c r="J965" s="161"/>
    </row>
    <row r="966" spans="6:10" x14ac:dyDescent="0.25">
      <c r="F966" s="161"/>
      <c r="G966" s="158"/>
      <c r="J966" s="161"/>
    </row>
    <row r="967" spans="6:10" x14ac:dyDescent="0.25">
      <c r="F967" s="161"/>
      <c r="G967" s="158"/>
      <c r="J967" s="161"/>
    </row>
    <row r="968" spans="6:10" x14ac:dyDescent="0.25">
      <c r="F968" s="161"/>
      <c r="G968" s="158"/>
      <c r="J968" s="161"/>
    </row>
    <row r="969" spans="6:10" x14ac:dyDescent="0.25">
      <c r="F969" s="161"/>
      <c r="G969" s="158"/>
      <c r="J969" s="161"/>
    </row>
    <row r="970" spans="6:10" x14ac:dyDescent="0.25">
      <c r="F970" s="161"/>
      <c r="G970" s="158"/>
      <c r="J970" s="161"/>
    </row>
    <row r="971" spans="6:10" x14ac:dyDescent="0.25">
      <c r="F971" s="161"/>
      <c r="G971" s="158"/>
      <c r="J971" s="161"/>
    </row>
    <row r="972" spans="6:10" x14ac:dyDescent="0.25">
      <c r="F972" s="161"/>
      <c r="G972" s="158"/>
      <c r="J972" s="161"/>
    </row>
    <row r="973" spans="6:10" x14ac:dyDescent="0.25">
      <c r="F973" s="161"/>
      <c r="G973" s="158"/>
      <c r="J973" s="161"/>
    </row>
    <row r="974" spans="6:10" x14ac:dyDescent="0.25">
      <c r="F974" s="161"/>
      <c r="G974" s="158"/>
      <c r="J974" s="161"/>
    </row>
    <row r="975" spans="6:10" x14ac:dyDescent="0.25">
      <c r="F975" s="161"/>
      <c r="G975" s="158"/>
      <c r="J975" s="161"/>
    </row>
    <row r="976" spans="6:10" x14ac:dyDescent="0.25">
      <c r="F976" s="161"/>
      <c r="G976" s="158"/>
      <c r="J976" s="161"/>
    </row>
    <row r="977" spans="6:10" x14ac:dyDescent="0.25">
      <c r="F977" s="161"/>
      <c r="G977" s="158"/>
      <c r="J977" s="161"/>
    </row>
    <row r="978" spans="6:10" x14ac:dyDescent="0.25">
      <c r="F978" s="161"/>
      <c r="G978" s="158"/>
      <c r="J978" s="161"/>
    </row>
    <row r="979" spans="6:10" x14ac:dyDescent="0.25">
      <c r="F979" s="161"/>
      <c r="G979" s="158"/>
      <c r="J979" s="161"/>
    </row>
    <row r="980" spans="6:10" x14ac:dyDescent="0.25">
      <c r="F980" s="161"/>
      <c r="G980" s="158"/>
      <c r="J980" s="161"/>
    </row>
    <row r="981" spans="6:10" x14ac:dyDescent="0.25">
      <c r="F981" s="161"/>
      <c r="G981" s="158"/>
      <c r="J981" s="161"/>
    </row>
    <row r="982" spans="6:10" x14ac:dyDescent="0.25">
      <c r="F982" s="161"/>
      <c r="G982" s="158"/>
      <c r="J982" s="161"/>
    </row>
    <row r="983" spans="6:10" x14ac:dyDescent="0.25">
      <c r="F983" s="161"/>
      <c r="G983" s="158"/>
      <c r="J983" s="161"/>
    </row>
    <row r="984" spans="6:10" x14ac:dyDescent="0.25">
      <c r="F984" s="161"/>
      <c r="G984" s="158"/>
      <c r="J984" s="161"/>
    </row>
    <row r="985" spans="6:10" x14ac:dyDescent="0.25">
      <c r="F985" s="161"/>
      <c r="G985" s="158"/>
      <c r="J985" s="161"/>
    </row>
    <row r="986" spans="6:10" x14ac:dyDescent="0.25">
      <c r="F986" s="161"/>
      <c r="G986" s="158"/>
      <c r="J986" s="161"/>
    </row>
    <row r="987" spans="6:10" x14ac:dyDescent="0.25">
      <c r="F987" s="161"/>
      <c r="G987" s="158"/>
      <c r="J987" s="161"/>
    </row>
    <row r="988" spans="6:10" x14ac:dyDescent="0.25">
      <c r="F988" s="161"/>
      <c r="G988" s="158"/>
      <c r="J988" s="161"/>
    </row>
    <row r="989" spans="6:10" x14ac:dyDescent="0.25">
      <c r="F989" s="161"/>
      <c r="G989" s="158"/>
      <c r="J989" s="161"/>
    </row>
    <row r="990" spans="6:10" x14ac:dyDescent="0.25">
      <c r="F990" s="161"/>
      <c r="G990" s="158"/>
      <c r="J990" s="161"/>
    </row>
    <row r="991" spans="6:10" x14ac:dyDescent="0.25">
      <c r="F991" s="161"/>
      <c r="G991" s="158"/>
      <c r="J991" s="161"/>
    </row>
    <row r="992" spans="6:10" x14ac:dyDescent="0.25">
      <c r="F992" s="161"/>
      <c r="G992" s="158"/>
      <c r="J992" s="161"/>
    </row>
    <row r="993" spans="6:10" x14ac:dyDescent="0.25">
      <c r="F993" s="161"/>
      <c r="G993" s="158"/>
      <c r="J993" s="161"/>
    </row>
    <row r="994" spans="6:10" x14ac:dyDescent="0.25">
      <c r="F994" s="161"/>
      <c r="G994" s="158"/>
      <c r="J994" s="161"/>
    </row>
    <row r="995" spans="6:10" x14ac:dyDescent="0.25">
      <c r="F995" s="161"/>
      <c r="G995" s="158"/>
      <c r="J995" s="161"/>
    </row>
    <row r="996" spans="6:10" x14ac:dyDescent="0.25">
      <c r="F996" s="161"/>
      <c r="G996" s="158"/>
      <c r="J996" s="161"/>
    </row>
    <row r="997" spans="6:10" x14ac:dyDescent="0.25">
      <c r="F997" s="161"/>
      <c r="G997" s="158"/>
      <c r="J997" s="161"/>
    </row>
    <row r="998" spans="6:10" x14ac:dyDescent="0.25">
      <c r="F998" s="161"/>
      <c r="G998" s="158"/>
      <c r="J998" s="161"/>
    </row>
    <row r="999" spans="6:10" x14ac:dyDescent="0.25">
      <c r="F999" s="161"/>
      <c r="G999" s="158"/>
      <c r="J999" s="161"/>
    </row>
    <row r="1000" spans="6:10" x14ac:dyDescent="0.25">
      <c r="F1000" s="161"/>
      <c r="G1000" s="158"/>
      <c r="J1000" s="161"/>
    </row>
    <row r="1001" spans="6:10" x14ac:dyDescent="0.25">
      <c r="F1001" s="161"/>
      <c r="G1001" s="158"/>
      <c r="J1001" s="161"/>
    </row>
    <row r="1002" spans="6:10" x14ac:dyDescent="0.25">
      <c r="F1002" s="161"/>
      <c r="G1002" s="158"/>
      <c r="J1002" s="161"/>
    </row>
    <row r="1003" spans="6:10" x14ac:dyDescent="0.25">
      <c r="F1003" s="161"/>
      <c r="G1003" s="158"/>
      <c r="J1003" s="161"/>
    </row>
    <row r="1004" spans="6:10" x14ac:dyDescent="0.25">
      <c r="F1004" s="161"/>
      <c r="G1004" s="158"/>
      <c r="J1004" s="161"/>
    </row>
    <row r="1005" spans="6:10" x14ac:dyDescent="0.25">
      <c r="F1005" s="161"/>
      <c r="G1005" s="158"/>
      <c r="J1005" s="161"/>
    </row>
    <row r="1006" spans="6:10" x14ac:dyDescent="0.25">
      <c r="F1006" s="161"/>
      <c r="G1006" s="158"/>
      <c r="J1006" s="161"/>
    </row>
    <row r="1007" spans="6:10" x14ac:dyDescent="0.25">
      <c r="F1007" s="161"/>
      <c r="G1007" s="158"/>
      <c r="J1007" s="161"/>
    </row>
    <row r="1008" spans="6:10" x14ac:dyDescent="0.25">
      <c r="F1008" s="161"/>
      <c r="G1008" s="158"/>
      <c r="J1008" s="161"/>
    </row>
    <row r="1009" spans="6:10" x14ac:dyDescent="0.25">
      <c r="F1009" s="161"/>
      <c r="G1009" s="158"/>
      <c r="J1009" s="161"/>
    </row>
    <row r="1010" spans="6:10" x14ac:dyDescent="0.25">
      <c r="F1010" s="161"/>
      <c r="G1010" s="158"/>
      <c r="J1010" s="161"/>
    </row>
    <row r="1011" spans="6:10" x14ac:dyDescent="0.25">
      <c r="F1011" s="161"/>
      <c r="G1011" s="158"/>
      <c r="J1011" s="161"/>
    </row>
    <row r="1012" spans="6:10" x14ac:dyDescent="0.25">
      <c r="F1012" s="161"/>
      <c r="G1012" s="158"/>
      <c r="J1012" s="161"/>
    </row>
    <row r="1013" spans="6:10" x14ac:dyDescent="0.25">
      <c r="F1013" s="161"/>
      <c r="G1013" s="158"/>
      <c r="J1013" s="161"/>
    </row>
    <row r="1014" spans="6:10" x14ac:dyDescent="0.25">
      <c r="F1014" s="161"/>
      <c r="G1014" s="158"/>
      <c r="J1014" s="161"/>
    </row>
    <row r="1015" spans="6:10" x14ac:dyDescent="0.25">
      <c r="F1015" s="161"/>
      <c r="G1015" s="158"/>
      <c r="J1015" s="161"/>
    </row>
    <row r="1016" spans="6:10" x14ac:dyDescent="0.25">
      <c r="F1016" s="161"/>
      <c r="G1016" s="158"/>
      <c r="J1016" s="161"/>
    </row>
    <row r="1017" spans="6:10" x14ac:dyDescent="0.25">
      <c r="F1017" s="161"/>
      <c r="G1017" s="158"/>
      <c r="J1017" s="161"/>
    </row>
    <row r="1018" spans="6:10" x14ac:dyDescent="0.25">
      <c r="F1018" s="161"/>
      <c r="G1018" s="158"/>
      <c r="J1018" s="161"/>
    </row>
    <row r="1019" spans="6:10" x14ac:dyDescent="0.25">
      <c r="F1019" s="161"/>
      <c r="G1019" s="158"/>
      <c r="J1019" s="161"/>
    </row>
    <row r="1020" spans="6:10" x14ac:dyDescent="0.25">
      <c r="F1020" s="161"/>
      <c r="G1020" s="158"/>
      <c r="J1020" s="161"/>
    </row>
    <row r="1021" spans="6:10" x14ac:dyDescent="0.25">
      <c r="F1021" s="161"/>
      <c r="G1021" s="158"/>
      <c r="J1021" s="161"/>
    </row>
    <row r="1022" spans="6:10" x14ac:dyDescent="0.25">
      <c r="F1022" s="161"/>
      <c r="G1022" s="158"/>
      <c r="J1022" s="161"/>
    </row>
    <row r="1023" spans="6:10" x14ac:dyDescent="0.25">
      <c r="F1023" s="161"/>
      <c r="G1023" s="158"/>
      <c r="J1023" s="161"/>
    </row>
    <row r="1024" spans="6:10" x14ac:dyDescent="0.25">
      <c r="F1024" s="161"/>
      <c r="G1024" s="158"/>
      <c r="J1024" s="161"/>
    </row>
    <row r="1025" spans="6:10" x14ac:dyDescent="0.25">
      <c r="F1025" s="161"/>
      <c r="G1025" s="158"/>
      <c r="J1025" s="161"/>
    </row>
    <row r="1026" spans="6:10" x14ac:dyDescent="0.25">
      <c r="F1026" s="161"/>
      <c r="G1026" s="158"/>
      <c r="J1026" s="161"/>
    </row>
    <row r="1027" spans="6:10" x14ac:dyDescent="0.25">
      <c r="F1027" s="161"/>
      <c r="G1027" s="158"/>
      <c r="J1027" s="161"/>
    </row>
    <row r="1028" spans="6:10" x14ac:dyDescent="0.25">
      <c r="F1028" s="161"/>
      <c r="G1028" s="158"/>
      <c r="J1028" s="161"/>
    </row>
    <row r="1029" spans="6:10" x14ac:dyDescent="0.25">
      <c r="F1029" s="161"/>
      <c r="G1029" s="158"/>
      <c r="J1029" s="161"/>
    </row>
    <row r="1030" spans="6:10" x14ac:dyDescent="0.25">
      <c r="F1030" s="161"/>
      <c r="G1030" s="158"/>
      <c r="J1030" s="161"/>
    </row>
    <row r="1031" spans="6:10" x14ac:dyDescent="0.25">
      <c r="F1031" s="161"/>
      <c r="G1031" s="158"/>
      <c r="J1031" s="161"/>
    </row>
    <row r="1032" spans="6:10" x14ac:dyDescent="0.25">
      <c r="F1032" s="161"/>
      <c r="G1032" s="158"/>
      <c r="J1032" s="161"/>
    </row>
    <row r="1033" spans="6:10" x14ac:dyDescent="0.25">
      <c r="F1033" s="161"/>
      <c r="G1033" s="158"/>
      <c r="J1033" s="161"/>
    </row>
    <row r="1034" spans="6:10" x14ac:dyDescent="0.25">
      <c r="F1034" s="161"/>
      <c r="G1034" s="158"/>
      <c r="J1034" s="161"/>
    </row>
    <row r="1035" spans="6:10" x14ac:dyDescent="0.25">
      <c r="F1035" s="161"/>
      <c r="G1035" s="158"/>
      <c r="J1035" s="161"/>
    </row>
    <row r="1036" spans="6:10" x14ac:dyDescent="0.25">
      <c r="F1036" s="161"/>
      <c r="G1036" s="158"/>
      <c r="J1036" s="161"/>
    </row>
    <row r="1037" spans="6:10" x14ac:dyDescent="0.25">
      <c r="F1037" s="161"/>
      <c r="G1037" s="158"/>
      <c r="J1037" s="161"/>
    </row>
    <row r="1038" spans="6:10" x14ac:dyDescent="0.25">
      <c r="F1038" s="161"/>
      <c r="G1038" s="158"/>
      <c r="J1038" s="161"/>
    </row>
    <row r="1039" spans="6:10" x14ac:dyDescent="0.25">
      <c r="F1039" s="161"/>
      <c r="G1039" s="158"/>
      <c r="J1039" s="161"/>
    </row>
    <row r="1040" spans="6:10" x14ac:dyDescent="0.25">
      <c r="F1040" s="161"/>
      <c r="G1040" s="158"/>
      <c r="J1040" s="161"/>
    </row>
    <row r="1041" spans="6:10" x14ac:dyDescent="0.25">
      <c r="F1041" s="161"/>
      <c r="G1041" s="158"/>
      <c r="J1041" s="161"/>
    </row>
    <row r="1042" spans="6:10" x14ac:dyDescent="0.25">
      <c r="F1042" s="161"/>
      <c r="G1042" s="158"/>
      <c r="J1042" s="161"/>
    </row>
    <row r="1043" spans="6:10" x14ac:dyDescent="0.25">
      <c r="F1043" s="161"/>
      <c r="G1043" s="158"/>
      <c r="J1043" s="161"/>
    </row>
    <row r="1044" spans="6:10" x14ac:dyDescent="0.25">
      <c r="F1044" s="161"/>
      <c r="G1044" s="158"/>
      <c r="J1044" s="161"/>
    </row>
    <row r="1045" spans="6:10" x14ac:dyDescent="0.25">
      <c r="F1045" s="161"/>
      <c r="G1045" s="158"/>
      <c r="J1045" s="161"/>
    </row>
    <row r="1046" spans="6:10" x14ac:dyDescent="0.25">
      <c r="F1046" s="161"/>
      <c r="G1046" s="158"/>
      <c r="J1046" s="161"/>
    </row>
    <row r="1047" spans="6:10" x14ac:dyDescent="0.25">
      <c r="F1047" s="161"/>
      <c r="G1047" s="158"/>
      <c r="J1047" s="161"/>
    </row>
    <row r="1048" spans="6:10" x14ac:dyDescent="0.25">
      <c r="F1048" s="161"/>
      <c r="G1048" s="158"/>
      <c r="J1048" s="161"/>
    </row>
    <row r="1049" spans="6:10" x14ac:dyDescent="0.25">
      <c r="F1049" s="161"/>
      <c r="G1049" s="158"/>
      <c r="J1049" s="161"/>
    </row>
    <row r="1050" spans="6:10" x14ac:dyDescent="0.25">
      <c r="F1050" s="161"/>
      <c r="G1050" s="158"/>
      <c r="J1050" s="161"/>
    </row>
    <row r="1051" spans="6:10" x14ac:dyDescent="0.25">
      <c r="F1051" s="161"/>
      <c r="G1051" s="158"/>
      <c r="J1051" s="161"/>
    </row>
    <row r="1052" spans="6:10" x14ac:dyDescent="0.25">
      <c r="F1052" s="161"/>
      <c r="G1052" s="158"/>
      <c r="J1052" s="161"/>
    </row>
    <row r="1053" spans="6:10" x14ac:dyDescent="0.25">
      <c r="F1053" s="161"/>
      <c r="G1053" s="158"/>
      <c r="J1053" s="161"/>
    </row>
    <row r="1054" spans="6:10" x14ac:dyDescent="0.25">
      <c r="F1054" s="161"/>
      <c r="G1054" s="158"/>
      <c r="J1054" s="161"/>
    </row>
    <row r="1055" spans="6:10" x14ac:dyDescent="0.25">
      <c r="F1055" s="161"/>
      <c r="G1055" s="158"/>
      <c r="J1055" s="161"/>
    </row>
    <row r="1056" spans="6:10" x14ac:dyDescent="0.25">
      <c r="F1056" s="161"/>
      <c r="G1056" s="158"/>
      <c r="J1056" s="161"/>
    </row>
    <row r="1057" spans="6:10" x14ac:dyDescent="0.25">
      <c r="F1057" s="161"/>
      <c r="G1057" s="158"/>
      <c r="J1057" s="161"/>
    </row>
    <row r="1058" spans="6:10" x14ac:dyDescent="0.25">
      <c r="F1058" s="161"/>
      <c r="G1058" s="158"/>
      <c r="J1058" s="161"/>
    </row>
    <row r="1059" spans="6:10" x14ac:dyDescent="0.25">
      <c r="F1059" s="161"/>
      <c r="G1059" s="158"/>
      <c r="J1059" s="161"/>
    </row>
    <row r="1060" spans="6:10" x14ac:dyDescent="0.25">
      <c r="F1060" s="161"/>
      <c r="G1060" s="158"/>
      <c r="J1060" s="161"/>
    </row>
    <row r="1061" spans="6:10" x14ac:dyDescent="0.25">
      <c r="F1061" s="161"/>
      <c r="G1061" s="158"/>
      <c r="J1061" s="161"/>
    </row>
    <row r="1062" spans="6:10" x14ac:dyDescent="0.25">
      <c r="F1062" s="161"/>
      <c r="G1062" s="158"/>
      <c r="J1062" s="161"/>
    </row>
    <row r="1063" spans="6:10" x14ac:dyDescent="0.25">
      <c r="F1063" s="161"/>
      <c r="G1063" s="158"/>
      <c r="J1063" s="161"/>
    </row>
    <row r="1064" spans="6:10" x14ac:dyDescent="0.25">
      <c r="F1064" s="161"/>
      <c r="G1064" s="158"/>
      <c r="J1064" s="161"/>
    </row>
    <row r="1065" spans="6:10" x14ac:dyDescent="0.25">
      <c r="F1065" s="161"/>
      <c r="G1065" s="158"/>
      <c r="J1065" s="161"/>
    </row>
    <row r="1066" spans="6:10" x14ac:dyDescent="0.25">
      <c r="F1066" s="161"/>
      <c r="G1066" s="158"/>
      <c r="J1066" s="161"/>
    </row>
    <row r="1067" spans="6:10" x14ac:dyDescent="0.25">
      <c r="F1067" s="161"/>
      <c r="G1067" s="158"/>
      <c r="J1067" s="161"/>
    </row>
    <row r="1068" spans="6:10" x14ac:dyDescent="0.25">
      <c r="F1068" s="161"/>
      <c r="G1068" s="158"/>
      <c r="J1068" s="161"/>
    </row>
    <row r="1069" spans="6:10" x14ac:dyDescent="0.25">
      <c r="F1069" s="161"/>
      <c r="G1069" s="158"/>
      <c r="J1069" s="161"/>
    </row>
    <row r="1070" spans="6:10" x14ac:dyDescent="0.25">
      <c r="F1070" s="161"/>
      <c r="G1070" s="158"/>
      <c r="J1070" s="161"/>
    </row>
    <row r="1071" spans="6:10" x14ac:dyDescent="0.25">
      <c r="F1071" s="161"/>
      <c r="G1071" s="158"/>
      <c r="J1071" s="161"/>
    </row>
    <row r="1072" spans="6:10" x14ac:dyDescent="0.25">
      <c r="F1072" s="161"/>
      <c r="G1072" s="158"/>
      <c r="J1072" s="161"/>
    </row>
    <row r="1073" spans="6:10" x14ac:dyDescent="0.25">
      <c r="F1073" s="161"/>
      <c r="G1073" s="158"/>
      <c r="J1073" s="161"/>
    </row>
    <row r="1074" spans="6:10" x14ac:dyDescent="0.25">
      <c r="F1074" s="161"/>
      <c r="G1074" s="158"/>
      <c r="J1074" s="161"/>
    </row>
    <row r="1075" spans="6:10" x14ac:dyDescent="0.25">
      <c r="F1075" s="161"/>
      <c r="G1075" s="158"/>
      <c r="J1075" s="161"/>
    </row>
    <row r="1076" spans="6:10" x14ac:dyDescent="0.25">
      <c r="F1076" s="161"/>
      <c r="G1076" s="158"/>
      <c r="J1076" s="161"/>
    </row>
    <row r="1077" spans="6:10" x14ac:dyDescent="0.25">
      <c r="F1077" s="161"/>
      <c r="G1077" s="158"/>
      <c r="J1077" s="161"/>
    </row>
    <row r="1078" spans="6:10" x14ac:dyDescent="0.25">
      <c r="F1078" s="161"/>
      <c r="G1078" s="158"/>
      <c r="J1078" s="161"/>
    </row>
    <row r="1079" spans="6:10" x14ac:dyDescent="0.25">
      <c r="F1079" s="161"/>
      <c r="G1079" s="158"/>
      <c r="J1079" s="161"/>
    </row>
    <row r="1080" spans="6:10" x14ac:dyDescent="0.25">
      <c r="F1080" s="161"/>
      <c r="G1080" s="158"/>
      <c r="J1080" s="161"/>
    </row>
    <row r="1081" spans="6:10" x14ac:dyDescent="0.25">
      <c r="F1081" s="161"/>
      <c r="G1081" s="158"/>
      <c r="J1081" s="161"/>
    </row>
    <row r="1082" spans="6:10" x14ac:dyDescent="0.25">
      <c r="F1082" s="161"/>
      <c r="G1082" s="158"/>
      <c r="J1082" s="161"/>
    </row>
    <row r="1083" spans="6:10" x14ac:dyDescent="0.25">
      <c r="F1083" s="161"/>
      <c r="G1083" s="158"/>
      <c r="J1083" s="161"/>
    </row>
    <row r="1084" spans="6:10" x14ac:dyDescent="0.25">
      <c r="F1084" s="161"/>
      <c r="G1084" s="158"/>
      <c r="J1084" s="161"/>
    </row>
    <row r="1085" spans="6:10" x14ac:dyDescent="0.25">
      <c r="F1085" s="161"/>
      <c r="G1085" s="158"/>
      <c r="J1085" s="161"/>
    </row>
    <row r="1086" spans="6:10" x14ac:dyDescent="0.25">
      <c r="F1086" s="161"/>
      <c r="G1086" s="158"/>
      <c r="J1086" s="161"/>
    </row>
    <row r="1087" spans="6:10" x14ac:dyDescent="0.25">
      <c r="F1087" s="161"/>
      <c r="G1087" s="158"/>
      <c r="J1087" s="161"/>
    </row>
    <row r="1088" spans="6:10" x14ac:dyDescent="0.25">
      <c r="F1088" s="161"/>
      <c r="G1088" s="158"/>
      <c r="J1088" s="161"/>
    </row>
    <row r="1089" spans="6:10" x14ac:dyDescent="0.25">
      <c r="F1089" s="161"/>
      <c r="G1089" s="158"/>
      <c r="J1089" s="161"/>
    </row>
    <row r="1090" spans="6:10" x14ac:dyDescent="0.25">
      <c r="F1090" s="161"/>
      <c r="G1090" s="158"/>
      <c r="J1090" s="161"/>
    </row>
    <row r="1091" spans="6:10" x14ac:dyDescent="0.25">
      <c r="F1091" s="161"/>
      <c r="G1091" s="158"/>
      <c r="J1091" s="161"/>
    </row>
    <row r="1092" spans="6:10" x14ac:dyDescent="0.25">
      <c r="F1092" s="161"/>
      <c r="G1092" s="158"/>
      <c r="J1092" s="161"/>
    </row>
    <row r="1093" spans="6:10" x14ac:dyDescent="0.25">
      <c r="F1093" s="161"/>
      <c r="G1093" s="158"/>
      <c r="J1093" s="161"/>
    </row>
    <row r="1094" spans="6:10" x14ac:dyDescent="0.25">
      <c r="F1094" s="161"/>
      <c r="G1094" s="158"/>
      <c r="J1094" s="161"/>
    </row>
    <row r="1095" spans="6:10" x14ac:dyDescent="0.25">
      <c r="F1095" s="161"/>
      <c r="G1095" s="158"/>
      <c r="J1095" s="161"/>
    </row>
    <row r="1096" spans="6:10" x14ac:dyDescent="0.25">
      <c r="F1096" s="161"/>
      <c r="G1096" s="158"/>
      <c r="J1096" s="161"/>
    </row>
    <row r="1097" spans="6:10" x14ac:dyDescent="0.25">
      <c r="F1097" s="161"/>
      <c r="G1097" s="158"/>
      <c r="J1097" s="161"/>
    </row>
    <row r="1098" spans="6:10" x14ac:dyDescent="0.25">
      <c r="F1098" s="161"/>
      <c r="G1098" s="158"/>
      <c r="J1098" s="161"/>
    </row>
    <row r="1099" spans="6:10" x14ac:dyDescent="0.25">
      <c r="F1099" s="161"/>
      <c r="G1099" s="158"/>
      <c r="J1099" s="161"/>
    </row>
    <row r="1100" spans="6:10" x14ac:dyDescent="0.25">
      <c r="F1100" s="161"/>
      <c r="G1100" s="158"/>
      <c r="J1100" s="161"/>
    </row>
    <row r="1101" spans="6:10" x14ac:dyDescent="0.25">
      <c r="F1101" s="161"/>
      <c r="G1101" s="158"/>
      <c r="J1101" s="161"/>
    </row>
    <row r="1102" spans="6:10" x14ac:dyDescent="0.25">
      <c r="F1102" s="161"/>
      <c r="G1102" s="158"/>
      <c r="J1102" s="161"/>
    </row>
    <row r="1103" spans="6:10" x14ac:dyDescent="0.25">
      <c r="F1103" s="161"/>
      <c r="G1103" s="158"/>
      <c r="J1103" s="161"/>
    </row>
    <row r="1104" spans="6:10" x14ac:dyDescent="0.25">
      <c r="F1104" s="161"/>
      <c r="G1104" s="158"/>
      <c r="J1104" s="161"/>
    </row>
    <row r="1105" spans="6:10" x14ac:dyDescent="0.25">
      <c r="F1105" s="161"/>
      <c r="G1105" s="158"/>
      <c r="J1105" s="161"/>
    </row>
    <row r="1106" spans="6:10" x14ac:dyDescent="0.25">
      <c r="F1106" s="161"/>
      <c r="G1106" s="158"/>
      <c r="J1106" s="161"/>
    </row>
    <row r="1107" spans="6:10" x14ac:dyDescent="0.25">
      <c r="F1107" s="161"/>
      <c r="G1107" s="158"/>
      <c r="J1107" s="161"/>
    </row>
    <row r="1108" spans="6:10" x14ac:dyDescent="0.25">
      <c r="F1108" s="161"/>
      <c r="G1108" s="158"/>
      <c r="J1108" s="161"/>
    </row>
    <row r="1109" spans="6:10" x14ac:dyDescent="0.25">
      <c r="F1109" s="161"/>
      <c r="G1109" s="158"/>
      <c r="J1109" s="161"/>
    </row>
    <row r="1110" spans="6:10" x14ac:dyDescent="0.25">
      <c r="F1110" s="161"/>
      <c r="G1110" s="158"/>
      <c r="J1110" s="161"/>
    </row>
    <row r="1111" spans="6:10" x14ac:dyDescent="0.25">
      <c r="F1111" s="161"/>
      <c r="G1111" s="158"/>
      <c r="J1111" s="161"/>
    </row>
    <row r="1112" spans="6:10" x14ac:dyDescent="0.25">
      <c r="F1112" s="161"/>
      <c r="G1112" s="158"/>
      <c r="J1112" s="161"/>
    </row>
    <row r="1113" spans="6:10" x14ac:dyDescent="0.25">
      <c r="F1113" s="161"/>
      <c r="G1113" s="158"/>
      <c r="J1113" s="161"/>
    </row>
    <row r="1114" spans="6:10" x14ac:dyDescent="0.25">
      <c r="F1114" s="161"/>
      <c r="G1114" s="158"/>
      <c r="J1114" s="161"/>
    </row>
    <row r="1115" spans="6:10" x14ac:dyDescent="0.25">
      <c r="F1115" s="161"/>
      <c r="G1115" s="158"/>
      <c r="J1115" s="161"/>
    </row>
    <row r="1116" spans="6:10" x14ac:dyDescent="0.25">
      <c r="F1116" s="161"/>
      <c r="G1116" s="158"/>
      <c r="J1116" s="161"/>
    </row>
    <row r="1117" spans="6:10" x14ac:dyDescent="0.25">
      <c r="F1117" s="161"/>
      <c r="G1117" s="158"/>
      <c r="J1117" s="161"/>
    </row>
    <row r="1118" spans="6:10" x14ac:dyDescent="0.25">
      <c r="F1118" s="161"/>
      <c r="G1118" s="158"/>
      <c r="J1118" s="161"/>
    </row>
    <row r="1119" spans="6:10" x14ac:dyDescent="0.25">
      <c r="F1119" s="161"/>
      <c r="G1119" s="158"/>
      <c r="J1119" s="161"/>
    </row>
    <row r="1120" spans="6:10" x14ac:dyDescent="0.25">
      <c r="F1120" s="161"/>
      <c r="G1120" s="158"/>
      <c r="J1120" s="161"/>
    </row>
    <row r="1121" spans="6:10" x14ac:dyDescent="0.25">
      <c r="F1121" s="161"/>
      <c r="G1121" s="158"/>
      <c r="J1121" s="161"/>
    </row>
    <row r="1122" spans="6:10" x14ac:dyDescent="0.25">
      <c r="F1122" s="161"/>
      <c r="G1122" s="158"/>
      <c r="J1122" s="161"/>
    </row>
    <row r="1123" spans="6:10" x14ac:dyDescent="0.25">
      <c r="F1123" s="161"/>
      <c r="G1123" s="158"/>
      <c r="J1123" s="161"/>
    </row>
    <row r="1124" spans="6:10" x14ac:dyDescent="0.25">
      <c r="F1124" s="161"/>
      <c r="G1124" s="158"/>
      <c r="J1124" s="161"/>
    </row>
    <row r="1125" spans="6:10" x14ac:dyDescent="0.25">
      <c r="F1125" s="161"/>
      <c r="G1125" s="158"/>
      <c r="J1125" s="161"/>
    </row>
    <row r="1126" spans="6:10" x14ac:dyDescent="0.25">
      <c r="F1126" s="161"/>
      <c r="G1126" s="158"/>
      <c r="J1126" s="161"/>
    </row>
    <row r="1127" spans="6:10" x14ac:dyDescent="0.25">
      <c r="F1127" s="161"/>
      <c r="G1127" s="158"/>
      <c r="J1127" s="161"/>
    </row>
    <row r="1128" spans="6:10" x14ac:dyDescent="0.25">
      <c r="F1128" s="161"/>
      <c r="G1128" s="158"/>
      <c r="J1128" s="161"/>
    </row>
    <row r="1129" spans="6:10" x14ac:dyDescent="0.25">
      <c r="F1129" s="161"/>
      <c r="G1129" s="158"/>
      <c r="J1129" s="161"/>
    </row>
    <row r="1130" spans="6:10" x14ac:dyDescent="0.25">
      <c r="F1130" s="161"/>
      <c r="G1130" s="158"/>
      <c r="J1130" s="161"/>
    </row>
    <row r="1131" spans="6:10" x14ac:dyDescent="0.25">
      <c r="F1131" s="161"/>
      <c r="G1131" s="158"/>
      <c r="J1131" s="161"/>
    </row>
    <row r="1132" spans="6:10" x14ac:dyDescent="0.25">
      <c r="F1132" s="161"/>
      <c r="G1132" s="158"/>
      <c r="J1132" s="161"/>
    </row>
    <row r="1133" spans="6:10" x14ac:dyDescent="0.25">
      <c r="F1133" s="161"/>
      <c r="G1133" s="158"/>
      <c r="J1133" s="161"/>
    </row>
    <row r="1134" spans="6:10" x14ac:dyDescent="0.25">
      <c r="F1134" s="161"/>
      <c r="G1134" s="158"/>
      <c r="J1134" s="161"/>
    </row>
    <row r="1135" spans="6:10" x14ac:dyDescent="0.25">
      <c r="F1135" s="161"/>
      <c r="G1135" s="158"/>
      <c r="J1135" s="161"/>
    </row>
    <row r="1136" spans="6:10" x14ac:dyDescent="0.25">
      <c r="F1136" s="161"/>
      <c r="G1136" s="158"/>
      <c r="J1136" s="161"/>
    </row>
    <row r="1137" spans="6:10" x14ac:dyDescent="0.25">
      <c r="F1137" s="161"/>
      <c r="G1137" s="158"/>
      <c r="J1137" s="161"/>
    </row>
    <row r="1138" spans="6:10" x14ac:dyDescent="0.25">
      <c r="F1138" s="161"/>
      <c r="G1138" s="158"/>
      <c r="J1138" s="161"/>
    </row>
    <row r="1139" spans="6:10" x14ac:dyDescent="0.25">
      <c r="F1139" s="161"/>
      <c r="G1139" s="158"/>
      <c r="J1139" s="161"/>
    </row>
    <row r="1140" spans="6:10" x14ac:dyDescent="0.25">
      <c r="F1140" s="161"/>
      <c r="G1140" s="158"/>
      <c r="J1140" s="161"/>
    </row>
    <row r="1141" spans="6:10" x14ac:dyDescent="0.25">
      <c r="F1141" s="161"/>
      <c r="G1141" s="158"/>
      <c r="J1141" s="161"/>
    </row>
    <row r="1142" spans="6:10" x14ac:dyDescent="0.25">
      <c r="F1142" s="161"/>
      <c r="G1142" s="158"/>
      <c r="J1142" s="161"/>
    </row>
    <row r="1143" spans="6:10" x14ac:dyDescent="0.25">
      <c r="F1143" s="161"/>
      <c r="G1143" s="158"/>
      <c r="J1143" s="161"/>
    </row>
    <row r="1144" spans="6:10" x14ac:dyDescent="0.25">
      <c r="F1144" s="161"/>
      <c r="G1144" s="158"/>
      <c r="J1144" s="161"/>
    </row>
    <row r="1145" spans="6:10" x14ac:dyDescent="0.25">
      <c r="F1145" s="161"/>
      <c r="G1145" s="158"/>
      <c r="J1145" s="161"/>
    </row>
    <row r="1146" spans="6:10" x14ac:dyDescent="0.25">
      <c r="F1146" s="161"/>
      <c r="G1146" s="158"/>
      <c r="J1146" s="161"/>
    </row>
    <row r="1147" spans="6:10" x14ac:dyDescent="0.25">
      <c r="F1147" s="161"/>
      <c r="G1147" s="158"/>
      <c r="J1147" s="161"/>
    </row>
    <row r="1148" spans="6:10" x14ac:dyDescent="0.25">
      <c r="F1148" s="161"/>
      <c r="G1148" s="158"/>
      <c r="J1148" s="161"/>
    </row>
    <row r="1149" spans="6:10" x14ac:dyDescent="0.25">
      <c r="F1149" s="161"/>
      <c r="G1149" s="158"/>
      <c r="J1149" s="161"/>
    </row>
    <row r="1150" spans="6:10" x14ac:dyDescent="0.25">
      <c r="F1150" s="161"/>
      <c r="G1150" s="158"/>
      <c r="J1150" s="161"/>
    </row>
    <row r="1151" spans="6:10" x14ac:dyDescent="0.25">
      <c r="F1151" s="161"/>
      <c r="G1151" s="158"/>
      <c r="J1151" s="161"/>
    </row>
    <row r="1152" spans="6:10" x14ac:dyDescent="0.25">
      <c r="F1152" s="161"/>
      <c r="G1152" s="158"/>
      <c r="J1152" s="161"/>
    </row>
    <row r="1153" spans="6:10" x14ac:dyDescent="0.25">
      <c r="F1153" s="161"/>
      <c r="G1153" s="158"/>
      <c r="J1153" s="161"/>
    </row>
    <row r="1154" spans="6:10" x14ac:dyDescent="0.25">
      <c r="F1154" s="161"/>
      <c r="G1154" s="158"/>
      <c r="J1154" s="161"/>
    </row>
    <row r="1155" spans="6:10" x14ac:dyDescent="0.25">
      <c r="F1155" s="161"/>
      <c r="G1155" s="158"/>
      <c r="J1155" s="161"/>
    </row>
    <row r="1156" spans="6:10" x14ac:dyDescent="0.25">
      <c r="F1156" s="161"/>
      <c r="G1156" s="158"/>
      <c r="J1156" s="161"/>
    </row>
    <row r="1157" spans="6:10" x14ac:dyDescent="0.25">
      <c r="F1157" s="161"/>
      <c r="G1157" s="158"/>
      <c r="J1157" s="161"/>
    </row>
    <row r="1158" spans="6:10" x14ac:dyDescent="0.25">
      <c r="F1158" s="161"/>
      <c r="G1158" s="158"/>
      <c r="J1158" s="161"/>
    </row>
    <row r="1159" spans="6:10" x14ac:dyDescent="0.25">
      <c r="F1159" s="161"/>
      <c r="G1159" s="158"/>
      <c r="J1159" s="161"/>
    </row>
    <row r="1160" spans="6:10" x14ac:dyDescent="0.25">
      <c r="F1160" s="161"/>
      <c r="G1160" s="158"/>
      <c r="J1160" s="161"/>
    </row>
    <row r="1161" spans="6:10" x14ac:dyDescent="0.25">
      <c r="F1161" s="161"/>
      <c r="G1161" s="158"/>
      <c r="J1161" s="161"/>
    </row>
    <row r="1162" spans="6:10" x14ac:dyDescent="0.25">
      <c r="F1162" s="161"/>
      <c r="G1162" s="158"/>
      <c r="J1162" s="161"/>
    </row>
    <row r="1163" spans="6:10" x14ac:dyDescent="0.25">
      <c r="F1163" s="161"/>
      <c r="G1163" s="158"/>
      <c r="J1163" s="161"/>
    </row>
    <row r="1164" spans="6:10" x14ac:dyDescent="0.25">
      <c r="F1164" s="161"/>
      <c r="G1164" s="158"/>
      <c r="J1164" s="161"/>
    </row>
    <row r="1165" spans="6:10" x14ac:dyDescent="0.25">
      <c r="F1165" s="161"/>
      <c r="G1165" s="158"/>
      <c r="J1165" s="161"/>
    </row>
    <row r="1166" spans="6:10" x14ac:dyDescent="0.25">
      <c r="F1166" s="161"/>
      <c r="G1166" s="158"/>
      <c r="J1166" s="161"/>
    </row>
    <row r="1167" spans="6:10" x14ac:dyDescent="0.25">
      <c r="F1167" s="161"/>
      <c r="G1167" s="158"/>
      <c r="J1167" s="161"/>
    </row>
    <row r="1168" spans="6:10" x14ac:dyDescent="0.25">
      <c r="F1168" s="161"/>
      <c r="G1168" s="158"/>
      <c r="J1168" s="161"/>
    </row>
    <row r="1169" spans="6:10" x14ac:dyDescent="0.25">
      <c r="F1169" s="161"/>
      <c r="G1169" s="158"/>
      <c r="J1169" s="161"/>
    </row>
    <row r="1170" spans="6:10" x14ac:dyDescent="0.25">
      <c r="F1170" s="161"/>
      <c r="G1170" s="158"/>
      <c r="J1170" s="161"/>
    </row>
    <row r="1171" spans="6:10" x14ac:dyDescent="0.25">
      <c r="F1171" s="161"/>
      <c r="G1171" s="158"/>
      <c r="J1171" s="161"/>
    </row>
    <row r="1172" spans="6:10" x14ac:dyDescent="0.25">
      <c r="F1172" s="161"/>
      <c r="G1172" s="158"/>
      <c r="J1172" s="161"/>
    </row>
    <row r="1173" spans="6:10" x14ac:dyDescent="0.25">
      <c r="F1173" s="161"/>
      <c r="G1173" s="158"/>
      <c r="J1173" s="161"/>
    </row>
    <row r="1174" spans="6:10" x14ac:dyDescent="0.25">
      <c r="F1174" s="161"/>
      <c r="G1174" s="158"/>
      <c r="J1174" s="161"/>
    </row>
    <row r="1175" spans="6:10" x14ac:dyDescent="0.25">
      <c r="F1175" s="161"/>
      <c r="G1175" s="158"/>
      <c r="J1175" s="161"/>
    </row>
    <row r="1176" spans="6:10" x14ac:dyDescent="0.25">
      <c r="F1176" s="161"/>
      <c r="G1176" s="158"/>
      <c r="J1176" s="161"/>
    </row>
    <row r="1177" spans="6:10" x14ac:dyDescent="0.25">
      <c r="F1177" s="161"/>
      <c r="G1177" s="158"/>
      <c r="J1177" s="161"/>
    </row>
    <row r="1178" spans="6:10" x14ac:dyDescent="0.25">
      <c r="F1178" s="161"/>
      <c r="G1178" s="158"/>
      <c r="J1178" s="161"/>
    </row>
    <row r="1179" spans="6:10" x14ac:dyDescent="0.25">
      <c r="F1179" s="161"/>
      <c r="G1179" s="158"/>
      <c r="J1179" s="161"/>
    </row>
    <row r="1180" spans="6:10" x14ac:dyDescent="0.25">
      <c r="F1180" s="161"/>
      <c r="G1180" s="158"/>
      <c r="J1180" s="161"/>
    </row>
    <row r="1181" spans="6:10" x14ac:dyDescent="0.25">
      <c r="F1181" s="161"/>
      <c r="G1181" s="158"/>
      <c r="J1181" s="161"/>
    </row>
    <row r="1182" spans="6:10" x14ac:dyDescent="0.25">
      <c r="F1182" s="161"/>
      <c r="G1182" s="158"/>
      <c r="J1182" s="161"/>
    </row>
    <row r="1183" spans="6:10" x14ac:dyDescent="0.25">
      <c r="F1183" s="161"/>
      <c r="G1183" s="158"/>
      <c r="J1183" s="161"/>
    </row>
    <row r="1184" spans="6:10" x14ac:dyDescent="0.25">
      <c r="F1184" s="161"/>
      <c r="G1184" s="158"/>
      <c r="J1184" s="161"/>
    </row>
    <row r="1185" spans="6:10" x14ac:dyDescent="0.25">
      <c r="F1185" s="161"/>
      <c r="G1185" s="158"/>
      <c r="J1185" s="161"/>
    </row>
    <row r="1186" spans="6:10" x14ac:dyDescent="0.25">
      <c r="F1186" s="161"/>
      <c r="G1186" s="158"/>
      <c r="J1186" s="161"/>
    </row>
    <row r="1187" spans="6:10" x14ac:dyDescent="0.25">
      <c r="F1187" s="161"/>
      <c r="G1187" s="158"/>
      <c r="J1187" s="161"/>
    </row>
    <row r="1188" spans="6:10" x14ac:dyDescent="0.25">
      <c r="F1188" s="161"/>
      <c r="G1188" s="158"/>
      <c r="J1188" s="161"/>
    </row>
    <row r="1189" spans="6:10" x14ac:dyDescent="0.25">
      <c r="F1189" s="161"/>
      <c r="G1189" s="158"/>
      <c r="J1189" s="161"/>
    </row>
    <row r="1190" spans="6:10" x14ac:dyDescent="0.25">
      <c r="F1190" s="161"/>
      <c r="G1190" s="158"/>
      <c r="J1190" s="161"/>
    </row>
    <row r="1191" spans="6:10" x14ac:dyDescent="0.25">
      <c r="F1191" s="161"/>
      <c r="G1191" s="158"/>
      <c r="J1191" s="161"/>
    </row>
    <row r="1192" spans="6:10" x14ac:dyDescent="0.25">
      <c r="F1192" s="161"/>
      <c r="G1192" s="158"/>
      <c r="J1192" s="161"/>
    </row>
    <row r="1193" spans="6:10" x14ac:dyDescent="0.25">
      <c r="F1193" s="161"/>
      <c r="G1193" s="158"/>
      <c r="J1193" s="161"/>
    </row>
    <row r="1194" spans="6:10" x14ac:dyDescent="0.25">
      <c r="F1194" s="161"/>
      <c r="G1194" s="158"/>
      <c r="J1194" s="161"/>
    </row>
    <row r="1195" spans="6:10" x14ac:dyDescent="0.25">
      <c r="F1195" s="161"/>
      <c r="G1195" s="158"/>
      <c r="J1195" s="161"/>
    </row>
    <row r="1196" spans="6:10" x14ac:dyDescent="0.25">
      <c r="F1196" s="161"/>
      <c r="G1196" s="158"/>
      <c r="J1196" s="161"/>
    </row>
    <row r="1197" spans="6:10" x14ac:dyDescent="0.25">
      <c r="F1197" s="161"/>
      <c r="G1197" s="158"/>
      <c r="J1197" s="161"/>
    </row>
    <row r="1198" spans="6:10" x14ac:dyDescent="0.25">
      <c r="F1198" s="161"/>
      <c r="G1198" s="158"/>
      <c r="J1198" s="161"/>
    </row>
    <row r="1199" spans="6:10" x14ac:dyDescent="0.25">
      <c r="F1199" s="161"/>
      <c r="G1199" s="158"/>
      <c r="J1199" s="161"/>
    </row>
    <row r="1200" spans="6:10" x14ac:dyDescent="0.25">
      <c r="F1200" s="161"/>
      <c r="G1200" s="158"/>
      <c r="J1200" s="161"/>
    </row>
    <row r="1201" spans="6:10" x14ac:dyDescent="0.25">
      <c r="F1201" s="161"/>
      <c r="G1201" s="158"/>
      <c r="J1201" s="161"/>
    </row>
    <row r="1202" spans="6:10" x14ac:dyDescent="0.25">
      <c r="F1202" s="161"/>
      <c r="G1202" s="158"/>
      <c r="J1202" s="161"/>
    </row>
    <row r="1203" spans="6:10" x14ac:dyDescent="0.25">
      <c r="F1203" s="161"/>
      <c r="G1203" s="158"/>
      <c r="J1203" s="161"/>
    </row>
    <row r="1204" spans="6:10" x14ac:dyDescent="0.25">
      <c r="F1204" s="161"/>
      <c r="G1204" s="158"/>
      <c r="J1204" s="161"/>
    </row>
    <row r="1205" spans="6:10" x14ac:dyDescent="0.25">
      <c r="F1205" s="161"/>
      <c r="G1205" s="158"/>
      <c r="J1205" s="161"/>
    </row>
    <row r="1206" spans="6:10" x14ac:dyDescent="0.25">
      <c r="F1206" s="161"/>
      <c r="G1206" s="158"/>
      <c r="J1206" s="161"/>
    </row>
    <row r="1207" spans="6:10" x14ac:dyDescent="0.25">
      <c r="F1207" s="161"/>
      <c r="G1207" s="158"/>
      <c r="J1207" s="161"/>
    </row>
    <row r="1208" spans="6:10" x14ac:dyDescent="0.25">
      <c r="F1208" s="161"/>
      <c r="G1208" s="158"/>
      <c r="J1208" s="161"/>
    </row>
    <row r="1209" spans="6:10" x14ac:dyDescent="0.25">
      <c r="F1209" s="161"/>
      <c r="G1209" s="158"/>
      <c r="J1209" s="161"/>
    </row>
    <row r="1210" spans="6:10" x14ac:dyDescent="0.25">
      <c r="F1210" s="161"/>
      <c r="G1210" s="158"/>
      <c r="J1210" s="161"/>
    </row>
    <row r="1211" spans="6:10" x14ac:dyDescent="0.25">
      <c r="F1211" s="161"/>
      <c r="G1211" s="158"/>
      <c r="J1211" s="161"/>
    </row>
    <row r="1212" spans="6:10" x14ac:dyDescent="0.25">
      <c r="F1212" s="161"/>
      <c r="G1212" s="158"/>
      <c r="J1212" s="161"/>
    </row>
    <row r="1213" spans="6:10" x14ac:dyDescent="0.25">
      <c r="F1213" s="161"/>
      <c r="G1213" s="158"/>
      <c r="J1213" s="161"/>
    </row>
    <row r="1214" spans="6:10" x14ac:dyDescent="0.25">
      <c r="F1214" s="161"/>
      <c r="G1214" s="158"/>
      <c r="J1214" s="161"/>
    </row>
    <row r="1215" spans="6:10" x14ac:dyDescent="0.25">
      <c r="F1215" s="161"/>
      <c r="G1215" s="158"/>
      <c r="J1215" s="161"/>
    </row>
    <row r="1216" spans="6:10" x14ac:dyDescent="0.25">
      <c r="F1216" s="161"/>
      <c r="G1216" s="158"/>
      <c r="J1216" s="161"/>
    </row>
    <row r="1217" spans="6:10" x14ac:dyDescent="0.25">
      <c r="F1217" s="161"/>
      <c r="G1217" s="158"/>
      <c r="J1217" s="161"/>
    </row>
    <row r="1218" spans="6:10" x14ac:dyDescent="0.25">
      <c r="F1218" s="161"/>
      <c r="G1218" s="158"/>
      <c r="J1218" s="161"/>
    </row>
    <row r="1219" spans="6:10" x14ac:dyDescent="0.25">
      <c r="F1219" s="161"/>
      <c r="G1219" s="158"/>
      <c r="J1219" s="161"/>
    </row>
    <row r="1220" spans="6:10" x14ac:dyDescent="0.25">
      <c r="F1220" s="161"/>
      <c r="G1220" s="158"/>
      <c r="J1220" s="161"/>
    </row>
    <row r="1221" spans="6:10" x14ac:dyDescent="0.25">
      <c r="F1221" s="161"/>
      <c r="G1221" s="158"/>
      <c r="J1221" s="161"/>
    </row>
    <row r="1222" spans="6:10" x14ac:dyDescent="0.25">
      <c r="F1222" s="161"/>
      <c r="G1222" s="158"/>
      <c r="J1222" s="161"/>
    </row>
    <row r="1223" spans="6:10" x14ac:dyDescent="0.25">
      <c r="F1223" s="161"/>
      <c r="G1223" s="158"/>
      <c r="J1223" s="161"/>
    </row>
    <row r="1224" spans="6:10" x14ac:dyDescent="0.25">
      <c r="F1224" s="161"/>
      <c r="G1224" s="158"/>
      <c r="J1224" s="161"/>
    </row>
    <row r="1225" spans="6:10" x14ac:dyDescent="0.25">
      <c r="F1225" s="161"/>
      <c r="G1225" s="158"/>
      <c r="J1225" s="161"/>
    </row>
    <row r="1226" spans="6:10" x14ac:dyDescent="0.25">
      <c r="F1226" s="161"/>
      <c r="G1226" s="158"/>
      <c r="J1226" s="161"/>
    </row>
    <row r="1227" spans="6:10" x14ac:dyDescent="0.25">
      <c r="F1227" s="161"/>
      <c r="G1227" s="158"/>
      <c r="J1227" s="161"/>
    </row>
    <row r="1228" spans="6:10" x14ac:dyDescent="0.25">
      <c r="F1228" s="161"/>
      <c r="G1228" s="158"/>
      <c r="J1228" s="161"/>
    </row>
    <row r="1229" spans="6:10" x14ac:dyDescent="0.25">
      <c r="F1229" s="161"/>
      <c r="G1229" s="158"/>
      <c r="J1229" s="161"/>
    </row>
    <row r="1230" spans="6:10" x14ac:dyDescent="0.25">
      <c r="F1230" s="161"/>
      <c r="G1230" s="158"/>
      <c r="J1230" s="161"/>
    </row>
    <row r="1231" spans="6:10" x14ac:dyDescent="0.25">
      <c r="F1231" s="161"/>
      <c r="G1231" s="158"/>
      <c r="J1231" s="161"/>
    </row>
    <row r="1232" spans="6:10" x14ac:dyDescent="0.25">
      <c r="F1232" s="161"/>
      <c r="G1232" s="158"/>
      <c r="J1232" s="161"/>
    </row>
    <row r="1233" spans="6:10" x14ac:dyDescent="0.25">
      <c r="F1233" s="161"/>
      <c r="G1233" s="158"/>
      <c r="J1233" s="161"/>
    </row>
    <row r="1234" spans="6:10" x14ac:dyDescent="0.25">
      <c r="F1234" s="161"/>
      <c r="G1234" s="158"/>
      <c r="J1234" s="161"/>
    </row>
    <row r="1235" spans="6:10" x14ac:dyDescent="0.25">
      <c r="F1235" s="161"/>
      <c r="G1235" s="158"/>
      <c r="J1235" s="161"/>
    </row>
    <row r="1236" spans="6:10" x14ac:dyDescent="0.25">
      <c r="F1236" s="161"/>
      <c r="G1236" s="158"/>
      <c r="J1236" s="161"/>
    </row>
    <row r="1237" spans="6:10" x14ac:dyDescent="0.25">
      <c r="F1237" s="161"/>
      <c r="G1237" s="158"/>
      <c r="J1237" s="161"/>
    </row>
    <row r="1238" spans="6:10" x14ac:dyDescent="0.25">
      <c r="F1238" s="161"/>
      <c r="G1238" s="158"/>
      <c r="J1238" s="161"/>
    </row>
    <row r="1239" spans="6:10" x14ac:dyDescent="0.25">
      <c r="F1239" s="161"/>
      <c r="G1239" s="158"/>
      <c r="J1239" s="161"/>
    </row>
    <row r="1240" spans="6:10" x14ac:dyDescent="0.25">
      <c r="F1240" s="161"/>
      <c r="G1240" s="158"/>
      <c r="J1240" s="161"/>
    </row>
    <row r="1241" spans="6:10" x14ac:dyDescent="0.25">
      <c r="F1241" s="161"/>
      <c r="G1241" s="158"/>
      <c r="J1241" s="161"/>
    </row>
    <row r="1242" spans="6:10" x14ac:dyDescent="0.25">
      <c r="F1242" s="161"/>
      <c r="G1242" s="158"/>
      <c r="J1242" s="161"/>
    </row>
    <row r="1243" spans="6:10" x14ac:dyDescent="0.25">
      <c r="F1243" s="161"/>
      <c r="G1243" s="158"/>
      <c r="J1243" s="161"/>
    </row>
    <row r="1244" spans="6:10" x14ac:dyDescent="0.25">
      <c r="F1244" s="161"/>
      <c r="G1244" s="158"/>
      <c r="J1244" s="161"/>
    </row>
    <row r="1245" spans="6:10" x14ac:dyDescent="0.25">
      <c r="F1245" s="161"/>
      <c r="G1245" s="158"/>
      <c r="J1245" s="161"/>
    </row>
    <row r="1246" spans="6:10" x14ac:dyDescent="0.25">
      <c r="F1246" s="161"/>
      <c r="G1246" s="158"/>
      <c r="J1246" s="161"/>
    </row>
    <row r="1247" spans="6:10" x14ac:dyDescent="0.25">
      <c r="F1247" s="161"/>
      <c r="G1247" s="158"/>
      <c r="J1247" s="161"/>
    </row>
    <row r="1248" spans="6:10" x14ac:dyDescent="0.25">
      <c r="F1248" s="161"/>
      <c r="G1248" s="158"/>
      <c r="J1248" s="161"/>
    </row>
    <row r="1249" spans="6:10" x14ac:dyDescent="0.25">
      <c r="F1249" s="161"/>
      <c r="G1249" s="158"/>
      <c r="J1249" s="161"/>
    </row>
    <row r="1250" spans="6:10" x14ac:dyDescent="0.25">
      <c r="F1250" s="161"/>
      <c r="G1250" s="158"/>
      <c r="J1250" s="161"/>
    </row>
    <row r="1251" spans="6:10" x14ac:dyDescent="0.25">
      <c r="F1251" s="161"/>
      <c r="G1251" s="158"/>
      <c r="J1251" s="161"/>
    </row>
    <row r="1252" spans="6:10" x14ac:dyDescent="0.25">
      <c r="F1252" s="161"/>
      <c r="G1252" s="158"/>
      <c r="J1252" s="161"/>
    </row>
    <row r="1253" spans="6:10" x14ac:dyDescent="0.25">
      <c r="F1253" s="161"/>
      <c r="G1253" s="158"/>
      <c r="J1253" s="161"/>
    </row>
    <row r="1254" spans="6:10" x14ac:dyDescent="0.25">
      <c r="F1254" s="161"/>
      <c r="G1254" s="158"/>
      <c r="J1254" s="161"/>
    </row>
    <row r="1255" spans="6:10" x14ac:dyDescent="0.25">
      <c r="F1255" s="161"/>
      <c r="G1255" s="158"/>
      <c r="J1255" s="161"/>
    </row>
    <row r="1256" spans="6:10" x14ac:dyDescent="0.25">
      <c r="F1256" s="161"/>
      <c r="G1256" s="158"/>
      <c r="J1256" s="161"/>
    </row>
    <row r="1257" spans="6:10" x14ac:dyDescent="0.25">
      <c r="F1257" s="161"/>
      <c r="G1257" s="158"/>
      <c r="J1257" s="161"/>
    </row>
    <row r="1258" spans="6:10" x14ac:dyDescent="0.25">
      <c r="F1258" s="161"/>
      <c r="G1258" s="158"/>
      <c r="J1258" s="161"/>
    </row>
    <row r="1259" spans="6:10" x14ac:dyDescent="0.25">
      <c r="F1259" s="161"/>
      <c r="G1259" s="158"/>
      <c r="J1259" s="161"/>
    </row>
    <row r="1260" spans="6:10" x14ac:dyDescent="0.25">
      <c r="F1260" s="161"/>
      <c r="G1260" s="158"/>
      <c r="J1260" s="161"/>
    </row>
    <row r="1261" spans="6:10" x14ac:dyDescent="0.25">
      <c r="F1261" s="161"/>
      <c r="G1261" s="158"/>
      <c r="J1261" s="161"/>
    </row>
    <row r="1262" spans="6:10" x14ac:dyDescent="0.25">
      <c r="F1262" s="161"/>
      <c r="G1262" s="158"/>
      <c r="J1262" s="161"/>
    </row>
    <row r="1263" spans="6:10" x14ac:dyDescent="0.25">
      <c r="F1263" s="161"/>
      <c r="G1263" s="158"/>
      <c r="J1263" s="161"/>
    </row>
    <row r="1264" spans="6:10" x14ac:dyDescent="0.25">
      <c r="F1264" s="161"/>
      <c r="G1264" s="158"/>
      <c r="J1264" s="161"/>
    </row>
    <row r="1265" spans="6:10" x14ac:dyDescent="0.25">
      <c r="F1265" s="161"/>
      <c r="G1265" s="158"/>
      <c r="J1265" s="161"/>
    </row>
    <row r="1266" spans="6:10" x14ac:dyDescent="0.25">
      <c r="F1266" s="161"/>
      <c r="G1266" s="158"/>
      <c r="J1266" s="161"/>
    </row>
    <row r="1267" spans="6:10" x14ac:dyDescent="0.25">
      <c r="F1267" s="161"/>
      <c r="G1267" s="158"/>
      <c r="J1267" s="161"/>
    </row>
    <row r="1268" spans="6:10" x14ac:dyDescent="0.25">
      <c r="F1268" s="161"/>
      <c r="G1268" s="158"/>
      <c r="J1268" s="161"/>
    </row>
    <row r="1269" spans="6:10" x14ac:dyDescent="0.25">
      <c r="F1269" s="161"/>
      <c r="G1269" s="158"/>
      <c r="J1269" s="161"/>
    </row>
    <row r="1270" spans="6:10" x14ac:dyDescent="0.25">
      <c r="F1270" s="161"/>
      <c r="G1270" s="158"/>
      <c r="J1270" s="161"/>
    </row>
    <row r="1271" spans="6:10" x14ac:dyDescent="0.25">
      <c r="F1271" s="161"/>
      <c r="G1271" s="158"/>
      <c r="J1271" s="161"/>
    </row>
    <row r="1272" spans="6:10" x14ac:dyDescent="0.25">
      <c r="F1272" s="161"/>
      <c r="G1272" s="158"/>
      <c r="J1272" s="161"/>
    </row>
    <row r="1273" spans="6:10" x14ac:dyDescent="0.25">
      <c r="F1273" s="161"/>
      <c r="G1273" s="158"/>
      <c r="J1273" s="161"/>
    </row>
    <row r="1274" spans="6:10" x14ac:dyDescent="0.25">
      <c r="F1274" s="161"/>
      <c r="G1274" s="158"/>
      <c r="J1274" s="161"/>
    </row>
    <row r="1275" spans="6:10" x14ac:dyDescent="0.25">
      <c r="F1275" s="161"/>
      <c r="G1275" s="158"/>
      <c r="J1275" s="161"/>
    </row>
    <row r="1276" spans="6:10" x14ac:dyDescent="0.25">
      <c r="F1276" s="161"/>
      <c r="G1276" s="158"/>
      <c r="J1276" s="161"/>
    </row>
    <row r="1277" spans="6:10" x14ac:dyDescent="0.25">
      <c r="F1277" s="161"/>
      <c r="G1277" s="158"/>
      <c r="J1277" s="161"/>
    </row>
    <row r="1278" spans="6:10" x14ac:dyDescent="0.25">
      <c r="F1278" s="161"/>
      <c r="G1278" s="158"/>
      <c r="J1278" s="161"/>
    </row>
    <row r="1279" spans="6:10" x14ac:dyDescent="0.25">
      <c r="F1279" s="161"/>
      <c r="G1279" s="158"/>
      <c r="J1279" s="161"/>
    </row>
    <row r="1280" spans="6:10" x14ac:dyDescent="0.25">
      <c r="F1280" s="161"/>
      <c r="G1280" s="158"/>
      <c r="J1280" s="161"/>
    </row>
    <row r="1281" spans="6:10" x14ac:dyDescent="0.25">
      <c r="F1281" s="161"/>
      <c r="G1281" s="158"/>
      <c r="J1281" s="161"/>
    </row>
    <row r="1282" spans="6:10" x14ac:dyDescent="0.25">
      <c r="F1282" s="161"/>
      <c r="G1282" s="158"/>
      <c r="J1282" s="161"/>
    </row>
    <row r="1283" spans="6:10" x14ac:dyDescent="0.25">
      <c r="F1283" s="161"/>
      <c r="G1283" s="158"/>
      <c r="J1283" s="161"/>
    </row>
    <row r="1284" spans="6:10" x14ac:dyDescent="0.25">
      <c r="F1284" s="161"/>
      <c r="G1284" s="158"/>
      <c r="J1284" s="161"/>
    </row>
    <row r="1285" spans="6:10" x14ac:dyDescent="0.25">
      <c r="F1285" s="161"/>
      <c r="G1285" s="158"/>
      <c r="J1285" s="161"/>
    </row>
    <row r="1286" spans="6:10" x14ac:dyDescent="0.25">
      <c r="F1286" s="161"/>
      <c r="G1286" s="158"/>
      <c r="J1286" s="161"/>
    </row>
    <row r="1287" spans="6:10" x14ac:dyDescent="0.25">
      <c r="F1287" s="161"/>
      <c r="G1287" s="158"/>
      <c r="J1287" s="161"/>
    </row>
    <row r="1288" spans="6:10" x14ac:dyDescent="0.25">
      <c r="F1288" s="161"/>
      <c r="G1288" s="158"/>
      <c r="J1288" s="161"/>
    </row>
    <row r="1289" spans="6:10" x14ac:dyDescent="0.25">
      <c r="F1289" s="161"/>
      <c r="G1289" s="158"/>
      <c r="J1289" s="161"/>
    </row>
    <row r="1290" spans="6:10" x14ac:dyDescent="0.25">
      <c r="F1290" s="161"/>
      <c r="G1290" s="158"/>
      <c r="J1290" s="161"/>
    </row>
    <row r="1291" spans="6:10" x14ac:dyDescent="0.25">
      <c r="F1291" s="161"/>
      <c r="G1291" s="158"/>
      <c r="J1291" s="161"/>
    </row>
    <row r="1292" spans="6:10" x14ac:dyDescent="0.25">
      <c r="F1292" s="161"/>
      <c r="G1292" s="158"/>
      <c r="J1292" s="161"/>
    </row>
    <row r="1293" spans="6:10" x14ac:dyDescent="0.25">
      <c r="F1293" s="161"/>
      <c r="G1293" s="158"/>
      <c r="J1293" s="161"/>
    </row>
    <row r="1294" spans="6:10" x14ac:dyDescent="0.25">
      <c r="F1294" s="161"/>
      <c r="G1294" s="158"/>
      <c r="J1294" s="161"/>
    </row>
    <row r="1295" spans="6:10" x14ac:dyDescent="0.25">
      <c r="F1295" s="161"/>
      <c r="G1295" s="158"/>
      <c r="J1295" s="161"/>
    </row>
    <row r="1296" spans="6:10" x14ac:dyDescent="0.25">
      <c r="F1296" s="161"/>
      <c r="G1296" s="158"/>
      <c r="J1296" s="161"/>
    </row>
    <row r="1297" spans="6:10" x14ac:dyDescent="0.25">
      <c r="F1297" s="161"/>
      <c r="G1297" s="158"/>
      <c r="J1297" s="161"/>
    </row>
    <row r="1298" spans="6:10" x14ac:dyDescent="0.25">
      <c r="F1298" s="161"/>
      <c r="G1298" s="158"/>
      <c r="J1298" s="161"/>
    </row>
    <row r="1299" spans="6:10" x14ac:dyDescent="0.25">
      <c r="F1299" s="161"/>
      <c r="G1299" s="158"/>
      <c r="J1299" s="161"/>
    </row>
    <row r="1300" spans="6:10" x14ac:dyDescent="0.25">
      <c r="F1300" s="161"/>
      <c r="G1300" s="158"/>
      <c r="J1300" s="161"/>
    </row>
    <row r="1301" spans="6:10" x14ac:dyDescent="0.25">
      <c r="F1301" s="161"/>
      <c r="G1301" s="158"/>
      <c r="J1301" s="161"/>
    </row>
    <row r="1302" spans="6:10" x14ac:dyDescent="0.25">
      <c r="F1302" s="161"/>
      <c r="G1302" s="158"/>
      <c r="J1302" s="161"/>
    </row>
    <row r="1303" spans="6:10" x14ac:dyDescent="0.25">
      <c r="F1303" s="161"/>
      <c r="G1303" s="158"/>
      <c r="J1303" s="161"/>
    </row>
    <row r="1304" spans="6:10" x14ac:dyDescent="0.25">
      <c r="F1304" s="161"/>
      <c r="G1304" s="158"/>
      <c r="J1304" s="161"/>
    </row>
    <row r="1305" spans="6:10" x14ac:dyDescent="0.25">
      <c r="F1305" s="161"/>
      <c r="G1305" s="158"/>
      <c r="J1305" s="161"/>
    </row>
    <row r="1306" spans="6:10" x14ac:dyDescent="0.25">
      <c r="F1306" s="161"/>
      <c r="G1306" s="158"/>
      <c r="J1306" s="161"/>
    </row>
    <row r="1307" spans="6:10" x14ac:dyDescent="0.25">
      <c r="F1307" s="161"/>
      <c r="G1307" s="158"/>
      <c r="J1307" s="161"/>
    </row>
    <row r="1308" spans="6:10" x14ac:dyDescent="0.25">
      <c r="F1308" s="161"/>
      <c r="G1308" s="158"/>
      <c r="J1308" s="161"/>
    </row>
    <row r="1309" spans="6:10" x14ac:dyDescent="0.25">
      <c r="F1309" s="161"/>
      <c r="G1309" s="158"/>
      <c r="J1309" s="161"/>
    </row>
    <row r="1310" spans="6:10" x14ac:dyDescent="0.25">
      <c r="F1310" s="161"/>
      <c r="G1310" s="158"/>
      <c r="J1310" s="161"/>
    </row>
    <row r="1311" spans="6:10" x14ac:dyDescent="0.25">
      <c r="F1311" s="161"/>
      <c r="G1311" s="158"/>
      <c r="J1311" s="161"/>
    </row>
    <row r="1312" spans="6:10" x14ac:dyDescent="0.25">
      <c r="F1312" s="161"/>
      <c r="G1312" s="158"/>
      <c r="J1312" s="161"/>
    </row>
    <row r="1313" spans="6:10" x14ac:dyDescent="0.25">
      <c r="F1313" s="161"/>
      <c r="G1313" s="158"/>
      <c r="J1313" s="161"/>
    </row>
    <row r="1314" spans="6:10" x14ac:dyDescent="0.25">
      <c r="F1314" s="161"/>
      <c r="G1314" s="158"/>
      <c r="J1314" s="161"/>
    </row>
    <row r="1315" spans="6:10" x14ac:dyDescent="0.25">
      <c r="F1315" s="161"/>
      <c r="G1315" s="158"/>
      <c r="J1315" s="161"/>
    </row>
    <row r="1316" spans="6:10" x14ac:dyDescent="0.25">
      <c r="F1316" s="161"/>
      <c r="G1316" s="158"/>
      <c r="J1316" s="161"/>
    </row>
    <row r="1317" spans="6:10" x14ac:dyDescent="0.25">
      <c r="F1317" s="161"/>
      <c r="G1317" s="158"/>
      <c r="J1317" s="161"/>
    </row>
    <row r="1318" spans="6:10" x14ac:dyDescent="0.25">
      <c r="F1318" s="161"/>
      <c r="G1318" s="158"/>
      <c r="J1318" s="161"/>
    </row>
    <row r="1319" spans="6:10" x14ac:dyDescent="0.25">
      <c r="F1319" s="161"/>
      <c r="G1319" s="158"/>
      <c r="J1319" s="161"/>
    </row>
    <row r="1320" spans="6:10" x14ac:dyDescent="0.25">
      <c r="F1320" s="161"/>
      <c r="G1320" s="158"/>
      <c r="J1320" s="161"/>
    </row>
    <row r="1321" spans="6:10" x14ac:dyDescent="0.25">
      <c r="F1321" s="161"/>
      <c r="G1321" s="158"/>
      <c r="J1321" s="161"/>
    </row>
    <row r="1322" spans="6:10" x14ac:dyDescent="0.25">
      <c r="F1322" s="161"/>
      <c r="G1322" s="158"/>
      <c r="J1322" s="161"/>
    </row>
    <row r="1323" spans="6:10" x14ac:dyDescent="0.25">
      <c r="F1323" s="161"/>
      <c r="G1323" s="158"/>
      <c r="J1323" s="161"/>
    </row>
    <row r="1324" spans="6:10" x14ac:dyDescent="0.25">
      <c r="F1324" s="161"/>
      <c r="G1324" s="158"/>
      <c r="J1324" s="161"/>
    </row>
    <row r="1325" spans="6:10" x14ac:dyDescent="0.25">
      <c r="F1325" s="161"/>
      <c r="G1325" s="158"/>
      <c r="J1325" s="161"/>
    </row>
    <row r="1326" spans="6:10" x14ac:dyDescent="0.25">
      <c r="F1326" s="161"/>
      <c r="G1326" s="158"/>
      <c r="J1326" s="161"/>
    </row>
    <row r="1327" spans="6:10" x14ac:dyDescent="0.25">
      <c r="F1327" s="161"/>
      <c r="G1327" s="158"/>
      <c r="J1327" s="161"/>
    </row>
    <row r="1328" spans="6:10" x14ac:dyDescent="0.25">
      <c r="F1328" s="161"/>
      <c r="G1328" s="158"/>
      <c r="J1328" s="161"/>
    </row>
    <row r="1329" spans="6:10" x14ac:dyDescent="0.25">
      <c r="F1329" s="161"/>
      <c r="G1329" s="158"/>
      <c r="J1329" s="161"/>
    </row>
    <row r="1330" spans="6:10" x14ac:dyDescent="0.25">
      <c r="F1330" s="161"/>
      <c r="G1330" s="158"/>
      <c r="J1330" s="161"/>
    </row>
    <row r="1331" spans="6:10" x14ac:dyDescent="0.25">
      <c r="F1331" s="161"/>
      <c r="G1331" s="158"/>
      <c r="J1331" s="161"/>
    </row>
    <row r="1332" spans="6:10" x14ac:dyDescent="0.25">
      <c r="F1332" s="161"/>
      <c r="G1332" s="158"/>
      <c r="J1332" s="161"/>
    </row>
    <row r="1333" spans="6:10" x14ac:dyDescent="0.25">
      <c r="F1333" s="161"/>
      <c r="G1333" s="158"/>
      <c r="J1333" s="161"/>
    </row>
    <row r="1334" spans="6:10" x14ac:dyDescent="0.25">
      <c r="F1334" s="161"/>
      <c r="G1334" s="158"/>
      <c r="J1334" s="161"/>
    </row>
    <row r="1335" spans="6:10" x14ac:dyDescent="0.25">
      <c r="F1335" s="161"/>
      <c r="G1335" s="158"/>
      <c r="J1335" s="161"/>
    </row>
    <row r="1336" spans="6:10" x14ac:dyDescent="0.25">
      <c r="F1336" s="161"/>
      <c r="G1336" s="158"/>
      <c r="J1336" s="161"/>
    </row>
    <row r="1337" spans="6:10" x14ac:dyDescent="0.25">
      <c r="F1337" s="161"/>
      <c r="G1337" s="158"/>
      <c r="J1337" s="161"/>
    </row>
    <row r="1338" spans="6:10" x14ac:dyDescent="0.25">
      <c r="F1338" s="161"/>
      <c r="G1338" s="158"/>
      <c r="J1338" s="161"/>
    </row>
    <row r="1339" spans="6:10" x14ac:dyDescent="0.25">
      <c r="F1339" s="161"/>
      <c r="G1339" s="158"/>
      <c r="J1339" s="161"/>
    </row>
    <row r="1340" spans="6:10" x14ac:dyDescent="0.25">
      <c r="F1340" s="161"/>
      <c r="G1340" s="158"/>
      <c r="J1340" s="161"/>
    </row>
    <row r="1341" spans="6:10" x14ac:dyDescent="0.25">
      <c r="F1341" s="161"/>
      <c r="G1341" s="158"/>
      <c r="J1341" s="161"/>
    </row>
    <row r="1342" spans="6:10" x14ac:dyDescent="0.25">
      <c r="F1342" s="161"/>
      <c r="G1342" s="158"/>
      <c r="J1342" s="161"/>
    </row>
    <row r="1343" spans="6:10" x14ac:dyDescent="0.25">
      <c r="F1343" s="161"/>
      <c r="G1343" s="158"/>
      <c r="J1343" s="161"/>
    </row>
    <row r="1344" spans="6:10" x14ac:dyDescent="0.25">
      <c r="F1344" s="161"/>
      <c r="G1344" s="158"/>
      <c r="J1344" s="161"/>
    </row>
    <row r="1345" spans="6:10" x14ac:dyDescent="0.25">
      <c r="F1345" s="161"/>
      <c r="G1345" s="158"/>
      <c r="J1345" s="161"/>
    </row>
    <row r="1346" spans="6:10" x14ac:dyDescent="0.25">
      <c r="F1346" s="161"/>
      <c r="G1346" s="158"/>
      <c r="J1346" s="161"/>
    </row>
    <row r="1347" spans="6:10" x14ac:dyDescent="0.25">
      <c r="F1347" s="161"/>
      <c r="G1347" s="158"/>
      <c r="J1347" s="161"/>
    </row>
    <row r="1348" spans="6:10" x14ac:dyDescent="0.25">
      <c r="F1348" s="161"/>
      <c r="G1348" s="158"/>
      <c r="J1348" s="161"/>
    </row>
    <row r="1349" spans="6:10" x14ac:dyDescent="0.25">
      <c r="F1349" s="161"/>
      <c r="G1349" s="158"/>
      <c r="J1349" s="161"/>
    </row>
    <row r="1350" spans="6:10" x14ac:dyDescent="0.25">
      <c r="F1350" s="161"/>
      <c r="G1350" s="158"/>
      <c r="J1350" s="161"/>
    </row>
    <row r="1351" spans="6:10" x14ac:dyDescent="0.25">
      <c r="F1351" s="161"/>
      <c r="G1351" s="158"/>
      <c r="J1351" s="161"/>
    </row>
    <row r="1352" spans="6:10" x14ac:dyDescent="0.25">
      <c r="F1352" s="161"/>
      <c r="G1352" s="158"/>
      <c r="J1352" s="161"/>
    </row>
    <row r="1353" spans="6:10" x14ac:dyDescent="0.25">
      <c r="F1353" s="161"/>
      <c r="G1353" s="158"/>
      <c r="J1353" s="161"/>
    </row>
    <row r="1354" spans="6:10" x14ac:dyDescent="0.25">
      <c r="F1354" s="161"/>
      <c r="G1354" s="158"/>
      <c r="J1354" s="161"/>
    </row>
    <row r="1355" spans="6:10" x14ac:dyDescent="0.25">
      <c r="F1355" s="161"/>
      <c r="G1355" s="158"/>
      <c r="J1355" s="161"/>
    </row>
    <row r="1356" spans="6:10" x14ac:dyDescent="0.25">
      <c r="F1356" s="161"/>
      <c r="G1356" s="158"/>
      <c r="J1356" s="161"/>
    </row>
    <row r="1357" spans="6:10" x14ac:dyDescent="0.25">
      <c r="F1357" s="161"/>
      <c r="G1357" s="158"/>
      <c r="J1357" s="161"/>
    </row>
    <row r="1358" spans="6:10" x14ac:dyDescent="0.25">
      <c r="F1358" s="161"/>
      <c r="G1358" s="158"/>
      <c r="J1358" s="161"/>
    </row>
    <row r="1359" spans="6:10" x14ac:dyDescent="0.25">
      <c r="F1359" s="161"/>
      <c r="G1359" s="158"/>
      <c r="J1359" s="161"/>
    </row>
    <row r="1360" spans="6:10" x14ac:dyDescent="0.25">
      <c r="F1360" s="161"/>
      <c r="G1360" s="158"/>
      <c r="J1360" s="161"/>
    </row>
    <row r="1361" spans="6:10" x14ac:dyDescent="0.25">
      <c r="F1361" s="161"/>
      <c r="G1361" s="158"/>
      <c r="J1361" s="161"/>
    </row>
    <row r="1362" spans="6:10" x14ac:dyDescent="0.25">
      <c r="F1362" s="161"/>
      <c r="G1362" s="158"/>
      <c r="J1362" s="161"/>
    </row>
    <row r="1363" spans="6:10" x14ac:dyDescent="0.25">
      <c r="F1363" s="161"/>
      <c r="G1363" s="158"/>
      <c r="J1363" s="161"/>
    </row>
    <row r="1364" spans="6:10" x14ac:dyDescent="0.25">
      <c r="F1364" s="161"/>
      <c r="G1364" s="158"/>
      <c r="J1364" s="161"/>
    </row>
    <row r="1365" spans="6:10" x14ac:dyDescent="0.25">
      <c r="F1365" s="161"/>
      <c r="G1365" s="158"/>
      <c r="J1365" s="161"/>
    </row>
    <row r="1366" spans="6:10" x14ac:dyDescent="0.25">
      <c r="F1366" s="161"/>
      <c r="G1366" s="158"/>
      <c r="J1366" s="161"/>
    </row>
    <row r="1367" spans="6:10" x14ac:dyDescent="0.25">
      <c r="F1367" s="161"/>
      <c r="G1367" s="158"/>
      <c r="J1367" s="161"/>
    </row>
    <row r="1368" spans="6:10" x14ac:dyDescent="0.25">
      <c r="F1368" s="161"/>
      <c r="G1368" s="158"/>
      <c r="J1368" s="161"/>
    </row>
    <row r="1369" spans="6:10" x14ac:dyDescent="0.25">
      <c r="F1369" s="161"/>
      <c r="G1369" s="158"/>
      <c r="J1369" s="161"/>
    </row>
    <row r="1370" spans="6:10" x14ac:dyDescent="0.25">
      <c r="F1370" s="161"/>
      <c r="G1370" s="158"/>
      <c r="J1370" s="161"/>
    </row>
    <row r="1371" spans="6:10" x14ac:dyDescent="0.25">
      <c r="F1371" s="161"/>
      <c r="G1371" s="158"/>
      <c r="J1371" s="161"/>
    </row>
    <row r="1372" spans="6:10" x14ac:dyDescent="0.25">
      <c r="F1372" s="161"/>
      <c r="G1372" s="158"/>
      <c r="J1372" s="161"/>
    </row>
    <row r="1373" spans="6:10" x14ac:dyDescent="0.25">
      <c r="F1373" s="161"/>
      <c r="G1373" s="158"/>
      <c r="J1373" s="161"/>
    </row>
    <row r="1374" spans="6:10" x14ac:dyDescent="0.25">
      <c r="F1374" s="161"/>
      <c r="G1374" s="158"/>
      <c r="J1374" s="161"/>
    </row>
    <row r="1375" spans="6:10" x14ac:dyDescent="0.25">
      <c r="F1375" s="161"/>
      <c r="G1375" s="158"/>
      <c r="J1375" s="161"/>
    </row>
    <row r="1376" spans="6:10" x14ac:dyDescent="0.25">
      <c r="F1376" s="161"/>
      <c r="G1376" s="158"/>
      <c r="J1376" s="161"/>
    </row>
    <row r="1377" spans="6:10" x14ac:dyDescent="0.25">
      <c r="F1377" s="161"/>
      <c r="G1377" s="158"/>
      <c r="J1377" s="161"/>
    </row>
    <row r="1378" spans="6:10" x14ac:dyDescent="0.25">
      <c r="F1378" s="161"/>
      <c r="G1378" s="158"/>
      <c r="J1378" s="161"/>
    </row>
    <row r="1379" spans="6:10" x14ac:dyDescent="0.25">
      <c r="F1379" s="161"/>
      <c r="G1379" s="158"/>
      <c r="J1379" s="161"/>
    </row>
    <row r="1380" spans="6:10" x14ac:dyDescent="0.25">
      <c r="F1380" s="161"/>
      <c r="G1380" s="158"/>
      <c r="J1380" s="161"/>
    </row>
    <row r="1381" spans="6:10" x14ac:dyDescent="0.25">
      <c r="F1381" s="161"/>
      <c r="G1381" s="158"/>
      <c r="J1381" s="161"/>
    </row>
    <row r="1382" spans="6:10" x14ac:dyDescent="0.25">
      <c r="F1382" s="161"/>
      <c r="G1382" s="158"/>
      <c r="J1382" s="161"/>
    </row>
    <row r="1383" spans="6:10" x14ac:dyDescent="0.25">
      <c r="F1383" s="161"/>
      <c r="G1383" s="158"/>
      <c r="J1383" s="161"/>
    </row>
    <row r="1384" spans="6:10" x14ac:dyDescent="0.25">
      <c r="F1384" s="161"/>
      <c r="G1384" s="158"/>
      <c r="J1384" s="161"/>
    </row>
    <row r="1385" spans="6:10" x14ac:dyDescent="0.25">
      <c r="F1385" s="161"/>
      <c r="G1385" s="158"/>
      <c r="J1385" s="161"/>
    </row>
    <row r="1386" spans="6:10" x14ac:dyDescent="0.25">
      <c r="F1386" s="161"/>
      <c r="G1386" s="158"/>
      <c r="J1386" s="161"/>
    </row>
    <row r="1387" spans="6:10" x14ac:dyDescent="0.25">
      <c r="F1387" s="161"/>
      <c r="G1387" s="158"/>
      <c r="J1387" s="161"/>
    </row>
    <row r="1388" spans="6:10" x14ac:dyDescent="0.25">
      <c r="F1388" s="161"/>
      <c r="G1388" s="158"/>
      <c r="J1388" s="161"/>
    </row>
    <row r="1389" spans="6:10" x14ac:dyDescent="0.25">
      <c r="F1389" s="161"/>
      <c r="G1389" s="158"/>
      <c r="J1389" s="161"/>
    </row>
    <row r="1390" spans="6:10" x14ac:dyDescent="0.25">
      <c r="F1390" s="161"/>
      <c r="G1390" s="158"/>
      <c r="J1390" s="161"/>
    </row>
    <row r="1391" spans="6:10" x14ac:dyDescent="0.25">
      <c r="F1391" s="161"/>
      <c r="G1391" s="158"/>
      <c r="J1391" s="161"/>
    </row>
    <row r="1392" spans="6:10" x14ac:dyDescent="0.25">
      <c r="F1392" s="161"/>
      <c r="G1392" s="158"/>
      <c r="J1392" s="161"/>
    </row>
    <row r="1393" spans="6:10" x14ac:dyDescent="0.25">
      <c r="F1393" s="161"/>
      <c r="G1393" s="158"/>
      <c r="J1393" s="161"/>
    </row>
    <row r="1394" spans="6:10" x14ac:dyDescent="0.25">
      <c r="F1394" s="161"/>
      <c r="G1394" s="158"/>
      <c r="J1394" s="161"/>
    </row>
    <row r="1395" spans="6:10" x14ac:dyDescent="0.25">
      <c r="F1395" s="161"/>
      <c r="G1395" s="158"/>
      <c r="J1395" s="161"/>
    </row>
    <row r="1396" spans="6:10" x14ac:dyDescent="0.25">
      <c r="F1396" s="161"/>
      <c r="G1396" s="158"/>
      <c r="J1396" s="161"/>
    </row>
    <row r="1397" spans="6:10" x14ac:dyDescent="0.25">
      <c r="F1397" s="161"/>
      <c r="G1397" s="158"/>
      <c r="J1397" s="161"/>
    </row>
    <row r="1398" spans="6:10" x14ac:dyDescent="0.25">
      <c r="F1398" s="161"/>
      <c r="G1398" s="158"/>
      <c r="J1398" s="161"/>
    </row>
    <row r="1399" spans="6:10" x14ac:dyDescent="0.25">
      <c r="F1399" s="161"/>
      <c r="G1399" s="158"/>
      <c r="J1399" s="161"/>
    </row>
    <row r="1400" spans="6:10" x14ac:dyDescent="0.25">
      <c r="F1400" s="161"/>
      <c r="G1400" s="158"/>
      <c r="J1400" s="161"/>
    </row>
    <row r="1401" spans="6:10" x14ac:dyDescent="0.25">
      <c r="F1401" s="161"/>
      <c r="G1401" s="158"/>
      <c r="J1401" s="161"/>
    </row>
    <row r="1402" spans="6:10" x14ac:dyDescent="0.25">
      <c r="F1402" s="161"/>
      <c r="G1402" s="158"/>
      <c r="J1402" s="161"/>
    </row>
    <row r="1403" spans="6:10" x14ac:dyDescent="0.25">
      <c r="F1403" s="161"/>
      <c r="G1403" s="158"/>
      <c r="J1403" s="161"/>
    </row>
    <row r="1404" spans="6:10" x14ac:dyDescent="0.25">
      <c r="F1404" s="161"/>
      <c r="G1404" s="158"/>
      <c r="J1404" s="161"/>
    </row>
    <row r="1405" spans="6:10" x14ac:dyDescent="0.25">
      <c r="F1405" s="161"/>
      <c r="G1405" s="158"/>
      <c r="J1405" s="161"/>
    </row>
    <row r="1406" spans="6:10" x14ac:dyDescent="0.25">
      <c r="F1406" s="161"/>
      <c r="G1406" s="158"/>
      <c r="J1406" s="161"/>
    </row>
    <row r="1407" spans="6:10" x14ac:dyDescent="0.25">
      <c r="F1407" s="161"/>
      <c r="G1407" s="158"/>
      <c r="J1407" s="161"/>
    </row>
    <row r="1408" spans="6:10" x14ac:dyDescent="0.25">
      <c r="F1408" s="161"/>
      <c r="G1408" s="158"/>
      <c r="J1408" s="161"/>
    </row>
    <row r="1409" spans="6:10" x14ac:dyDescent="0.25">
      <c r="F1409" s="161"/>
      <c r="G1409" s="158"/>
      <c r="J1409" s="161"/>
    </row>
    <row r="1410" spans="6:10" x14ac:dyDescent="0.25">
      <c r="F1410" s="161"/>
      <c r="G1410" s="158"/>
      <c r="J1410" s="161"/>
    </row>
    <row r="1411" spans="6:10" x14ac:dyDescent="0.25">
      <c r="F1411" s="161"/>
      <c r="G1411" s="158"/>
      <c r="J1411" s="161"/>
    </row>
    <row r="1412" spans="6:10" x14ac:dyDescent="0.25">
      <c r="F1412" s="161"/>
      <c r="G1412" s="158"/>
      <c r="J1412" s="161"/>
    </row>
    <row r="1413" spans="6:10" x14ac:dyDescent="0.25">
      <c r="F1413" s="161"/>
      <c r="G1413" s="158"/>
      <c r="J1413" s="161"/>
    </row>
    <row r="1414" spans="6:10" x14ac:dyDescent="0.25">
      <c r="F1414" s="161"/>
      <c r="G1414" s="158"/>
      <c r="J1414" s="161"/>
    </row>
    <row r="1415" spans="6:10" x14ac:dyDescent="0.25">
      <c r="F1415" s="161"/>
      <c r="G1415" s="158"/>
      <c r="J1415" s="161"/>
    </row>
    <row r="1416" spans="6:10" x14ac:dyDescent="0.25">
      <c r="F1416" s="161"/>
      <c r="G1416" s="158"/>
      <c r="J1416" s="161"/>
    </row>
    <row r="1417" spans="6:10" x14ac:dyDescent="0.25">
      <c r="F1417" s="161"/>
      <c r="G1417" s="158"/>
      <c r="J1417" s="161"/>
    </row>
    <row r="1418" spans="6:10" x14ac:dyDescent="0.25">
      <c r="F1418" s="161"/>
      <c r="G1418" s="158"/>
      <c r="J1418" s="161"/>
    </row>
    <row r="1419" spans="6:10" x14ac:dyDescent="0.25">
      <c r="F1419" s="161"/>
      <c r="G1419" s="158"/>
      <c r="J1419" s="161"/>
    </row>
    <row r="1420" spans="6:10" x14ac:dyDescent="0.25">
      <c r="F1420" s="161"/>
      <c r="G1420" s="158"/>
      <c r="J1420" s="161"/>
    </row>
    <row r="1421" spans="6:10" x14ac:dyDescent="0.25">
      <c r="F1421" s="161"/>
      <c r="G1421" s="158"/>
      <c r="J1421" s="161"/>
    </row>
    <row r="1422" spans="6:10" x14ac:dyDescent="0.25">
      <c r="F1422" s="161"/>
      <c r="G1422" s="158"/>
      <c r="J1422" s="161"/>
    </row>
    <row r="1423" spans="6:10" x14ac:dyDescent="0.25">
      <c r="F1423" s="161"/>
      <c r="G1423" s="158"/>
      <c r="J1423" s="161"/>
    </row>
    <row r="1424" spans="6:10" x14ac:dyDescent="0.25">
      <c r="F1424" s="161"/>
      <c r="G1424" s="158"/>
      <c r="J1424" s="161"/>
    </row>
    <row r="1425" spans="6:10" x14ac:dyDescent="0.25">
      <c r="F1425" s="161"/>
      <c r="G1425" s="158"/>
      <c r="J1425" s="161"/>
    </row>
    <row r="1426" spans="6:10" x14ac:dyDescent="0.25">
      <c r="F1426" s="161"/>
      <c r="G1426" s="158"/>
      <c r="J1426" s="161"/>
    </row>
    <row r="1427" spans="6:10" x14ac:dyDescent="0.25">
      <c r="F1427" s="161"/>
      <c r="G1427" s="158"/>
      <c r="J1427" s="161"/>
    </row>
    <row r="1428" spans="6:10" x14ac:dyDescent="0.25">
      <c r="F1428" s="161"/>
      <c r="G1428" s="158"/>
      <c r="J1428" s="161"/>
    </row>
    <row r="1429" spans="6:10" x14ac:dyDescent="0.25">
      <c r="F1429" s="161"/>
      <c r="G1429" s="158"/>
      <c r="J1429" s="161"/>
    </row>
    <row r="1430" spans="6:10" x14ac:dyDescent="0.25">
      <c r="F1430" s="161"/>
      <c r="G1430" s="158"/>
      <c r="J1430" s="161"/>
    </row>
    <row r="1431" spans="6:10" x14ac:dyDescent="0.25">
      <c r="F1431" s="161"/>
      <c r="G1431" s="158"/>
      <c r="J1431" s="161"/>
    </row>
    <row r="1432" spans="6:10" x14ac:dyDescent="0.25">
      <c r="F1432" s="161"/>
      <c r="G1432" s="158"/>
      <c r="J1432" s="161"/>
    </row>
    <row r="1433" spans="6:10" x14ac:dyDescent="0.25">
      <c r="F1433" s="161"/>
      <c r="G1433" s="158"/>
      <c r="J1433" s="161"/>
    </row>
    <row r="1434" spans="6:10" x14ac:dyDescent="0.25">
      <c r="F1434" s="161"/>
      <c r="G1434" s="158"/>
      <c r="J1434" s="161"/>
    </row>
    <row r="1435" spans="6:10" x14ac:dyDescent="0.25">
      <c r="F1435" s="161"/>
      <c r="G1435" s="158"/>
      <c r="J1435" s="161"/>
    </row>
    <row r="1436" spans="6:10" x14ac:dyDescent="0.25">
      <c r="F1436" s="161"/>
      <c r="G1436" s="158"/>
      <c r="J1436" s="161"/>
    </row>
    <row r="1437" spans="6:10" x14ac:dyDescent="0.25">
      <c r="F1437" s="161"/>
      <c r="G1437" s="158"/>
      <c r="J1437" s="161"/>
    </row>
    <row r="1438" spans="6:10" x14ac:dyDescent="0.25">
      <c r="F1438" s="161"/>
      <c r="G1438" s="158"/>
      <c r="J1438" s="161"/>
    </row>
    <row r="1439" spans="6:10" x14ac:dyDescent="0.25">
      <c r="F1439" s="161"/>
      <c r="G1439" s="158"/>
      <c r="J1439" s="161"/>
    </row>
    <row r="1440" spans="6:10" x14ac:dyDescent="0.25">
      <c r="F1440" s="161"/>
      <c r="G1440" s="158"/>
      <c r="J1440" s="161"/>
    </row>
    <row r="1441" spans="6:10" x14ac:dyDescent="0.25">
      <c r="F1441" s="161"/>
      <c r="G1441" s="158"/>
      <c r="J1441" s="161"/>
    </row>
    <row r="1442" spans="6:10" x14ac:dyDescent="0.25">
      <c r="F1442" s="161"/>
      <c r="G1442" s="158"/>
      <c r="J1442" s="161"/>
    </row>
    <row r="1443" spans="6:10" x14ac:dyDescent="0.25">
      <c r="F1443" s="161"/>
      <c r="G1443" s="158"/>
      <c r="J1443" s="161"/>
    </row>
    <row r="1444" spans="6:10" x14ac:dyDescent="0.25">
      <c r="F1444" s="161"/>
      <c r="G1444" s="158"/>
      <c r="J1444" s="161"/>
    </row>
    <row r="1445" spans="6:10" x14ac:dyDescent="0.25">
      <c r="F1445" s="161"/>
      <c r="G1445" s="158"/>
      <c r="J1445" s="161"/>
    </row>
    <row r="1446" spans="6:10" x14ac:dyDescent="0.25">
      <c r="F1446" s="161"/>
      <c r="G1446" s="158"/>
      <c r="J1446" s="161"/>
    </row>
    <row r="1447" spans="6:10" x14ac:dyDescent="0.25">
      <c r="F1447" s="161"/>
      <c r="G1447" s="158"/>
      <c r="J1447" s="161"/>
    </row>
    <row r="1448" spans="6:10" x14ac:dyDescent="0.25">
      <c r="F1448" s="161"/>
      <c r="G1448" s="158"/>
      <c r="J1448" s="161"/>
    </row>
    <row r="1449" spans="6:10" x14ac:dyDescent="0.25">
      <c r="F1449" s="161"/>
      <c r="G1449" s="158"/>
      <c r="J1449" s="161"/>
    </row>
    <row r="1450" spans="6:10" x14ac:dyDescent="0.25">
      <c r="F1450" s="161"/>
      <c r="G1450" s="158"/>
      <c r="J1450" s="161"/>
    </row>
    <row r="1451" spans="6:10" x14ac:dyDescent="0.25">
      <c r="F1451" s="161"/>
      <c r="G1451" s="158"/>
      <c r="J1451" s="161"/>
    </row>
    <row r="1452" spans="6:10" x14ac:dyDescent="0.25">
      <c r="F1452" s="161"/>
      <c r="G1452" s="158"/>
      <c r="J1452" s="161"/>
    </row>
    <row r="1453" spans="6:10" x14ac:dyDescent="0.25">
      <c r="F1453" s="161"/>
      <c r="G1453" s="158"/>
      <c r="J1453" s="161"/>
    </row>
    <row r="1454" spans="6:10" x14ac:dyDescent="0.25">
      <c r="F1454" s="161"/>
      <c r="G1454" s="158"/>
      <c r="J1454" s="161"/>
    </row>
    <row r="1455" spans="6:10" x14ac:dyDescent="0.25">
      <c r="F1455" s="161"/>
      <c r="G1455" s="158"/>
      <c r="J1455" s="161"/>
    </row>
    <row r="1456" spans="6:10" x14ac:dyDescent="0.25">
      <c r="F1456" s="161"/>
      <c r="G1456" s="158"/>
      <c r="J1456" s="161"/>
    </row>
    <row r="1457" spans="6:10" x14ac:dyDescent="0.25">
      <c r="F1457" s="161"/>
      <c r="G1457" s="158"/>
      <c r="J1457" s="161"/>
    </row>
    <row r="1458" spans="6:10" x14ac:dyDescent="0.25">
      <c r="F1458" s="161"/>
      <c r="G1458" s="158"/>
      <c r="J1458" s="161"/>
    </row>
    <row r="1459" spans="6:10" x14ac:dyDescent="0.25">
      <c r="F1459" s="161"/>
      <c r="G1459" s="158"/>
      <c r="J1459" s="161"/>
    </row>
    <row r="1460" spans="6:10" x14ac:dyDescent="0.25">
      <c r="F1460" s="161"/>
      <c r="G1460" s="158"/>
      <c r="J1460" s="161"/>
    </row>
    <row r="1461" spans="6:10" x14ac:dyDescent="0.25">
      <c r="F1461" s="161"/>
      <c r="G1461" s="158"/>
      <c r="J1461" s="161"/>
    </row>
    <row r="1462" spans="6:10" x14ac:dyDescent="0.25">
      <c r="F1462" s="161"/>
      <c r="G1462" s="158"/>
      <c r="J1462" s="161"/>
    </row>
    <row r="1463" spans="6:10" x14ac:dyDescent="0.25">
      <c r="F1463" s="161"/>
      <c r="G1463" s="158"/>
      <c r="J1463" s="161"/>
    </row>
    <row r="1464" spans="6:10" x14ac:dyDescent="0.25">
      <c r="F1464" s="161"/>
      <c r="G1464" s="158"/>
      <c r="J1464" s="161"/>
    </row>
    <row r="1465" spans="6:10" x14ac:dyDescent="0.25">
      <c r="F1465" s="161"/>
      <c r="G1465" s="158"/>
      <c r="J1465" s="161"/>
    </row>
    <row r="1466" spans="6:10" x14ac:dyDescent="0.25">
      <c r="F1466" s="161"/>
      <c r="G1466" s="158"/>
      <c r="J1466" s="161"/>
    </row>
    <row r="1467" spans="6:10" x14ac:dyDescent="0.25">
      <c r="F1467" s="161"/>
      <c r="G1467" s="158"/>
      <c r="J1467" s="161"/>
    </row>
    <row r="1468" spans="6:10" x14ac:dyDescent="0.25">
      <c r="F1468" s="161"/>
      <c r="G1468" s="158"/>
      <c r="J1468" s="161"/>
    </row>
    <row r="1469" spans="6:10" x14ac:dyDescent="0.25">
      <c r="F1469" s="161"/>
      <c r="G1469" s="158"/>
      <c r="J1469" s="161"/>
    </row>
    <row r="1470" spans="6:10" x14ac:dyDescent="0.25">
      <c r="F1470" s="161"/>
      <c r="G1470" s="158"/>
      <c r="J1470" s="161"/>
    </row>
    <row r="1471" spans="6:10" x14ac:dyDescent="0.25">
      <c r="F1471" s="161"/>
      <c r="G1471" s="158"/>
      <c r="J1471" s="161"/>
    </row>
    <row r="1472" spans="6:10" x14ac:dyDescent="0.25">
      <c r="F1472" s="161"/>
      <c r="G1472" s="158"/>
      <c r="J1472" s="161"/>
    </row>
    <row r="1473" spans="6:10" x14ac:dyDescent="0.25">
      <c r="F1473" s="161"/>
      <c r="G1473" s="158"/>
      <c r="J1473" s="161"/>
    </row>
    <row r="1474" spans="6:10" x14ac:dyDescent="0.25">
      <c r="F1474" s="161"/>
      <c r="G1474" s="158"/>
      <c r="J1474" s="161"/>
    </row>
    <row r="1475" spans="6:10" x14ac:dyDescent="0.25">
      <c r="F1475" s="161"/>
      <c r="G1475" s="158"/>
      <c r="J1475" s="161"/>
    </row>
    <row r="1476" spans="6:10" x14ac:dyDescent="0.25">
      <c r="F1476" s="161"/>
      <c r="G1476" s="158"/>
      <c r="J1476" s="161"/>
    </row>
    <row r="1477" spans="6:10" x14ac:dyDescent="0.25">
      <c r="F1477" s="161"/>
      <c r="G1477" s="158"/>
      <c r="J1477" s="161"/>
    </row>
    <row r="1478" spans="6:10" x14ac:dyDescent="0.25">
      <c r="F1478" s="161"/>
      <c r="G1478" s="158"/>
      <c r="J1478" s="161"/>
    </row>
    <row r="1479" spans="6:10" x14ac:dyDescent="0.25">
      <c r="F1479" s="161"/>
      <c r="G1479" s="158"/>
      <c r="J1479" s="161"/>
    </row>
    <row r="1480" spans="6:10" x14ac:dyDescent="0.25">
      <c r="F1480" s="161"/>
      <c r="G1480" s="158"/>
      <c r="J1480" s="161"/>
    </row>
    <row r="1481" spans="6:10" x14ac:dyDescent="0.25">
      <c r="F1481" s="161"/>
      <c r="G1481" s="158"/>
      <c r="J1481" s="161"/>
    </row>
    <row r="1482" spans="6:10" x14ac:dyDescent="0.25">
      <c r="F1482" s="161"/>
      <c r="G1482" s="158"/>
      <c r="J1482" s="161"/>
    </row>
    <row r="1483" spans="6:10" x14ac:dyDescent="0.25">
      <c r="F1483" s="161"/>
      <c r="G1483" s="158"/>
      <c r="J1483" s="161"/>
    </row>
    <row r="1484" spans="6:10" x14ac:dyDescent="0.25">
      <c r="F1484" s="161"/>
      <c r="G1484" s="158"/>
      <c r="J1484" s="161"/>
    </row>
    <row r="1485" spans="6:10" x14ac:dyDescent="0.25">
      <c r="F1485" s="161"/>
      <c r="G1485" s="158"/>
      <c r="J1485" s="161"/>
    </row>
    <row r="1486" spans="6:10" x14ac:dyDescent="0.25">
      <c r="F1486" s="161"/>
      <c r="G1486" s="158"/>
      <c r="J1486" s="161"/>
    </row>
    <row r="1487" spans="6:10" x14ac:dyDescent="0.25">
      <c r="F1487" s="161"/>
      <c r="G1487" s="158"/>
      <c r="J1487" s="161"/>
    </row>
    <row r="1488" spans="6:10" x14ac:dyDescent="0.25">
      <c r="F1488" s="161"/>
      <c r="G1488" s="158"/>
      <c r="J1488" s="161"/>
    </row>
    <row r="1489" spans="6:10" x14ac:dyDescent="0.25">
      <c r="F1489" s="161"/>
      <c r="G1489" s="158"/>
      <c r="J1489" s="161"/>
    </row>
    <row r="1490" spans="6:10" x14ac:dyDescent="0.25">
      <c r="F1490" s="161"/>
      <c r="G1490" s="158"/>
      <c r="J1490" s="161"/>
    </row>
    <row r="1491" spans="6:10" x14ac:dyDescent="0.25">
      <c r="F1491" s="161"/>
      <c r="G1491" s="158"/>
      <c r="J1491" s="161"/>
    </row>
    <row r="1492" spans="6:10" x14ac:dyDescent="0.25">
      <c r="F1492" s="161"/>
      <c r="G1492" s="158"/>
      <c r="J1492" s="161"/>
    </row>
    <row r="1493" spans="6:10" x14ac:dyDescent="0.25">
      <c r="F1493" s="161"/>
      <c r="G1493" s="158"/>
      <c r="J1493" s="161"/>
    </row>
    <row r="1494" spans="6:10" x14ac:dyDescent="0.25">
      <c r="F1494" s="161"/>
      <c r="G1494" s="158"/>
      <c r="J1494" s="161"/>
    </row>
    <row r="1495" spans="6:10" x14ac:dyDescent="0.25">
      <c r="F1495" s="161"/>
      <c r="G1495" s="158"/>
      <c r="J1495" s="161"/>
    </row>
    <row r="1496" spans="6:10" x14ac:dyDescent="0.25">
      <c r="F1496" s="161"/>
      <c r="G1496" s="158"/>
      <c r="J1496" s="161"/>
    </row>
    <row r="1497" spans="6:10" x14ac:dyDescent="0.25">
      <c r="F1497" s="161"/>
      <c r="G1497" s="158"/>
      <c r="J1497" s="161"/>
    </row>
    <row r="1498" spans="6:10" x14ac:dyDescent="0.25">
      <c r="F1498" s="161"/>
      <c r="G1498" s="158"/>
      <c r="J1498" s="161"/>
    </row>
    <row r="1499" spans="6:10" x14ac:dyDescent="0.25">
      <c r="F1499" s="161"/>
      <c r="G1499" s="158"/>
      <c r="J1499" s="161"/>
    </row>
    <row r="1500" spans="6:10" x14ac:dyDescent="0.25">
      <c r="F1500" s="161"/>
      <c r="G1500" s="158"/>
      <c r="J1500" s="161"/>
    </row>
    <row r="1501" spans="6:10" x14ac:dyDescent="0.25">
      <c r="F1501" s="161"/>
      <c r="G1501" s="158"/>
      <c r="J1501" s="161"/>
    </row>
    <row r="1502" spans="6:10" x14ac:dyDescent="0.25">
      <c r="F1502" s="161"/>
      <c r="G1502" s="158"/>
      <c r="J1502" s="161"/>
    </row>
    <row r="1503" spans="6:10" x14ac:dyDescent="0.25">
      <c r="F1503" s="161"/>
      <c r="G1503" s="158"/>
      <c r="J1503" s="161"/>
    </row>
    <row r="1504" spans="6:10" x14ac:dyDescent="0.25">
      <c r="F1504" s="161"/>
      <c r="G1504" s="158"/>
      <c r="J1504" s="161"/>
    </row>
    <row r="1505" spans="6:10" x14ac:dyDescent="0.25">
      <c r="F1505" s="161"/>
      <c r="G1505" s="158"/>
      <c r="J1505" s="161"/>
    </row>
    <row r="1506" spans="6:10" x14ac:dyDescent="0.25">
      <c r="F1506" s="161"/>
      <c r="G1506" s="158"/>
      <c r="J1506" s="161"/>
    </row>
    <row r="1507" spans="6:10" x14ac:dyDescent="0.25">
      <c r="F1507" s="161"/>
      <c r="G1507" s="158"/>
      <c r="J1507" s="161"/>
    </row>
    <row r="1508" spans="6:10" x14ac:dyDescent="0.25">
      <c r="F1508" s="161"/>
      <c r="G1508" s="158"/>
      <c r="J1508" s="161"/>
    </row>
    <row r="1509" spans="6:10" x14ac:dyDescent="0.25">
      <c r="F1509" s="161"/>
      <c r="G1509" s="158"/>
      <c r="J1509" s="161"/>
    </row>
    <row r="1510" spans="6:10" x14ac:dyDescent="0.25">
      <c r="F1510" s="161"/>
      <c r="G1510" s="158"/>
      <c r="J1510" s="161"/>
    </row>
    <row r="1511" spans="6:10" x14ac:dyDescent="0.25">
      <c r="F1511" s="161"/>
      <c r="G1511" s="158"/>
      <c r="J1511" s="161"/>
    </row>
    <row r="1512" spans="6:10" x14ac:dyDescent="0.25">
      <c r="F1512" s="161"/>
      <c r="G1512" s="158"/>
      <c r="J1512" s="161"/>
    </row>
    <row r="1513" spans="6:10" x14ac:dyDescent="0.25">
      <c r="F1513" s="161"/>
      <c r="G1513" s="158"/>
      <c r="J1513" s="161"/>
    </row>
    <row r="1514" spans="6:10" x14ac:dyDescent="0.25">
      <c r="F1514" s="161"/>
      <c r="G1514" s="158"/>
      <c r="J1514" s="161"/>
    </row>
    <row r="1515" spans="6:10" x14ac:dyDescent="0.25">
      <c r="F1515" s="161"/>
      <c r="G1515" s="158"/>
      <c r="J1515" s="161"/>
    </row>
    <row r="1516" spans="6:10" x14ac:dyDescent="0.25">
      <c r="F1516" s="161"/>
      <c r="G1516" s="158"/>
      <c r="J1516" s="161"/>
    </row>
    <row r="1517" spans="6:10" x14ac:dyDescent="0.25">
      <c r="F1517" s="161"/>
      <c r="G1517" s="158"/>
      <c r="J1517" s="161"/>
    </row>
    <row r="1518" spans="6:10" x14ac:dyDescent="0.25">
      <c r="F1518" s="161"/>
      <c r="G1518" s="158"/>
      <c r="J1518" s="161"/>
    </row>
    <row r="1519" spans="6:10" x14ac:dyDescent="0.25">
      <c r="F1519" s="161"/>
      <c r="G1519" s="158"/>
      <c r="J1519" s="161"/>
    </row>
    <row r="1520" spans="6:10" x14ac:dyDescent="0.25">
      <c r="F1520" s="161"/>
      <c r="G1520" s="158"/>
      <c r="J1520" s="161"/>
    </row>
    <row r="1521" spans="6:10" x14ac:dyDescent="0.25">
      <c r="F1521" s="161"/>
      <c r="G1521" s="158"/>
      <c r="J1521" s="161"/>
    </row>
    <row r="1522" spans="6:10" x14ac:dyDescent="0.25">
      <c r="F1522" s="161"/>
      <c r="G1522" s="158"/>
      <c r="J1522" s="161"/>
    </row>
    <row r="1523" spans="6:10" x14ac:dyDescent="0.25">
      <c r="F1523" s="161"/>
      <c r="G1523" s="158"/>
      <c r="J1523" s="161"/>
    </row>
    <row r="1524" spans="6:10" x14ac:dyDescent="0.25">
      <c r="F1524" s="161"/>
      <c r="G1524" s="158"/>
      <c r="J1524" s="161"/>
    </row>
    <row r="1525" spans="6:10" x14ac:dyDescent="0.25">
      <c r="F1525" s="161"/>
      <c r="G1525" s="158"/>
      <c r="J1525" s="161"/>
    </row>
    <row r="1526" spans="6:10" x14ac:dyDescent="0.25">
      <c r="F1526" s="161"/>
      <c r="G1526" s="158"/>
      <c r="J1526" s="161"/>
    </row>
    <row r="1527" spans="6:10" x14ac:dyDescent="0.25">
      <c r="F1527" s="161"/>
      <c r="G1527" s="158"/>
      <c r="J1527" s="161"/>
    </row>
    <row r="1528" spans="6:10" x14ac:dyDescent="0.25">
      <c r="F1528" s="161"/>
      <c r="G1528" s="158"/>
      <c r="J1528" s="161"/>
    </row>
    <row r="1529" spans="6:10" x14ac:dyDescent="0.25">
      <c r="F1529" s="161"/>
      <c r="G1529" s="158"/>
      <c r="J1529" s="161"/>
    </row>
    <row r="1530" spans="6:10" x14ac:dyDescent="0.25">
      <c r="F1530" s="161"/>
      <c r="G1530" s="158"/>
      <c r="J1530" s="161"/>
    </row>
    <row r="1531" spans="6:10" x14ac:dyDescent="0.25">
      <c r="F1531" s="161"/>
      <c r="G1531" s="158"/>
      <c r="J1531" s="161"/>
    </row>
    <row r="1532" spans="6:10" x14ac:dyDescent="0.25">
      <c r="F1532" s="161"/>
      <c r="G1532" s="158"/>
      <c r="J1532" s="161"/>
    </row>
    <row r="1533" spans="6:10" x14ac:dyDescent="0.25">
      <c r="F1533" s="161"/>
      <c r="G1533" s="158"/>
      <c r="J1533" s="161"/>
    </row>
    <row r="1534" spans="6:10" x14ac:dyDescent="0.25">
      <c r="F1534" s="161"/>
      <c r="G1534" s="158"/>
      <c r="J1534" s="161"/>
    </row>
    <row r="1535" spans="6:10" x14ac:dyDescent="0.25">
      <c r="F1535" s="161"/>
      <c r="G1535" s="158"/>
      <c r="J1535" s="161"/>
    </row>
    <row r="1536" spans="6:10" x14ac:dyDescent="0.25">
      <c r="F1536" s="161"/>
      <c r="G1536" s="158"/>
      <c r="J1536" s="161"/>
    </row>
    <row r="1537" spans="6:10" x14ac:dyDescent="0.25">
      <c r="F1537" s="161"/>
      <c r="G1537" s="158"/>
      <c r="J1537" s="161"/>
    </row>
    <row r="1538" spans="6:10" x14ac:dyDescent="0.25">
      <c r="F1538" s="161"/>
      <c r="G1538" s="158"/>
      <c r="J1538" s="161"/>
    </row>
    <row r="1539" spans="6:10" x14ac:dyDescent="0.25">
      <c r="F1539" s="161"/>
      <c r="G1539" s="158"/>
      <c r="J1539" s="161"/>
    </row>
    <row r="1540" spans="6:10" x14ac:dyDescent="0.25">
      <c r="F1540" s="161"/>
      <c r="G1540" s="158"/>
      <c r="J1540" s="161"/>
    </row>
    <row r="1541" spans="6:10" x14ac:dyDescent="0.25">
      <c r="F1541" s="161"/>
      <c r="G1541" s="158"/>
      <c r="J1541" s="161"/>
    </row>
    <row r="1542" spans="6:10" x14ac:dyDescent="0.25">
      <c r="F1542" s="161"/>
      <c r="G1542" s="158"/>
      <c r="J1542" s="161"/>
    </row>
    <row r="1543" spans="6:10" x14ac:dyDescent="0.25">
      <c r="F1543" s="161"/>
      <c r="G1543" s="158"/>
      <c r="J1543" s="161"/>
    </row>
    <row r="1544" spans="6:10" x14ac:dyDescent="0.25">
      <c r="F1544" s="161"/>
      <c r="G1544" s="158"/>
      <c r="J1544" s="161"/>
    </row>
    <row r="1545" spans="6:10" x14ac:dyDescent="0.25">
      <c r="F1545" s="161"/>
      <c r="G1545" s="158"/>
      <c r="J1545" s="161"/>
    </row>
    <row r="1546" spans="6:10" x14ac:dyDescent="0.25">
      <c r="F1546" s="161"/>
      <c r="G1546" s="158"/>
      <c r="J1546" s="161"/>
    </row>
    <row r="1547" spans="6:10" x14ac:dyDescent="0.25">
      <c r="F1547" s="161"/>
      <c r="G1547" s="158"/>
      <c r="J1547" s="161"/>
    </row>
    <row r="1548" spans="6:10" x14ac:dyDescent="0.25">
      <c r="F1548" s="161"/>
      <c r="G1548" s="158"/>
      <c r="J1548" s="161"/>
    </row>
    <row r="1549" spans="6:10" x14ac:dyDescent="0.25">
      <c r="F1549" s="161"/>
      <c r="G1549" s="158"/>
      <c r="J1549" s="161"/>
    </row>
    <row r="1550" spans="6:10" x14ac:dyDescent="0.25">
      <c r="F1550" s="161"/>
      <c r="G1550" s="158"/>
      <c r="J1550" s="161"/>
    </row>
    <row r="1551" spans="6:10" x14ac:dyDescent="0.25">
      <c r="F1551" s="161"/>
      <c r="G1551" s="158"/>
      <c r="J1551" s="161"/>
    </row>
    <row r="1552" spans="6:10" x14ac:dyDescent="0.25">
      <c r="F1552" s="161"/>
      <c r="G1552" s="158"/>
      <c r="J1552" s="161"/>
    </row>
    <row r="1553" spans="6:10" x14ac:dyDescent="0.25">
      <c r="F1553" s="161"/>
      <c r="G1553" s="158"/>
      <c r="J1553" s="161"/>
    </row>
    <row r="1554" spans="6:10" x14ac:dyDescent="0.25">
      <c r="F1554" s="161"/>
      <c r="G1554" s="158"/>
      <c r="J1554" s="161"/>
    </row>
    <row r="1555" spans="6:10" x14ac:dyDescent="0.25">
      <c r="F1555" s="161"/>
      <c r="G1555" s="158"/>
      <c r="J1555" s="161"/>
    </row>
    <row r="1556" spans="6:10" x14ac:dyDescent="0.25">
      <c r="F1556" s="161"/>
      <c r="G1556" s="158"/>
      <c r="J1556" s="161"/>
    </row>
    <row r="1557" spans="6:10" x14ac:dyDescent="0.25">
      <c r="F1557" s="161"/>
      <c r="G1557" s="158"/>
      <c r="J1557" s="161"/>
    </row>
    <row r="1558" spans="6:10" x14ac:dyDescent="0.25">
      <c r="F1558" s="161"/>
      <c r="G1558" s="158"/>
      <c r="J1558" s="161"/>
    </row>
    <row r="1559" spans="6:10" x14ac:dyDescent="0.25">
      <c r="F1559" s="161"/>
      <c r="G1559" s="158"/>
      <c r="J1559" s="161"/>
    </row>
    <row r="1560" spans="6:10" x14ac:dyDescent="0.25">
      <c r="F1560" s="161"/>
      <c r="G1560" s="158"/>
      <c r="J1560" s="161"/>
    </row>
    <row r="1561" spans="6:10" x14ac:dyDescent="0.25">
      <c r="F1561" s="161"/>
      <c r="G1561" s="158"/>
      <c r="J1561" s="161"/>
    </row>
    <row r="1562" spans="6:10" x14ac:dyDescent="0.25">
      <c r="F1562" s="161"/>
      <c r="G1562" s="158"/>
      <c r="J1562" s="161"/>
    </row>
    <row r="1563" spans="6:10" x14ac:dyDescent="0.25">
      <c r="F1563" s="161"/>
      <c r="G1563" s="158"/>
      <c r="J1563" s="161"/>
    </row>
    <row r="1564" spans="6:10" x14ac:dyDescent="0.25">
      <c r="F1564" s="161"/>
      <c r="G1564" s="158"/>
      <c r="J1564" s="161"/>
    </row>
    <row r="1565" spans="6:10" x14ac:dyDescent="0.25">
      <c r="F1565" s="161"/>
      <c r="G1565" s="158"/>
      <c r="J1565" s="161"/>
    </row>
    <row r="1566" spans="6:10" x14ac:dyDescent="0.25">
      <c r="F1566" s="161"/>
      <c r="G1566" s="158"/>
      <c r="J1566" s="161"/>
    </row>
    <row r="1567" spans="6:10" x14ac:dyDescent="0.25">
      <c r="F1567" s="161"/>
      <c r="G1567" s="158"/>
      <c r="J1567" s="161"/>
    </row>
    <row r="1568" spans="6:10" x14ac:dyDescent="0.25">
      <c r="F1568" s="161"/>
      <c r="G1568" s="158"/>
      <c r="J1568" s="161"/>
    </row>
    <row r="1569" spans="6:10" x14ac:dyDescent="0.25">
      <c r="F1569" s="161"/>
      <c r="G1569" s="158"/>
      <c r="J1569" s="161"/>
    </row>
    <row r="1570" spans="6:10" x14ac:dyDescent="0.25">
      <c r="F1570" s="161"/>
      <c r="G1570" s="158"/>
      <c r="J1570" s="161"/>
    </row>
    <row r="1571" spans="6:10" x14ac:dyDescent="0.25">
      <c r="F1571" s="161"/>
      <c r="G1571" s="158"/>
      <c r="J1571" s="161"/>
    </row>
    <row r="1572" spans="6:10" x14ac:dyDescent="0.25">
      <c r="F1572" s="161"/>
      <c r="G1572" s="158"/>
      <c r="J1572" s="161"/>
    </row>
    <row r="1573" spans="6:10" x14ac:dyDescent="0.25">
      <c r="F1573" s="161"/>
      <c r="G1573" s="158"/>
      <c r="J1573" s="161"/>
    </row>
    <row r="1574" spans="6:10" x14ac:dyDescent="0.25">
      <c r="F1574" s="161"/>
      <c r="G1574" s="158"/>
      <c r="J1574" s="161"/>
    </row>
    <row r="1575" spans="6:10" x14ac:dyDescent="0.25">
      <c r="F1575" s="161"/>
      <c r="G1575" s="158"/>
      <c r="J1575" s="161"/>
    </row>
    <row r="1576" spans="6:10" x14ac:dyDescent="0.25">
      <c r="F1576" s="161"/>
      <c r="G1576" s="158"/>
      <c r="J1576" s="161"/>
    </row>
    <row r="1577" spans="6:10" x14ac:dyDescent="0.25">
      <c r="F1577" s="161"/>
      <c r="G1577" s="158"/>
      <c r="J1577" s="161"/>
    </row>
    <row r="1578" spans="6:10" x14ac:dyDescent="0.25">
      <c r="F1578" s="161"/>
      <c r="G1578" s="158"/>
      <c r="J1578" s="161"/>
    </row>
    <row r="1579" spans="6:10" x14ac:dyDescent="0.25">
      <c r="F1579" s="161"/>
      <c r="G1579" s="158"/>
      <c r="J1579" s="161"/>
    </row>
    <row r="1580" spans="6:10" x14ac:dyDescent="0.25">
      <c r="F1580" s="161"/>
      <c r="G1580" s="158"/>
      <c r="J1580" s="161"/>
    </row>
    <row r="1581" spans="6:10" x14ac:dyDescent="0.25">
      <c r="F1581" s="161"/>
      <c r="G1581" s="158"/>
      <c r="J1581" s="161"/>
    </row>
    <row r="1582" spans="6:10" x14ac:dyDescent="0.25">
      <c r="F1582" s="161"/>
      <c r="G1582" s="158"/>
      <c r="J1582" s="161"/>
    </row>
    <row r="1583" spans="6:10" x14ac:dyDescent="0.25">
      <c r="F1583" s="161"/>
      <c r="G1583" s="158"/>
      <c r="J1583" s="161"/>
    </row>
    <row r="1584" spans="6:10" x14ac:dyDescent="0.25">
      <c r="F1584" s="161"/>
      <c r="G1584" s="158"/>
      <c r="J1584" s="161"/>
    </row>
    <row r="1585" spans="6:10" x14ac:dyDescent="0.25">
      <c r="F1585" s="161"/>
      <c r="G1585" s="158"/>
      <c r="J1585" s="161"/>
    </row>
    <row r="1586" spans="6:10" x14ac:dyDescent="0.25">
      <c r="F1586" s="161"/>
      <c r="G1586" s="158"/>
      <c r="J1586" s="161"/>
    </row>
    <row r="1587" spans="6:10" x14ac:dyDescent="0.25">
      <c r="F1587" s="161"/>
      <c r="G1587" s="158"/>
      <c r="J1587" s="161"/>
    </row>
    <row r="1588" spans="6:10" x14ac:dyDescent="0.25">
      <c r="F1588" s="161"/>
      <c r="G1588" s="158"/>
      <c r="J1588" s="161"/>
    </row>
    <row r="1589" spans="6:10" x14ac:dyDescent="0.25">
      <c r="F1589" s="161"/>
      <c r="G1589" s="158"/>
      <c r="J1589" s="161"/>
    </row>
    <row r="1590" spans="6:10" x14ac:dyDescent="0.25">
      <c r="F1590" s="161"/>
      <c r="G1590" s="158"/>
      <c r="J1590" s="161"/>
    </row>
    <row r="1591" spans="6:10" x14ac:dyDescent="0.25">
      <c r="F1591" s="161"/>
      <c r="G1591" s="158"/>
      <c r="J1591" s="161"/>
    </row>
    <row r="1592" spans="6:10" x14ac:dyDescent="0.25">
      <c r="F1592" s="161"/>
      <c r="G1592" s="158"/>
      <c r="J1592" s="161"/>
    </row>
    <row r="1593" spans="6:10" x14ac:dyDescent="0.25">
      <c r="F1593" s="161"/>
      <c r="G1593" s="158"/>
      <c r="J1593" s="161"/>
    </row>
    <row r="1594" spans="6:10" x14ac:dyDescent="0.25">
      <c r="F1594" s="161"/>
      <c r="G1594" s="158"/>
      <c r="J1594" s="161"/>
    </row>
    <row r="1595" spans="6:10" x14ac:dyDescent="0.25">
      <c r="F1595" s="161"/>
      <c r="G1595" s="158"/>
      <c r="J1595" s="161"/>
    </row>
    <row r="1596" spans="6:10" x14ac:dyDescent="0.25">
      <c r="F1596" s="161"/>
      <c r="G1596" s="158"/>
      <c r="J1596" s="161"/>
    </row>
    <row r="1597" spans="6:10" x14ac:dyDescent="0.25">
      <c r="F1597" s="161"/>
      <c r="G1597" s="158"/>
      <c r="J1597" s="161"/>
    </row>
    <row r="1598" spans="6:10" x14ac:dyDescent="0.25">
      <c r="F1598" s="161"/>
      <c r="G1598" s="158"/>
      <c r="J1598" s="161"/>
    </row>
    <row r="1599" spans="6:10" x14ac:dyDescent="0.25">
      <c r="F1599" s="161"/>
      <c r="G1599" s="158"/>
      <c r="J1599" s="161"/>
    </row>
    <row r="1600" spans="6:10" x14ac:dyDescent="0.25">
      <c r="F1600" s="161"/>
      <c r="G1600" s="158"/>
      <c r="J1600" s="161"/>
    </row>
    <row r="1601" spans="6:10" x14ac:dyDescent="0.25">
      <c r="F1601" s="161"/>
      <c r="G1601" s="158"/>
      <c r="J1601" s="161"/>
    </row>
    <row r="1602" spans="6:10" x14ac:dyDescent="0.25">
      <c r="F1602" s="161"/>
      <c r="G1602" s="158"/>
      <c r="J1602" s="161"/>
    </row>
    <row r="1603" spans="6:10" x14ac:dyDescent="0.25">
      <c r="F1603" s="161"/>
      <c r="G1603" s="158"/>
      <c r="J1603" s="161"/>
    </row>
    <row r="1604" spans="6:10" x14ac:dyDescent="0.25">
      <c r="F1604" s="161"/>
      <c r="G1604" s="158"/>
      <c r="J1604" s="161"/>
    </row>
    <row r="1605" spans="6:10" x14ac:dyDescent="0.25">
      <c r="F1605" s="161"/>
      <c r="G1605" s="158"/>
      <c r="J1605" s="161"/>
    </row>
    <row r="1606" spans="6:10" x14ac:dyDescent="0.25">
      <c r="F1606" s="161"/>
      <c r="G1606" s="158"/>
      <c r="J1606" s="161"/>
    </row>
    <row r="1607" spans="6:10" x14ac:dyDescent="0.25">
      <c r="F1607" s="161"/>
      <c r="G1607" s="158"/>
      <c r="J1607" s="161"/>
    </row>
    <row r="1608" spans="6:10" x14ac:dyDescent="0.25">
      <c r="F1608" s="161"/>
      <c r="G1608" s="158"/>
      <c r="J1608" s="161"/>
    </row>
    <row r="1609" spans="6:10" x14ac:dyDescent="0.25">
      <c r="F1609" s="161"/>
      <c r="G1609" s="158"/>
      <c r="J1609" s="161"/>
    </row>
    <row r="1610" spans="6:10" x14ac:dyDescent="0.25">
      <c r="F1610" s="161"/>
      <c r="G1610" s="158"/>
      <c r="J1610" s="161"/>
    </row>
    <row r="1611" spans="6:10" x14ac:dyDescent="0.25">
      <c r="F1611" s="161"/>
      <c r="G1611" s="158"/>
      <c r="J1611" s="161"/>
    </row>
    <row r="1612" spans="6:10" x14ac:dyDescent="0.25">
      <c r="F1612" s="161"/>
      <c r="G1612" s="158"/>
      <c r="J1612" s="161"/>
    </row>
    <row r="1613" spans="6:10" x14ac:dyDescent="0.25">
      <c r="F1613" s="161"/>
      <c r="G1613" s="158"/>
      <c r="J1613" s="161"/>
    </row>
    <row r="1614" spans="6:10" x14ac:dyDescent="0.25">
      <c r="F1614" s="161"/>
      <c r="G1614" s="158"/>
      <c r="J1614" s="161"/>
    </row>
    <row r="1615" spans="6:10" x14ac:dyDescent="0.25">
      <c r="F1615" s="161"/>
      <c r="G1615" s="158"/>
      <c r="J1615" s="161"/>
    </row>
    <row r="1616" spans="6:10" x14ac:dyDescent="0.25">
      <c r="F1616" s="161"/>
      <c r="G1616" s="158"/>
      <c r="J1616" s="161"/>
    </row>
    <row r="1617" spans="6:10" x14ac:dyDescent="0.25">
      <c r="F1617" s="161"/>
      <c r="G1617" s="158"/>
      <c r="J1617" s="161"/>
    </row>
    <row r="1618" spans="6:10" x14ac:dyDescent="0.25">
      <c r="F1618" s="161"/>
      <c r="G1618" s="158"/>
      <c r="J1618" s="161"/>
    </row>
    <row r="1619" spans="6:10" x14ac:dyDescent="0.25">
      <c r="F1619" s="161"/>
      <c r="G1619" s="158"/>
      <c r="J1619" s="161"/>
    </row>
    <row r="1620" spans="6:10" x14ac:dyDescent="0.25">
      <c r="F1620" s="161"/>
      <c r="G1620" s="158"/>
      <c r="J1620" s="161"/>
    </row>
    <row r="1621" spans="6:10" x14ac:dyDescent="0.25">
      <c r="F1621" s="161"/>
      <c r="G1621" s="158"/>
      <c r="J1621" s="161"/>
    </row>
    <row r="1622" spans="6:10" x14ac:dyDescent="0.25">
      <c r="F1622" s="161"/>
      <c r="G1622" s="158"/>
      <c r="J1622" s="161"/>
    </row>
    <row r="1623" spans="6:10" x14ac:dyDescent="0.25">
      <c r="F1623" s="161"/>
      <c r="G1623" s="158"/>
      <c r="J1623" s="161"/>
    </row>
    <row r="1624" spans="6:10" x14ac:dyDescent="0.25">
      <c r="F1624" s="161"/>
      <c r="G1624" s="158"/>
      <c r="J1624" s="161"/>
    </row>
    <row r="1625" spans="6:10" x14ac:dyDescent="0.25">
      <c r="F1625" s="161"/>
      <c r="G1625" s="158"/>
      <c r="J1625" s="161"/>
    </row>
    <row r="1626" spans="6:10" x14ac:dyDescent="0.25">
      <c r="F1626" s="161"/>
      <c r="G1626" s="158"/>
      <c r="J1626" s="161"/>
    </row>
    <row r="1627" spans="6:10" x14ac:dyDescent="0.25">
      <c r="F1627" s="161"/>
      <c r="G1627" s="158"/>
      <c r="J1627" s="161"/>
    </row>
    <row r="1628" spans="6:10" x14ac:dyDescent="0.25">
      <c r="F1628" s="161"/>
      <c r="G1628" s="158"/>
      <c r="J1628" s="161"/>
    </row>
    <row r="1629" spans="6:10" x14ac:dyDescent="0.25">
      <c r="F1629" s="161"/>
      <c r="G1629" s="158"/>
      <c r="J1629" s="161"/>
    </row>
    <row r="1630" spans="6:10" x14ac:dyDescent="0.25">
      <c r="F1630" s="161"/>
      <c r="G1630" s="158"/>
      <c r="J1630" s="161"/>
    </row>
    <row r="1631" spans="6:10" x14ac:dyDescent="0.25">
      <c r="F1631" s="161"/>
      <c r="G1631" s="158"/>
      <c r="J1631" s="161"/>
    </row>
    <row r="1632" spans="6:10" x14ac:dyDescent="0.25">
      <c r="F1632" s="161"/>
      <c r="G1632" s="158"/>
      <c r="J1632" s="161"/>
    </row>
    <row r="1633" spans="6:10" x14ac:dyDescent="0.25">
      <c r="F1633" s="161"/>
      <c r="G1633" s="158"/>
      <c r="J1633" s="161"/>
    </row>
    <row r="1634" spans="6:10" x14ac:dyDescent="0.25">
      <c r="F1634" s="161"/>
      <c r="G1634" s="158"/>
      <c r="J1634" s="161"/>
    </row>
    <row r="1635" spans="6:10" x14ac:dyDescent="0.25">
      <c r="F1635" s="161"/>
      <c r="G1635" s="158"/>
      <c r="J1635" s="161"/>
    </row>
    <row r="1636" spans="6:10" x14ac:dyDescent="0.25">
      <c r="F1636" s="161"/>
      <c r="G1636" s="158"/>
      <c r="J1636" s="161"/>
    </row>
    <row r="1637" spans="6:10" x14ac:dyDescent="0.25">
      <c r="F1637" s="161"/>
      <c r="G1637" s="158"/>
      <c r="J1637" s="161"/>
    </row>
    <row r="1638" spans="6:10" x14ac:dyDescent="0.25">
      <c r="F1638" s="161"/>
      <c r="G1638" s="158"/>
      <c r="J1638" s="161"/>
    </row>
    <row r="1639" spans="6:10" x14ac:dyDescent="0.25">
      <c r="F1639" s="161"/>
      <c r="G1639" s="158"/>
      <c r="J1639" s="161"/>
    </row>
    <row r="1640" spans="6:10" x14ac:dyDescent="0.25">
      <c r="F1640" s="161"/>
      <c r="G1640" s="158"/>
      <c r="J1640" s="161"/>
    </row>
    <row r="1641" spans="6:10" x14ac:dyDescent="0.25">
      <c r="F1641" s="161"/>
      <c r="G1641" s="158"/>
      <c r="J1641" s="161"/>
    </row>
    <row r="1642" spans="6:10" x14ac:dyDescent="0.25">
      <c r="F1642" s="161"/>
      <c r="G1642" s="158"/>
      <c r="J1642" s="161"/>
    </row>
    <row r="1643" spans="6:10" x14ac:dyDescent="0.25">
      <c r="F1643" s="161"/>
      <c r="G1643" s="158"/>
      <c r="J1643" s="161"/>
    </row>
    <row r="1644" spans="6:10" x14ac:dyDescent="0.25">
      <c r="F1644" s="161"/>
      <c r="G1644" s="158"/>
      <c r="J1644" s="161"/>
    </row>
    <row r="1645" spans="6:10" x14ac:dyDescent="0.25">
      <c r="F1645" s="161"/>
      <c r="G1645" s="158"/>
      <c r="J1645" s="161"/>
    </row>
    <row r="1646" spans="6:10" x14ac:dyDescent="0.25">
      <c r="F1646" s="161"/>
      <c r="G1646" s="158"/>
      <c r="J1646" s="161"/>
    </row>
    <row r="1647" spans="6:10" x14ac:dyDescent="0.25">
      <c r="F1647" s="161"/>
      <c r="G1647" s="158"/>
      <c r="J1647" s="161"/>
    </row>
    <row r="1648" spans="6:10" x14ac:dyDescent="0.25">
      <c r="F1648" s="161"/>
      <c r="G1648" s="158"/>
      <c r="J1648" s="161"/>
    </row>
    <row r="1649" spans="6:10" x14ac:dyDescent="0.25">
      <c r="F1649" s="161"/>
      <c r="G1649" s="158"/>
      <c r="J1649" s="161"/>
    </row>
    <row r="1650" spans="6:10" x14ac:dyDescent="0.25">
      <c r="F1650" s="161"/>
      <c r="G1650" s="158"/>
      <c r="J1650" s="161"/>
    </row>
    <row r="1651" spans="6:10" x14ac:dyDescent="0.25">
      <c r="F1651" s="161"/>
      <c r="G1651" s="158"/>
      <c r="J1651" s="161"/>
    </row>
    <row r="1652" spans="6:10" x14ac:dyDescent="0.25">
      <c r="F1652" s="161"/>
      <c r="G1652" s="158"/>
      <c r="J1652" s="161"/>
    </row>
    <row r="1653" spans="6:10" x14ac:dyDescent="0.25">
      <c r="F1653" s="161"/>
      <c r="G1653" s="158"/>
      <c r="J1653" s="161"/>
    </row>
    <row r="1654" spans="6:10" x14ac:dyDescent="0.25">
      <c r="F1654" s="161"/>
      <c r="G1654" s="158"/>
      <c r="J1654" s="161"/>
    </row>
    <row r="1655" spans="6:10" x14ac:dyDescent="0.25">
      <c r="F1655" s="161"/>
      <c r="G1655" s="158"/>
      <c r="J1655" s="161"/>
    </row>
    <row r="1656" spans="6:10" x14ac:dyDescent="0.25">
      <c r="F1656" s="161"/>
      <c r="G1656" s="158"/>
      <c r="J1656" s="161"/>
    </row>
    <row r="1657" spans="6:10" x14ac:dyDescent="0.25">
      <c r="F1657" s="161"/>
      <c r="G1657" s="158"/>
      <c r="J1657" s="161"/>
    </row>
    <row r="1658" spans="6:10" x14ac:dyDescent="0.25">
      <c r="F1658" s="161"/>
      <c r="G1658" s="158"/>
      <c r="J1658" s="161"/>
    </row>
    <row r="1659" spans="6:10" x14ac:dyDescent="0.25">
      <c r="F1659" s="161"/>
      <c r="G1659" s="158"/>
      <c r="J1659" s="161"/>
    </row>
    <row r="1660" spans="6:10" x14ac:dyDescent="0.25">
      <c r="F1660" s="161"/>
      <c r="G1660" s="158"/>
      <c r="J1660" s="161"/>
    </row>
    <row r="1661" spans="6:10" x14ac:dyDescent="0.25">
      <c r="F1661" s="161"/>
      <c r="G1661" s="158"/>
      <c r="J1661" s="161"/>
    </row>
    <row r="1662" spans="6:10" x14ac:dyDescent="0.25">
      <c r="F1662" s="161"/>
      <c r="G1662" s="158"/>
      <c r="J1662" s="161"/>
    </row>
    <row r="1663" spans="6:10" x14ac:dyDescent="0.25">
      <c r="F1663" s="161"/>
      <c r="G1663" s="158"/>
      <c r="J1663" s="161"/>
    </row>
    <row r="1664" spans="6:10" x14ac:dyDescent="0.25">
      <c r="F1664" s="161"/>
      <c r="G1664" s="158"/>
      <c r="J1664" s="161"/>
    </row>
    <row r="1665" spans="6:10" x14ac:dyDescent="0.25">
      <c r="F1665" s="161"/>
      <c r="G1665" s="158"/>
      <c r="J1665" s="161"/>
    </row>
    <row r="1666" spans="6:10" x14ac:dyDescent="0.25">
      <c r="F1666" s="161"/>
      <c r="G1666" s="158"/>
      <c r="J1666" s="161"/>
    </row>
    <row r="1667" spans="6:10" x14ac:dyDescent="0.25">
      <c r="F1667" s="161"/>
      <c r="G1667" s="158"/>
      <c r="J1667" s="161"/>
    </row>
    <row r="1668" spans="6:10" x14ac:dyDescent="0.25">
      <c r="F1668" s="161"/>
      <c r="G1668" s="158"/>
      <c r="J1668" s="161"/>
    </row>
    <row r="1669" spans="6:10" x14ac:dyDescent="0.25">
      <c r="F1669" s="161"/>
      <c r="G1669" s="158"/>
      <c r="J1669" s="161"/>
    </row>
    <row r="1670" spans="6:10" x14ac:dyDescent="0.25">
      <c r="F1670" s="161"/>
      <c r="G1670" s="158"/>
      <c r="J1670" s="161"/>
    </row>
    <row r="1671" spans="6:10" x14ac:dyDescent="0.25">
      <c r="F1671" s="161"/>
      <c r="G1671" s="158"/>
      <c r="J1671" s="161"/>
    </row>
    <row r="1672" spans="6:10" x14ac:dyDescent="0.25">
      <c r="F1672" s="161"/>
      <c r="G1672" s="158"/>
      <c r="J1672" s="161"/>
    </row>
    <row r="1673" spans="6:10" x14ac:dyDescent="0.25">
      <c r="F1673" s="161"/>
      <c r="G1673" s="158"/>
      <c r="J1673" s="161"/>
    </row>
    <row r="1674" spans="6:10" x14ac:dyDescent="0.25">
      <c r="F1674" s="161"/>
      <c r="G1674" s="158"/>
      <c r="J1674" s="161"/>
    </row>
    <row r="1675" spans="6:10" x14ac:dyDescent="0.25">
      <c r="F1675" s="161"/>
      <c r="G1675" s="158"/>
      <c r="J1675" s="161"/>
    </row>
    <row r="1676" spans="6:10" x14ac:dyDescent="0.25">
      <c r="F1676" s="161"/>
      <c r="G1676" s="158"/>
      <c r="J1676" s="161"/>
    </row>
    <row r="1677" spans="6:10" x14ac:dyDescent="0.25">
      <c r="F1677" s="161"/>
      <c r="G1677" s="158"/>
      <c r="J1677" s="161"/>
    </row>
    <row r="1678" spans="6:10" x14ac:dyDescent="0.25">
      <c r="F1678" s="161"/>
      <c r="G1678" s="158"/>
      <c r="J1678" s="161"/>
    </row>
    <row r="1679" spans="6:10" x14ac:dyDescent="0.25">
      <c r="F1679" s="161"/>
      <c r="G1679" s="158"/>
      <c r="J1679" s="161"/>
    </row>
    <row r="1680" spans="6:10" x14ac:dyDescent="0.25">
      <c r="F1680" s="161"/>
      <c r="G1680" s="158"/>
      <c r="J1680" s="161"/>
    </row>
    <row r="1681" spans="6:10" x14ac:dyDescent="0.25">
      <c r="F1681" s="161"/>
      <c r="G1681" s="158"/>
      <c r="J1681" s="161"/>
    </row>
    <row r="1682" spans="6:10" x14ac:dyDescent="0.25">
      <c r="F1682" s="161"/>
      <c r="G1682" s="158"/>
      <c r="J1682" s="161"/>
    </row>
    <row r="1683" spans="6:10" x14ac:dyDescent="0.25">
      <c r="F1683" s="161"/>
      <c r="G1683" s="158"/>
      <c r="J1683" s="161"/>
    </row>
    <row r="1684" spans="6:10" x14ac:dyDescent="0.25">
      <c r="F1684" s="161"/>
      <c r="G1684" s="158"/>
      <c r="J1684" s="161"/>
    </row>
    <row r="1685" spans="6:10" x14ac:dyDescent="0.25">
      <c r="F1685" s="161"/>
      <c r="G1685" s="158"/>
      <c r="J1685" s="161"/>
    </row>
    <row r="1686" spans="6:10" x14ac:dyDescent="0.25">
      <c r="F1686" s="161"/>
      <c r="G1686" s="158"/>
      <c r="J1686" s="161"/>
    </row>
    <row r="1687" spans="6:10" x14ac:dyDescent="0.25">
      <c r="F1687" s="161"/>
      <c r="G1687" s="158"/>
      <c r="J1687" s="161"/>
    </row>
    <row r="1688" spans="6:10" x14ac:dyDescent="0.25">
      <c r="F1688" s="161"/>
      <c r="G1688" s="158"/>
      <c r="J1688" s="161"/>
    </row>
    <row r="1689" spans="6:10" x14ac:dyDescent="0.25">
      <c r="F1689" s="161"/>
      <c r="G1689" s="158"/>
      <c r="J1689" s="161"/>
    </row>
    <row r="1690" spans="6:10" x14ac:dyDescent="0.25">
      <c r="F1690" s="161"/>
      <c r="G1690" s="158"/>
      <c r="J1690" s="161"/>
    </row>
    <row r="1691" spans="6:10" x14ac:dyDescent="0.25">
      <c r="F1691" s="161"/>
      <c r="G1691" s="158"/>
      <c r="J1691" s="161"/>
    </row>
    <row r="1692" spans="6:10" x14ac:dyDescent="0.25">
      <c r="F1692" s="161"/>
      <c r="G1692" s="158"/>
      <c r="J1692" s="161"/>
    </row>
    <row r="1693" spans="6:10" x14ac:dyDescent="0.25">
      <c r="F1693" s="161"/>
      <c r="G1693" s="158"/>
      <c r="J1693" s="161"/>
    </row>
    <row r="1694" spans="6:10" x14ac:dyDescent="0.25">
      <c r="F1694" s="161"/>
      <c r="G1694" s="158"/>
      <c r="J1694" s="161"/>
    </row>
    <row r="1695" spans="6:10" x14ac:dyDescent="0.25">
      <c r="F1695" s="161"/>
      <c r="G1695" s="158"/>
      <c r="J1695" s="161"/>
    </row>
    <row r="1696" spans="6:10" x14ac:dyDescent="0.25">
      <c r="F1696" s="161"/>
      <c r="G1696" s="158"/>
      <c r="J1696" s="161"/>
    </row>
    <row r="1697" spans="6:10" x14ac:dyDescent="0.25">
      <c r="F1697" s="161"/>
      <c r="G1697" s="158"/>
      <c r="J1697" s="161"/>
    </row>
    <row r="1698" spans="6:10" x14ac:dyDescent="0.25">
      <c r="F1698" s="161"/>
      <c r="G1698" s="158"/>
      <c r="J1698" s="161"/>
    </row>
    <row r="1699" spans="6:10" x14ac:dyDescent="0.25">
      <c r="F1699" s="161"/>
      <c r="G1699" s="158"/>
      <c r="J1699" s="161"/>
    </row>
    <row r="1700" spans="6:10" x14ac:dyDescent="0.25">
      <c r="F1700" s="161"/>
      <c r="G1700" s="158"/>
      <c r="J1700" s="161"/>
    </row>
    <row r="1701" spans="6:10" x14ac:dyDescent="0.25">
      <c r="F1701" s="161"/>
      <c r="G1701" s="158"/>
      <c r="J1701" s="161"/>
    </row>
    <row r="1702" spans="6:10" x14ac:dyDescent="0.25">
      <c r="F1702" s="161"/>
      <c r="G1702" s="158"/>
      <c r="J1702" s="161"/>
    </row>
    <row r="1703" spans="6:10" x14ac:dyDescent="0.25">
      <c r="F1703" s="161"/>
      <c r="G1703" s="158"/>
      <c r="J1703" s="161"/>
    </row>
    <row r="1704" spans="6:10" x14ac:dyDescent="0.25">
      <c r="F1704" s="161"/>
      <c r="G1704" s="158"/>
      <c r="J1704" s="161"/>
    </row>
    <row r="1705" spans="6:10" x14ac:dyDescent="0.25">
      <c r="F1705" s="161"/>
      <c r="G1705" s="158"/>
      <c r="J1705" s="161"/>
    </row>
    <row r="1706" spans="6:10" x14ac:dyDescent="0.25">
      <c r="F1706" s="161"/>
      <c r="G1706" s="158"/>
      <c r="J1706" s="161"/>
    </row>
    <row r="1707" spans="6:10" x14ac:dyDescent="0.25">
      <c r="F1707" s="161"/>
      <c r="G1707" s="158"/>
      <c r="J1707" s="161"/>
    </row>
    <row r="1708" spans="6:10" x14ac:dyDescent="0.25">
      <c r="F1708" s="161"/>
      <c r="G1708" s="158"/>
      <c r="J1708" s="161"/>
    </row>
    <row r="1709" spans="6:10" x14ac:dyDescent="0.25">
      <c r="F1709" s="161"/>
      <c r="G1709" s="158"/>
      <c r="J1709" s="161"/>
    </row>
    <row r="1710" spans="6:10" x14ac:dyDescent="0.25">
      <c r="F1710" s="161"/>
      <c r="G1710" s="158"/>
      <c r="J1710" s="161"/>
    </row>
    <row r="1711" spans="6:10" x14ac:dyDescent="0.25">
      <c r="F1711" s="161"/>
      <c r="G1711" s="158"/>
      <c r="J1711" s="161"/>
    </row>
    <row r="1712" spans="6:10" x14ac:dyDescent="0.25">
      <c r="F1712" s="161"/>
      <c r="G1712" s="158"/>
      <c r="J1712" s="161"/>
    </row>
    <row r="1713" spans="6:10" x14ac:dyDescent="0.25">
      <c r="F1713" s="161"/>
      <c r="G1713" s="158"/>
      <c r="J1713" s="161"/>
    </row>
    <row r="1714" spans="6:10" x14ac:dyDescent="0.25">
      <c r="F1714" s="161"/>
      <c r="G1714" s="158"/>
      <c r="J1714" s="161"/>
    </row>
    <row r="1715" spans="6:10" x14ac:dyDescent="0.25">
      <c r="F1715" s="161"/>
      <c r="G1715" s="158"/>
      <c r="J1715" s="161"/>
    </row>
    <row r="1716" spans="6:10" x14ac:dyDescent="0.25">
      <c r="F1716" s="161"/>
      <c r="G1716" s="158"/>
      <c r="J1716" s="161"/>
    </row>
    <row r="1717" spans="6:10" x14ac:dyDescent="0.25">
      <c r="F1717" s="161"/>
      <c r="G1717" s="158"/>
      <c r="J1717" s="161"/>
    </row>
    <row r="1718" spans="6:10" x14ac:dyDescent="0.25">
      <c r="F1718" s="161"/>
      <c r="G1718" s="158"/>
      <c r="J1718" s="161"/>
    </row>
    <row r="1719" spans="6:10" x14ac:dyDescent="0.25">
      <c r="F1719" s="161"/>
      <c r="G1719" s="158"/>
      <c r="J1719" s="161"/>
    </row>
    <row r="1720" spans="6:10" x14ac:dyDescent="0.25">
      <c r="F1720" s="161"/>
      <c r="G1720" s="158"/>
      <c r="J1720" s="161"/>
    </row>
    <row r="1721" spans="6:10" x14ac:dyDescent="0.25">
      <c r="F1721" s="161"/>
      <c r="G1721" s="158"/>
      <c r="J1721" s="161"/>
    </row>
    <row r="1722" spans="6:10" x14ac:dyDescent="0.25">
      <c r="F1722" s="161"/>
      <c r="G1722" s="158"/>
      <c r="J1722" s="161"/>
    </row>
    <row r="1723" spans="6:10" x14ac:dyDescent="0.25">
      <c r="F1723" s="161"/>
      <c r="G1723" s="158"/>
      <c r="J1723" s="161"/>
    </row>
    <row r="1724" spans="6:10" x14ac:dyDescent="0.25">
      <c r="F1724" s="161"/>
      <c r="G1724" s="158"/>
      <c r="J1724" s="161"/>
    </row>
    <row r="1725" spans="6:10" x14ac:dyDescent="0.25">
      <c r="F1725" s="161"/>
      <c r="G1725" s="158"/>
      <c r="J1725" s="161"/>
    </row>
    <row r="1726" spans="6:10" x14ac:dyDescent="0.25">
      <c r="F1726" s="161"/>
      <c r="G1726" s="158"/>
      <c r="J1726" s="161"/>
    </row>
    <row r="1727" spans="6:10" x14ac:dyDescent="0.25">
      <c r="F1727" s="161"/>
      <c r="G1727" s="158"/>
      <c r="J1727" s="161"/>
    </row>
    <row r="1728" spans="6:10" x14ac:dyDescent="0.25">
      <c r="F1728" s="161"/>
      <c r="G1728" s="158"/>
      <c r="J1728" s="161"/>
    </row>
    <row r="1729" spans="6:10" x14ac:dyDescent="0.25">
      <c r="F1729" s="161"/>
      <c r="G1729" s="158"/>
      <c r="J1729" s="161"/>
    </row>
    <row r="1730" spans="6:10" x14ac:dyDescent="0.25">
      <c r="F1730" s="161"/>
      <c r="G1730" s="158"/>
      <c r="J1730" s="161"/>
    </row>
    <row r="1731" spans="6:10" x14ac:dyDescent="0.25">
      <c r="F1731" s="161"/>
      <c r="G1731" s="158"/>
      <c r="J1731" s="161"/>
    </row>
    <row r="1732" spans="6:10" x14ac:dyDescent="0.25">
      <c r="F1732" s="161"/>
      <c r="G1732" s="158"/>
      <c r="J1732" s="161"/>
    </row>
    <row r="1733" spans="6:10" x14ac:dyDescent="0.25">
      <c r="F1733" s="161"/>
      <c r="G1733" s="158"/>
      <c r="J1733" s="161"/>
    </row>
    <row r="1734" spans="6:10" x14ac:dyDescent="0.25">
      <c r="F1734" s="161"/>
      <c r="G1734" s="158"/>
      <c r="J1734" s="161"/>
    </row>
    <row r="1735" spans="6:10" x14ac:dyDescent="0.25">
      <c r="F1735" s="161"/>
      <c r="G1735" s="158"/>
      <c r="J1735" s="161"/>
    </row>
    <row r="1736" spans="6:10" x14ac:dyDescent="0.25">
      <c r="F1736" s="161"/>
      <c r="G1736" s="158"/>
      <c r="J1736" s="161"/>
    </row>
    <row r="1737" spans="6:10" x14ac:dyDescent="0.25">
      <c r="F1737" s="161"/>
      <c r="G1737" s="158"/>
      <c r="J1737" s="161"/>
    </row>
    <row r="1738" spans="6:10" x14ac:dyDescent="0.25">
      <c r="F1738" s="161"/>
      <c r="G1738" s="158"/>
      <c r="J1738" s="161"/>
    </row>
    <row r="1739" spans="6:10" x14ac:dyDescent="0.25">
      <c r="F1739" s="161"/>
      <c r="G1739" s="158"/>
      <c r="J1739" s="161"/>
    </row>
    <row r="1740" spans="6:10" x14ac:dyDescent="0.25">
      <c r="F1740" s="161"/>
      <c r="G1740" s="158"/>
      <c r="J1740" s="161"/>
    </row>
    <row r="1741" spans="6:10" x14ac:dyDescent="0.25">
      <c r="F1741" s="161"/>
      <c r="G1741" s="158"/>
      <c r="J1741" s="161"/>
    </row>
    <row r="1742" spans="6:10" x14ac:dyDescent="0.25">
      <c r="F1742" s="161"/>
      <c r="G1742" s="158"/>
      <c r="J1742" s="161"/>
    </row>
    <row r="1743" spans="6:10" x14ac:dyDescent="0.25">
      <c r="F1743" s="161"/>
      <c r="G1743" s="158"/>
      <c r="J1743" s="161"/>
    </row>
    <row r="1744" spans="6:10" x14ac:dyDescent="0.25">
      <c r="F1744" s="161"/>
      <c r="G1744" s="158"/>
      <c r="J1744" s="161"/>
    </row>
    <row r="1745" spans="6:10" x14ac:dyDescent="0.25">
      <c r="F1745" s="161"/>
      <c r="G1745" s="158"/>
      <c r="J1745" s="161"/>
    </row>
    <row r="1746" spans="6:10" x14ac:dyDescent="0.25">
      <c r="F1746" s="161"/>
      <c r="G1746" s="158"/>
      <c r="J1746" s="161"/>
    </row>
    <row r="1747" spans="6:10" x14ac:dyDescent="0.25">
      <c r="F1747" s="161"/>
      <c r="G1747" s="158"/>
      <c r="J1747" s="161"/>
    </row>
    <row r="1748" spans="6:10" x14ac:dyDescent="0.25">
      <c r="F1748" s="161"/>
      <c r="G1748" s="158"/>
      <c r="J1748" s="161"/>
    </row>
    <row r="1749" spans="6:10" x14ac:dyDescent="0.25">
      <c r="F1749" s="161"/>
      <c r="G1749" s="158"/>
      <c r="J1749" s="161"/>
    </row>
    <row r="1750" spans="6:10" x14ac:dyDescent="0.25">
      <c r="F1750" s="161"/>
      <c r="G1750" s="158"/>
      <c r="J1750" s="161"/>
    </row>
    <row r="1751" spans="6:10" x14ac:dyDescent="0.25">
      <c r="F1751" s="161"/>
      <c r="G1751" s="158"/>
      <c r="J1751" s="161"/>
    </row>
    <row r="1752" spans="6:10" x14ac:dyDescent="0.25">
      <c r="F1752" s="161"/>
      <c r="G1752" s="158"/>
      <c r="J1752" s="161"/>
    </row>
    <row r="1753" spans="6:10" x14ac:dyDescent="0.25">
      <c r="F1753" s="161"/>
      <c r="G1753" s="158"/>
      <c r="J1753" s="161"/>
    </row>
    <row r="1754" spans="6:10" x14ac:dyDescent="0.25">
      <c r="F1754" s="161"/>
      <c r="G1754" s="158"/>
      <c r="J1754" s="161"/>
    </row>
    <row r="1755" spans="6:10" x14ac:dyDescent="0.25">
      <c r="F1755" s="161"/>
      <c r="G1755" s="158"/>
      <c r="J1755" s="161"/>
    </row>
    <row r="1756" spans="6:10" x14ac:dyDescent="0.25">
      <c r="F1756" s="161"/>
      <c r="G1756" s="158"/>
      <c r="J1756" s="161"/>
    </row>
    <row r="1757" spans="6:10" x14ac:dyDescent="0.25">
      <c r="F1757" s="161"/>
      <c r="G1757" s="158"/>
      <c r="J1757" s="161"/>
    </row>
    <row r="1758" spans="6:10" x14ac:dyDescent="0.25">
      <c r="F1758" s="161"/>
      <c r="G1758" s="158"/>
      <c r="J1758" s="161"/>
    </row>
    <row r="1759" spans="6:10" x14ac:dyDescent="0.25">
      <c r="F1759" s="161"/>
      <c r="G1759" s="158"/>
      <c r="J1759" s="161"/>
    </row>
    <row r="1760" spans="6:10" x14ac:dyDescent="0.25">
      <c r="F1760" s="161"/>
      <c r="G1760" s="158"/>
      <c r="J1760" s="161"/>
    </row>
    <row r="1761" spans="6:10" x14ac:dyDescent="0.25">
      <c r="F1761" s="161"/>
      <c r="G1761" s="158"/>
      <c r="J1761" s="161"/>
    </row>
    <row r="1762" spans="6:10" x14ac:dyDescent="0.25">
      <c r="F1762" s="161"/>
      <c r="G1762" s="158"/>
      <c r="J1762" s="161"/>
    </row>
    <row r="1763" spans="6:10" x14ac:dyDescent="0.25">
      <c r="F1763" s="161"/>
      <c r="G1763" s="158"/>
      <c r="J1763" s="161"/>
    </row>
    <row r="1764" spans="6:10" x14ac:dyDescent="0.25">
      <c r="F1764" s="161"/>
      <c r="G1764" s="158"/>
      <c r="J1764" s="161"/>
    </row>
    <row r="1765" spans="6:10" x14ac:dyDescent="0.25">
      <c r="F1765" s="161"/>
      <c r="G1765" s="158"/>
      <c r="J1765" s="161"/>
    </row>
    <row r="1766" spans="6:10" x14ac:dyDescent="0.25">
      <c r="F1766" s="161"/>
      <c r="G1766" s="158"/>
      <c r="J1766" s="161"/>
    </row>
    <row r="1767" spans="6:10" x14ac:dyDescent="0.25">
      <c r="F1767" s="161"/>
      <c r="G1767" s="158"/>
      <c r="J1767" s="161"/>
    </row>
    <row r="1768" spans="6:10" x14ac:dyDescent="0.25">
      <c r="F1768" s="161"/>
      <c r="G1768" s="158"/>
      <c r="J1768" s="161"/>
    </row>
    <row r="1769" spans="6:10" x14ac:dyDescent="0.25">
      <c r="F1769" s="161"/>
      <c r="G1769" s="158"/>
      <c r="J1769" s="161"/>
    </row>
    <row r="1770" spans="6:10" x14ac:dyDescent="0.25">
      <c r="F1770" s="161"/>
      <c r="G1770" s="158"/>
      <c r="J1770" s="161"/>
    </row>
    <row r="1771" spans="6:10" x14ac:dyDescent="0.25">
      <c r="F1771" s="161"/>
      <c r="G1771" s="158"/>
      <c r="J1771" s="161"/>
    </row>
    <row r="1772" spans="6:10" x14ac:dyDescent="0.25">
      <c r="F1772" s="161"/>
      <c r="G1772" s="158"/>
      <c r="J1772" s="161"/>
    </row>
    <row r="1773" spans="6:10" x14ac:dyDescent="0.25">
      <c r="F1773" s="161"/>
      <c r="G1773" s="158"/>
      <c r="J1773" s="161"/>
    </row>
    <row r="1774" spans="6:10" x14ac:dyDescent="0.25">
      <c r="F1774" s="161"/>
      <c r="G1774" s="158"/>
      <c r="J1774" s="161"/>
    </row>
    <row r="1775" spans="6:10" x14ac:dyDescent="0.25">
      <c r="F1775" s="161"/>
      <c r="G1775" s="158"/>
      <c r="J1775" s="161"/>
    </row>
    <row r="1776" spans="6:10" x14ac:dyDescent="0.25">
      <c r="F1776" s="161"/>
      <c r="G1776" s="158"/>
      <c r="J1776" s="161"/>
    </row>
    <row r="1777" spans="6:10" x14ac:dyDescent="0.25">
      <c r="F1777" s="161"/>
      <c r="G1777" s="158"/>
      <c r="J1777" s="161"/>
    </row>
    <row r="1778" spans="6:10" x14ac:dyDescent="0.25">
      <c r="F1778" s="161"/>
      <c r="G1778" s="158"/>
      <c r="J1778" s="161"/>
    </row>
    <row r="1779" spans="6:10" x14ac:dyDescent="0.25">
      <c r="F1779" s="161"/>
      <c r="G1779" s="158"/>
      <c r="J1779" s="161"/>
    </row>
    <row r="1780" spans="6:10" x14ac:dyDescent="0.25">
      <c r="F1780" s="161"/>
      <c r="G1780" s="158"/>
      <c r="J1780" s="161"/>
    </row>
    <row r="1781" spans="6:10" x14ac:dyDescent="0.25">
      <c r="F1781" s="161"/>
      <c r="G1781" s="158"/>
      <c r="J1781" s="161"/>
    </row>
    <row r="1782" spans="6:10" x14ac:dyDescent="0.25">
      <c r="F1782" s="161"/>
      <c r="G1782" s="158"/>
      <c r="J1782" s="161"/>
    </row>
    <row r="1783" spans="6:10" x14ac:dyDescent="0.25">
      <c r="F1783" s="161"/>
      <c r="G1783" s="158"/>
      <c r="J1783" s="161"/>
    </row>
    <row r="1784" spans="6:10" x14ac:dyDescent="0.25">
      <c r="F1784" s="161"/>
      <c r="G1784" s="158"/>
      <c r="J1784" s="161"/>
    </row>
    <row r="1785" spans="6:10" x14ac:dyDescent="0.25">
      <c r="F1785" s="161"/>
      <c r="G1785" s="158"/>
      <c r="J1785" s="161"/>
    </row>
    <row r="1786" spans="6:10" x14ac:dyDescent="0.25">
      <c r="F1786" s="161"/>
      <c r="G1786" s="158"/>
      <c r="J1786" s="161"/>
    </row>
    <row r="1787" spans="6:10" x14ac:dyDescent="0.25">
      <c r="F1787" s="161"/>
      <c r="G1787" s="158"/>
      <c r="J1787" s="161"/>
    </row>
    <row r="1788" spans="6:10" x14ac:dyDescent="0.25">
      <c r="F1788" s="161"/>
      <c r="G1788" s="158"/>
      <c r="J1788" s="161"/>
    </row>
    <row r="1789" spans="6:10" x14ac:dyDescent="0.25">
      <c r="F1789" s="161"/>
      <c r="G1789" s="158"/>
      <c r="J1789" s="161"/>
    </row>
    <row r="1790" spans="6:10" x14ac:dyDescent="0.25">
      <c r="F1790" s="161"/>
      <c r="G1790" s="158"/>
      <c r="J1790" s="161"/>
    </row>
    <row r="1791" spans="6:10" x14ac:dyDescent="0.25">
      <c r="F1791" s="161"/>
      <c r="G1791" s="158"/>
      <c r="J1791" s="161"/>
    </row>
    <row r="1792" spans="6:10" x14ac:dyDescent="0.25">
      <c r="F1792" s="161"/>
      <c r="G1792" s="158"/>
      <c r="J1792" s="161"/>
    </row>
    <row r="1793" spans="6:10" x14ac:dyDescent="0.25">
      <c r="F1793" s="161"/>
      <c r="G1793" s="158"/>
      <c r="J1793" s="161"/>
    </row>
    <row r="1794" spans="6:10" x14ac:dyDescent="0.25">
      <c r="F1794" s="161"/>
      <c r="G1794" s="158"/>
      <c r="J1794" s="161"/>
    </row>
    <row r="1795" spans="6:10" x14ac:dyDescent="0.25">
      <c r="F1795" s="161"/>
      <c r="G1795" s="158"/>
      <c r="J1795" s="161"/>
    </row>
    <row r="1796" spans="6:10" x14ac:dyDescent="0.25">
      <c r="F1796" s="161"/>
      <c r="G1796" s="158"/>
      <c r="J1796" s="161"/>
    </row>
    <row r="1797" spans="6:10" x14ac:dyDescent="0.25">
      <c r="F1797" s="161"/>
      <c r="G1797" s="158"/>
      <c r="J1797" s="161"/>
    </row>
    <row r="1798" spans="6:10" x14ac:dyDescent="0.25">
      <c r="F1798" s="161"/>
      <c r="G1798" s="158"/>
      <c r="J1798" s="161"/>
    </row>
    <row r="1799" spans="6:10" x14ac:dyDescent="0.25">
      <c r="F1799" s="161"/>
      <c r="G1799" s="158"/>
      <c r="J1799" s="161"/>
    </row>
    <row r="1800" spans="6:10" x14ac:dyDescent="0.25">
      <c r="F1800" s="161"/>
      <c r="G1800" s="158"/>
      <c r="J1800" s="161"/>
    </row>
    <row r="1801" spans="6:10" x14ac:dyDescent="0.25">
      <c r="F1801" s="161"/>
      <c r="G1801" s="158"/>
      <c r="J1801" s="161"/>
    </row>
    <row r="1802" spans="6:10" x14ac:dyDescent="0.25">
      <c r="F1802" s="161"/>
      <c r="G1802" s="158"/>
      <c r="J1802" s="161"/>
    </row>
    <row r="1803" spans="6:10" x14ac:dyDescent="0.25">
      <c r="F1803" s="161"/>
      <c r="G1803" s="158"/>
      <c r="J1803" s="161"/>
    </row>
    <row r="1804" spans="6:10" x14ac:dyDescent="0.25">
      <c r="F1804" s="161"/>
      <c r="G1804" s="158"/>
      <c r="J1804" s="161"/>
    </row>
    <row r="1805" spans="6:10" x14ac:dyDescent="0.25">
      <c r="F1805" s="161"/>
      <c r="G1805" s="158"/>
      <c r="J1805" s="161"/>
    </row>
    <row r="1806" spans="6:10" x14ac:dyDescent="0.25">
      <c r="F1806" s="161"/>
      <c r="G1806" s="158"/>
      <c r="J1806" s="161"/>
    </row>
    <row r="1807" spans="6:10" x14ac:dyDescent="0.25">
      <c r="F1807" s="161"/>
      <c r="G1807" s="158"/>
      <c r="J1807" s="161"/>
    </row>
    <row r="1808" spans="6:10" x14ac:dyDescent="0.25">
      <c r="F1808" s="161"/>
      <c r="G1808" s="158"/>
      <c r="J1808" s="161"/>
    </row>
    <row r="1809" spans="6:10" x14ac:dyDescent="0.25">
      <c r="F1809" s="161"/>
      <c r="G1809" s="158"/>
      <c r="J1809" s="161"/>
    </row>
    <row r="1810" spans="6:10" x14ac:dyDescent="0.25">
      <c r="F1810" s="161"/>
      <c r="G1810" s="158"/>
      <c r="J1810" s="161"/>
    </row>
    <row r="1811" spans="6:10" x14ac:dyDescent="0.25">
      <c r="F1811" s="161"/>
      <c r="G1811" s="158"/>
      <c r="J1811" s="161"/>
    </row>
    <row r="1812" spans="6:10" x14ac:dyDescent="0.25">
      <c r="F1812" s="161"/>
      <c r="G1812" s="158"/>
      <c r="J1812" s="161"/>
    </row>
    <row r="1813" spans="6:10" x14ac:dyDescent="0.25">
      <c r="F1813" s="161"/>
      <c r="G1813" s="158"/>
      <c r="J1813" s="161"/>
    </row>
    <row r="1814" spans="6:10" x14ac:dyDescent="0.25">
      <c r="F1814" s="161"/>
      <c r="G1814" s="158"/>
      <c r="J1814" s="161"/>
    </row>
    <row r="1815" spans="6:10" x14ac:dyDescent="0.25">
      <c r="F1815" s="161"/>
      <c r="G1815" s="158"/>
      <c r="J1815" s="161"/>
    </row>
    <row r="1816" spans="6:10" x14ac:dyDescent="0.25">
      <c r="F1816" s="161"/>
      <c r="G1816" s="158"/>
      <c r="J1816" s="161"/>
    </row>
    <row r="1817" spans="6:10" x14ac:dyDescent="0.25">
      <c r="F1817" s="161"/>
      <c r="G1817" s="158"/>
      <c r="J1817" s="161"/>
    </row>
    <row r="1818" spans="6:10" x14ac:dyDescent="0.25">
      <c r="F1818" s="161"/>
      <c r="G1818" s="158"/>
      <c r="J1818" s="161"/>
    </row>
    <row r="1819" spans="6:10" x14ac:dyDescent="0.25">
      <c r="F1819" s="161"/>
      <c r="G1819" s="158"/>
      <c r="J1819" s="161"/>
    </row>
    <row r="1820" spans="6:10" x14ac:dyDescent="0.25">
      <c r="F1820" s="161"/>
      <c r="G1820" s="158"/>
      <c r="J1820" s="161"/>
    </row>
    <row r="1821" spans="6:10" x14ac:dyDescent="0.25">
      <c r="F1821" s="161"/>
      <c r="G1821" s="158"/>
      <c r="J1821" s="161"/>
    </row>
    <row r="1822" spans="6:10" x14ac:dyDescent="0.25">
      <c r="F1822" s="161"/>
      <c r="G1822" s="158"/>
      <c r="J1822" s="161"/>
    </row>
    <row r="1823" spans="6:10" x14ac:dyDescent="0.25">
      <c r="F1823" s="161"/>
      <c r="G1823" s="158"/>
      <c r="J1823" s="161"/>
    </row>
    <row r="1824" spans="6:10" x14ac:dyDescent="0.25">
      <c r="F1824" s="161"/>
      <c r="G1824" s="158"/>
      <c r="J1824" s="161"/>
    </row>
    <row r="1825" spans="6:10" x14ac:dyDescent="0.25">
      <c r="F1825" s="161"/>
      <c r="G1825" s="158"/>
      <c r="J1825" s="161"/>
    </row>
    <row r="1826" spans="6:10" x14ac:dyDescent="0.25">
      <c r="F1826" s="161"/>
      <c r="G1826" s="158"/>
      <c r="J1826" s="161"/>
    </row>
    <row r="1827" spans="6:10" x14ac:dyDescent="0.25">
      <c r="F1827" s="161"/>
      <c r="G1827" s="158"/>
      <c r="J1827" s="161"/>
    </row>
    <row r="1828" spans="6:10" x14ac:dyDescent="0.25">
      <c r="F1828" s="161"/>
      <c r="G1828" s="158"/>
      <c r="J1828" s="161"/>
    </row>
    <row r="1829" spans="6:10" x14ac:dyDescent="0.25">
      <c r="F1829" s="161"/>
      <c r="G1829" s="158"/>
      <c r="J1829" s="161"/>
    </row>
    <row r="1830" spans="6:10" x14ac:dyDescent="0.25">
      <c r="F1830" s="161"/>
      <c r="G1830" s="158"/>
      <c r="J1830" s="161"/>
    </row>
    <row r="1831" spans="6:10" x14ac:dyDescent="0.25">
      <c r="F1831" s="161"/>
      <c r="G1831" s="158"/>
      <c r="J1831" s="161"/>
    </row>
    <row r="1832" spans="6:10" x14ac:dyDescent="0.25">
      <c r="F1832" s="161"/>
      <c r="G1832" s="158"/>
      <c r="J1832" s="161"/>
    </row>
    <row r="1833" spans="6:10" x14ac:dyDescent="0.25">
      <c r="F1833" s="161"/>
      <c r="G1833" s="158"/>
      <c r="J1833" s="161"/>
    </row>
    <row r="1834" spans="6:10" x14ac:dyDescent="0.25">
      <c r="F1834" s="161"/>
      <c r="G1834" s="158"/>
      <c r="J1834" s="161"/>
    </row>
    <row r="1835" spans="6:10" x14ac:dyDescent="0.25">
      <c r="F1835" s="161"/>
      <c r="G1835" s="158"/>
      <c r="J1835" s="161"/>
    </row>
    <row r="1836" spans="6:10" x14ac:dyDescent="0.25">
      <c r="F1836" s="161"/>
      <c r="G1836" s="158"/>
      <c r="J1836" s="161"/>
    </row>
    <row r="1837" spans="6:10" x14ac:dyDescent="0.25">
      <c r="F1837" s="161"/>
      <c r="G1837" s="158"/>
      <c r="J1837" s="161"/>
    </row>
    <row r="1838" spans="6:10" x14ac:dyDescent="0.25">
      <c r="F1838" s="161"/>
      <c r="G1838" s="158"/>
      <c r="J1838" s="161"/>
    </row>
    <row r="1839" spans="6:10" x14ac:dyDescent="0.25">
      <c r="F1839" s="161"/>
      <c r="G1839" s="158"/>
      <c r="J1839" s="161"/>
    </row>
    <row r="1840" spans="6:10" x14ac:dyDescent="0.25">
      <c r="F1840" s="161"/>
      <c r="G1840" s="158"/>
      <c r="J1840" s="161"/>
    </row>
    <row r="1841" spans="6:10" x14ac:dyDescent="0.25">
      <c r="F1841" s="161"/>
      <c r="G1841" s="158"/>
      <c r="J1841" s="161"/>
    </row>
    <row r="1842" spans="6:10" x14ac:dyDescent="0.25">
      <c r="F1842" s="161"/>
      <c r="G1842" s="158"/>
      <c r="J1842" s="161"/>
    </row>
    <row r="1843" spans="6:10" x14ac:dyDescent="0.25">
      <c r="F1843" s="161"/>
      <c r="G1843" s="158"/>
      <c r="J1843" s="161"/>
    </row>
    <row r="1844" spans="6:10" x14ac:dyDescent="0.25">
      <c r="F1844" s="161"/>
      <c r="G1844" s="158"/>
      <c r="J1844" s="161"/>
    </row>
    <row r="1845" spans="6:10" x14ac:dyDescent="0.25">
      <c r="F1845" s="161"/>
      <c r="G1845" s="158"/>
      <c r="J1845" s="161"/>
    </row>
    <row r="1846" spans="6:10" x14ac:dyDescent="0.25">
      <c r="F1846" s="161"/>
      <c r="G1846" s="158"/>
      <c r="J1846" s="161"/>
    </row>
    <row r="1847" spans="6:10" x14ac:dyDescent="0.25">
      <c r="F1847" s="161"/>
      <c r="G1847" s="158"/>
      <c r="J1847" s="161"/>
    </row>
    <row r="1848" spans="6:10" x14ac:dyDescent="0.25">
      <c r="F1848" s="161"/>
      <c r="G1848" s="158"/>
      <c r="J1848" s="161"/>
    </row>
    <row r="1849" spans="6:10" x14ac:dyDescent="0.25">
      <c r="F1849" s="161"/>
      <c r="G1849" s="158"/>
      <c r="J1849" s="161"/>
    </row>
    <row r="1850" spans="6:10" x14ac:dyDescent="0.25">
      <c r="F1850" s="161"/>
      <c r="G1850" s="158"/>
      <c r="J1850" s="161"/>
    </row>
    <row r="1851" spans="6:10" x14ac:dyDescent="0.25">
      <c r="F1851" s="161"/>
      <c r="G1851" s="158"/>
      <c r="J1851" s="161"/>
    </row>
    <row r="1852" spans="6:10" x14ac:dyDescent="0.25">
      <c r="F1852" s="161"/>
      <c r="G1852" s="158"/>
      <c r="J1852" s="161"/>
    </row>
    <row r="1853" spans="6:10" x14ac:dyDescent="0.25">
      <c r="F1853" s="161"/>
      <c r="G1853" s="158"/>
      <c r="J1853" s="161"/>
    </row>
    <row r="1854" spans="6:10" x14ac:dyDescent="0.25">
      <c r="F1854" s="161"/>
      <c r="G1854" s="158"/>
      <c r="J1854" s="161"/>
    </row>
    <row r="1855" spans="6:10" x14ac:dyDescent="0.25">
      <c r="F1855" s="161"/>
      <c r="G1855" s="158"/>
      <c r="J1855" s="161"/>
    </row>
    <row r="1856" spans="6:10" x14ac:dyDescent="0.25">
      <c r="F1856" s="161"/>
      <c r="G1856" s="158"/>
      <c r="J1856" s="161"/>
    </row>
    <row r="1857" spans="6:10" x14ac:dyDescent="0.25">
      <c r="F1857" s="161"/>
      <c r="G1857" s="158"/>
      <c r="J1857" s="161"/>
    </row>
    <row r="1858" spans="6:10" x14ac:dyDescent="0.25">
      <c r="F1858" s="161"/>
      <c r="G1858" s="158"/>
      <c r="J1858" s="161"/>
    </row>
    <row r="1859" spans="6:10" x14ac:dyDescent="0.25">
      <c r="F1859" s="161"/>
      <c r="G1859" s="158"/>
      <c r="J1859" s="161"/>
    </row>
    <row r="1860" spans="6:10" x14ac:dyDescent="0.25">
      <c r="F1860" s="161"/>
      <c r="G1860" s="158"/>
      <c r="J1860" s="161"/>
    </row>
    <row r="1861" spans="6:10" x14ac:dyDescent="0.25">
      <c r="F1861" s="161"/>
      <c r="G1861" s="158"/>
      <c r="J1861" s="161"/>
    </row>
    <row r="1862" spans="6:10" x14ac:dyDescent="0.25">
      <c r="F1862" s="161"/>
      <c r="G1862" s="158"/>
      <c r="J1862" s="161"/>
    </row>
    <row r="1863" spans="6:10" x14ac:dyDescent="0.25">
      <c r="F1863" s="161"/>
      <c r="G1863" s="158"/>
      <c r="J1863" s="161"/>
    </row>
    <row r="1864" spans="6:10" x14ac:dyDescent="0.25">
      <c r="F1864" s="161"/>
      <c r="G1864" s="158"/>
      <c r="J1864" s="161"/>
    </row>
    <row r="1865" spans="6:10" x14ac:dyDescent="0.25">
      <c r="F1865" s="161"/>
      <c r="G1865" s="158"/>
      <c r="J1865" s="161"/>
    </row>
    <row r="1866" spans="6:10" x14ac:dyDescent="0.25">
      <c r="F1866" s="161"/>
      <c r="G1866" s="158"/>
      <c r="J1866" s="161"/>
    </row>
    <row r="1867" spans="6:10" x14ac:dyDescent="0.25">
      <c r="F1867" s="161"/>
      <c r="G1867" s="158"/>
      <c r="J1867" s="161"/>
    </row>
    <row r="1868" spans="6:10" x14ac:dyDescent="0.25">
      <c r="F1868" s="161"/>
      <c r="G1868" s="158"/>
      <c r="J1868" s="161"/>
    </row>
    <row r="1869" spans="6:10" x14ac:dyDescent="0.25">
      <c r="F1869" s="161"/>
      <c r="G1869" s="158"/>
      <c r="J1869" s="161"/>
    </row>
    <row r="1870" spans="6:10" x14ac:dyDescent="0.25">
      <c r="F1870" s="161"/>
      <c r="G1870" s="158"/>
      <c r="J1870" s="161"/>
    </row>
    <row r="1871" spans="6:10" x14ac:dyDescent="0.25">
      <c r="F1871" s="161"/>
      <c r="G1871" s="158"/>
      <c r="J1871" s="161"/>
    </row>
    <row r="1872" spans="6:10" x14ac:dyDescent="0.25">
      <c r="F1872" s="161"/>
      <c r="G1872" s="158"/>
      <c r="J1872" s="161"/>
    </row>
    <row r="1873" spans="6:10" x14ac:dyDescent="0.25">
      <c r="F1873" s="161"/>
      <c r="G1873" s="158"/>
      <c r="J1873" s="161"/>
    </row>
    <row r="1874" spans="6:10" x14ac:dyDescent="0.25">
      <c r="F1874" s="161"/>
      <c r="G1874" s="158"/>
      <c r="J1874" s="161"/>
    </row>
    <row r="1875" spans="6:10" x14ac:dyDescent="0.25">
      <c r="F1875" s="161"/>
      <c r="G1875" s="158"/>
      <c r="J1875" s="161"/>
    </row>
    <row r="1876" spans="6:10" x14ac:dyDescent="0.25">
      <c r="F1876" s="161"/>
      <c r="G1876" s="158"/>
      <c r="J1876" s="161"/>
    </row>
    <row r="1877" spans="6:10" x14ac:dyDescent="0.25">
      <c r="F1877" s="161"/>
      <c r="G1877" s="158"/>
      <c r="J1877" s="161"/>
    </row>
    <row r="1878" spans="6:10" x14ac:dyDescent="0.25">
      <c r="F1878" s="161"/>
      <c r="G1878" s="158"/>
      <c r="J1878" s="161"/>
    </row>
    <row r="1879" spans="6:10" x14ac:dyDescent="0.25">
      <c r="F1879" s="161"/>
      <c r="G1879" s="158"/>
      <c r="J1879" s="161"/>
    </row>
    <row r="1880" spans="6:10" x14ac:dyDescent="0.25">
      <c r="F1880" s="161"/>
      <c r="G1880" s="158"/>
      <c r="J1880" s="161"/>
    </row>
    <row r="1881" spans="6:10" x14ac:dyDescent="0.25">
      <c r="F1881" s="161"/>
      <c r="G1881" s="158"/>
      <c r="J1881" s="161"/>
    </row>
    <row r="1882" spans="6:10" x14ac:dyDescent="0.25">
      <c r="F1882" s="161"/>
      <c r="G1882" s="158"/>
      <c r="J1882" s="161"/>
    </row>
    <row r="1883" spans="6:10" x14ac:dyDescent="0.25">
      <c r="F1883" s="161"/>
      <c r="G1883" s="158"/>
      <c r="J1883" s="161"/>
    </row>
    <row r="1884" spans="6:10" x14ac:dyDescent="0.25">
      <c r="F1884" s="161"/>
      <c r="G1884" s="158"/>
      <c r="J1884" s="161"/>
    </row>
    <row r="1885" spans="6:10" x14ac:dyDescent="0.25">
      <c r="F1885" s="161"/>
      <c r="G1885" s="158"/>
      <c r="J1885" s="161"/>
    </row>
    <row r="1886" spans="6:10" x14ac:dyDescent="0.25">
      <c r="F1886" s="161"/>
      <c r="G1886" s="158"/>
      <c r="J1886" s="161"/>
    </row>
    <row r="1887" spans="6:10" x14ac:dyDescent="0.25">
      <c r="F1887" s="161"/>
      <c r="G1887" s="158"/>
      <c r="J1887" s="161"/>
    </row>
    <row r="1888" spans="6:10" x14ac:dyDescent="0.25">
      <c r="F1888" s="161"/>
      <c r="G1888" s="158"/>
      <c r="J1888" s="161"/>
    </row>
    <row r="1889" spans="6:10" x14ac:dyDescent="0.25">
      <c r="F1889" s="161"/>
      <c r="G1889" s="158"/>
      <c r="J1889" s="161"/>
    </row>
    <row r="1890" spans="6:10" x14ac:dyDescent="0.25">
      <c r="F1890" s="161"/>
      <c r="G1890" s="158"/>
      <c r="J1890" s="161"/>
    </row>
    <row r="1891" spans="6:10" x14ac:dyDescent="0.25">
      <c r="F1891" s="161"/>
      <c r="G1891" s="158"/>
      <c r="J1891" s="161"/>
    </row>
    <row r="1892" spans="6:10" x14ac:dyDescent="0.25">
      <c r="F1892" s="161"/>
      <c r="G1892" s="158"/>
      <c r="J1892" s="161"/>
    </row>
    <row r="1893" spans="6:10" x14ac:dyDescent="0.25">
      <c r="F1893" s="161"/>
      <c r="G1893" s="158"/>
      <c r="J1893" s="161"/>
    </row>
    <row r="1894" spans="6:10" x14ac:dyDescent="0.25">
      <c r="F1894" s="161"/>
      <c r="G1894" s="158"/>
      <c r="J1894" s="161"/>
    </row>
    <row r="1895" spans="6:10" x14ac:dyDescent="0.25">
      <c r="F1895" s="161"/>
      <c r="G1895" s="158"/>
      <c r="J1895" s="161"/>
    </row>
    <row r="1896" spans="6:10" x14ac:dyDescent="0.25">
      <c r="F1896" s="161"/>
      <c r="G1896" s="158"/>
      <c r="J1896" s="161"/>
    </row>
    <row r="1897" spans="6:10" x14ac:dyDescent="0.25">
      <c r="F1897" s="161"/>
      <c r="G1897" s="158"/>
      <c r="J1897" s="161"/>
    </row>
    <row r="1898" spans="6:10" x14ac:dyDescent="0.25">
      <c r="F1898" s="161"/>
      <c r="G1898" s="158"/>
      <c r="J1898" s="161"/>
    </row>
    <row r="1899" spans="6:10" x14ac:dyDescent="0.25">
      <c r="F1899" s="161"/>
      <c r="G1899" s="158"/>
      <c r="J1899" s="161"/>
    </row>
    <row r="1900" spans="6:10" x14ac:dyDescent="0.25">
      <c r="F1900" s="161"/>
      <c r="G1900" s="158"/>
      <c r="J1900" s="161"/>
    </row>
    <row r="1901" spans="6:10" x14ac:dyDescent="0.25">
      <c r="F1901" s="161"/>
      <c r="G1901" s="158"/>
      <c r="J1901" s="161"/>
    </row>
    <row r="1902" spans="6:10" x14ac:dyDescent="0.25">
      <c r="F1902" s="161"/>
      <c r="G1902" s="158"/>
      <c r="J1902" s="161"/>
    </row>
    <row r="1903" spans="6:10" x14ac:dyDescent="0.25">
      <c r="F1903" s="161"/>
      <c r="G1903" s="158"/>
      <c r="J1903" s="161"/>
    </row>
    <row r="1904" spans="6:10" x14ac:dyDescent="0.25">
      <c r="F1904" s="161"/>
      <c r="G1904" s="158"/>
      <c r="J1904" s="161"/>
    </row>
    <row r="1905" spans="6:10" x14ac:dyDescent="0.25">
      <c r="F1905" s="161"/>
      <c r="G1905" s="158"/>
      <c r="J1905" s="161"/>
    </row>
    <row r="1906" spans="6:10" x14ac:dyDescent="0.25">
      <c r="F1906" s="161"/>
      <c r="G1906" s="158"/>
      <c r="J1906" s="161"/>
    </row>
    <row r="1907" spans="6:10" x14ac:dyDescent="0.25">
      <c r="F1907" s="161"/>
      <c r="G1907" s="158"/>
      <c r="J1907" s="161"/>
    </row>
    <row r="1908" spans="6:10" x14ac:dyDescent="0.25">
      <c r="F1908" s="161"/>
      <c r="G1908" s="158"/>
      <c r="J1908" s="161"/>
    </row>
    <row r="1909" spans="6:10" x14ac:dyDescent="0.25">
      <c r="F1909" s="161"/>
      <c r="G1909" s="158"/>
      <c r="J1909" s="161"/>
    </row>
    <row r="1910" spans="6:10" x14ac:dyDescent="0.25">
      <c r="F1910" s="161"/>
      <c r="G1910" s="158"/>
      <c r="J1910" s="161"/>
    </row>
    <row r="1911" spans="6:10" x14ac:dyDescent="0.25">
      <c r="F1911" s="161"/>
      <c r="G1911" s="158"/>
      <c r="J1911" s="161"/>
    </row>
    <row r="1912" spans="6:10" x14ac:dyDescent="0.25">
      <c r="F1912" s="161"/>
      <c r="G1912" s="158"/>
      <c r="J1912" s="161"/>
    </row>
    <row r="1913" spans="6:10" x14ac:dyDescent="0.25">
      <c r="F1913" s="161"/>
      <c r="G1913" s="158"/>
      <c r="J1913" s="161"/>
    </row>
    <row r="1914" spans="6:10" x14ac:dyDescent="0.25">
      <c r="F1914" s="161"/>
      <c r="G1914" s="158"/>
      <c r="J1914" s="161"/>
    </row>
    <row r="1915" spans="6:10" x14ac:dyDescent="0.25">
      <c r="F1915" s="161"/>
      <c r="G1915" s="158"/>
      <c r="J1915" s="161"/>
    </row>
    <row r="1916" spans="6:10" x14ac:dyDescent="0.25">
      <c r="F1916" s="161"/>
      <c r="G1916" s="158"/>
      <c r="J1916" s="161"/>
    </row>
    <row r="1917" spans="6:10" x14ac:dyDescent="0.25">
      <c r="F1917" s="161"/>
      <c r="G1917" s="158"/>
      <c r="J1917" s="161"/>
    </row>
    <row r="1918" spans="6:10" x14ac:dyDescent="0.25">
      <c r="F1918" s="161"/>
      <c r="G1918" s="158"/>
      <c r="J1918" s="161"/>
    </row>
    <row r="1919" spans="6:10" x14ac:dyDescent="0.25">
      <c r="F1919" s="161"/>
      <c r="G1919" s="158"/>
      <c r="J1919" s="161"/>
    </row>
    <row r="1920" spans="6:10" x14ac:dyDescent="0.25">
      <c r="F1920" s="161"/>
      <c r="G1920" s="158"/>
      <c r="J1920" s="161"/>
    </row>
    <row r="1921" spans="6:10" x14ac:dyDescent="0.25">
      <c r="F1921" s="161"/>
      <c r="G1921" s="158"/>
      <c r="J1921" s="161"/>
    </row>
    <row r="1922" spans="6:10" x14ac:dyDescent="0.25">
      <c r="F1922" s="161"/>
      <c r="G1922" s="158"/>
      <c r="J1922" s="161"/>
    </row>
    <row r="1923" spans="6:10" x14ac:dyDescent="0.25">
      <c r="F1923" s="161"/>
      <c r="G1923" s="158"/>
      <c r="J1923" s="161"/>
    </row>
    <row r="1924" spans="6:10" x14ac:dyDescent="0.25">
      <c r="F1924" s="161"/>
      <c r="G1924" s="158"/>
      <c r="J1924" s="161"/>
    </row>
    <row r="1925" spans="6:10" x14ac:dyDescent="0.25">
      <c r="F1925" s="161"/>
      <c r="G1925" s="158"/>
      <c r="J1925" s="161"/>
    </row>
    <row r="1926" spans="6:10" x14ac:dyDescent="0.25">
      <c r="F1926" s="161"/>
      <c r="G1926" s="158"/>
      <c r="J1926" s="161"/>
    </row>
    <row r="1927" spans="6:10" x14ac:dyDescent="0.25">
      <c r="F1927" s="161"/>
      <c r="G1927" s="158"/>
      <c r="J1927" s="161"/>
    </row>
    <row r="1928" spans="6:10" x14ac:dyDescent="0.25">
      <c r="F1928" s="161"/>
      <c r="G1928" s="158"/>
      <c r="J1928" s="161"/>
    </row>
    <row r="1929" spans="6:10" x14ac:dyDescent="0.25">
      <c r="F1929" s="161"/>
      <c r="G1929" s="158"/>
      <c r="J1929" s="161"/>
    </row>
    <row r="1930" spans="6:10" x14ac:dyDescent="0.25">
      <c r="F1930" s="161"/>
      <c r="G1930" s="158"/>
      <c r="J1930" s="161"/>
    </row>
    <row r="1931" spans="6:10" x14ac:dyDescent="0.25">
      <c r="F1931" s="161"/>
      <c r="G1931" s="158"/>
      <c r="J1931" s="161"/>
    </row>
    <row r="1932" spans="6:10" x14ac:dyDescent="0.25">
      <c r="F1932" s="161"/>
      <c r="G1932" s="158"/>
      <c r="J1932" s="161"/>
    </row>
    <row r="1933" spans="6:10" x14ac:dyDescent="0.25">
      <c r="F1933" s="161"/>
      <c r="G1933" s="158"/>
      <c r="J1933" s="161"/>
    </row>
    <row r="1934" spans="6:10" x14ac:dyDescent="0.25">
      <c r="F1934" s="161"/>
      <c r="G1934" s="158"/>
      <c r="J1934" s="161"/>
    </row>
    <row r="1935" spans="6:10" x14ac:dyDescent="0.25">
      <c r="F1935" s="161"/>
      <c r="G1935" s="158"/>
      <c r="J1935" s="161"/>
    </row>
    <row r="1936" spans="6:10" x14ac:dyDescent="0.25">
      <c r="F1936" s="161"/>
      <c r="G1936" s="158"/>
      <c r="J1936" s="161"/>
    </row>
    <row r="1937" spans="6:10" x14ac:dyDescent="0.25">
      <c r="F1937" s="161"/>
      <c r="G1937" s="158"/>
      <c r="J1937" s="161"/>
    </row>
    <row r="1938" spans="6:10" x14ac:dyDescent="0.25">
      <c r="F1938" s="161"/>
      <c r="G1938" s="158"/>
      <c r="J1938" s="161"/>
    </row>
    <row r="1939" spans="6:10" x14ac:dyDescent="0.25">
      <c r="F1939" s="161"/>
      <c r="G1939" s="158"/>
      <c r="J1939" s="161"/>
    </row>
    <row r="1940" spans="6:10" x14ac:dyDescent="0.25">
      <c r="F1940" s="161"/>
      <c r="G1940" s="158"/>
      <c r="J1940" s="161"/>
    </row>
    <row r="1941" spans="6:10" x14ac:dyDescent="0.25">
      <c r="F1941" s="161"/>
      <c r="G1941" s="158"/>
      <c r="J1941" s="161"/>
    </row>
    <row r="1942" spans="6:10" x14ac:dyDescent="0.25">
      <c r="F1942" s="161"/>
      <c r="G1942" s="158"/>
      <c r="J1942" s="161"/>
    </row>
    <row r="1943" spans="6:10" x14ac:dyDescent="0.25">
      <c r="F1943" s="161"/>
      <c r="G1943" s="158"/>
      <c r="J1943" s="161"/>
    </row>
    <row r="1944" spans="6:10" x14ac:dyDescent="0.25">
      <c r="F1944" s="161"/>
      <c r="G1944" s="158"/>
      <c r="J1944" s="161"/>
    </row>
    <row r="1945" spans="6:10" x14ac:dyDescent="0.25">
      <c r="F1945" s="161"/>
      <c r="G1945" s="158"/>
      <c r="J1945" s="161"/>
    </row>
    <row r="1946" spans="6:10" x14ac:dyDescent="0.25">
      <c r="F1946" s="161"/>
      <c r="G1946" s="158"/>
      <c r="J1946" s="161"/>
    </row>
    <row r="1947" spans="6:10" x14ac:dyDescent="0.25">
      <c r="F1947" s="161"/>
      <c r="G1947" s="158"/>
      <c r="J1947" s="161"/>
    </row>
    <row r="1948" spans="6:10" x14ac:dyDescent="0.25">
      <c r="F1948" s="161"/>
      <c r="G1948" s="158"/>
      <c r="J1948" s="161"/>
    </row>
    <row r="1949" spans="6:10" x14ac:dyDescent="0.25">
      <c r="F1949" s="161"/>
      <c r="G1949" s="158"/>
      <c r="J1949" s="161"/>
    </row>
    <row r="1950" spans="6:10" x14ac:dyDescent="0.25">
      <c r="F1950" s="161"/>
      <c r="G1950" s="158"/>
      <c r="J1950" s="161"/>
    </row>
    <row r="1951" spans="6:10" x14ac:dyDescent="0.25">
      <c r="F1951" s="161"/>
      <c r="G1951" s="158"/>
      <c r="J1951" s="161"/>
    </row>
    <row r="1952" spans="6:10" x14ac:dyDescent="0.25">
      <c r="F1952" s="161"/>
      <c r="G1952" s="158"/>
      <c r="J1952" s="161"/>
    </row>
    <row r="1953" spans="6:10" x14ac:dyDescent="0.25">
      <c r="F1953" s="161"/>
      <c r="G1953" s="158"/>
      <c r="J1953" s="161"/>
    </row>
    <row r="1954" spans="6:10" x14ac:dyDescent="0.25">
      <c r="F1954" s="161"/>
      <c r="G1954" s="158"/>
      <c r="J1954" s="161"/>
    </row>
    <row r="1955" spans="6:10" x14ac:dyDescent="0.25">
      <c r="F1955" s="161"/>
      <c r="G1955" s="158"/>
      <c r="J1955" s="161"/>
    </row>
    <row r="1956" spans="6:10" x14ac:dyDescent="0.25">
      <c r="F1956" s="161"/>
      <c r="G1956" s="158"/>
      <c r="J1956" s="161"/>
    </row>
    <row r="1957" spans="6:10" x14ac:dyDescent="0.25">
      <c r="F1957" s="161"/>
      <c r="G1957" s="158"/>
      <c r="J1957" s="161"/>
    </row>
    <row r="1958" spans="6:10" x14ac:dyDescent="0.25">
      <c r="F1958" s="161"/>
      <c r="G1958" s="158"/>
      <c r="J1958" s="161"/>
    </row>
    <row r="1959" spans="6:10" x14ac:dyDescent="0.25">
      <c r="F1959" s="161"/>
      <c r="G1959" s="158"/>
      <c r="J1959" s="161"/>
    </row>
    <row r="1960" spans="6:10" x14ac:dyDescent="0.25">
      <c r="F1960" s="161"/>
      <c r="G1960" s="158"/>
      <c r="J1960" s="161"/>
    </row>
    <row r="1961" spans="6:10" x14ac:dyDescent="0.25">
      <c r="F1961" s="161"/>
      <c r="G1961" s="158"/>
      <c r="J1961" s="161"/>
    </row>
    <row r="1962" spans="6:10" x14ac:dyDescent="0.25">
      <c r="F1962" s="161"/>
      <c r="G1962" s="158"/>
      <c r="J1962" s="161"/>
    </row>
    <row r="1963" spans="6:10" x14ac:dyDescent="0.25">
      <c r="F1963" s="161"/>
      <c r="G1963" s="158"/>
      <c r="J1963" s="161"/>
    </row>
    <row r="1964" spans="6:10" x14ac:dyDescent="0.25">
      <c r="F1964" s="161"/>
      <c r="G1964" s="158"/>
      <c r="J1964" s="161"/>
    </row>
    <row r="1965" spans="6:10" x14ac:dyDescent="0.25">
      <c r="F1965" s="161"/>
      <c r="G1965" s="158"/>
      <c r="J1965" s="161"/>
    </row>
    <row r="1966" spans="6:10" x14ac:dyDescent="0.25">
      <c r="F1966" s="161"/>
      <c r="G1966" s="158"/>
      <c r="J1966" s="161"/>
    </row>
    <row r="1967" spans="6:10" x14ac:dyDescent="0.25">
      <c r="F1967" s="161"/>
      <c r="G1967" s="158"/>
      <c r="J1967" s="161"/>
    </row>
    <row r="1968" spans="6:10" x14ac:dyDescent="0.25">
      <c r="F1968" s="161"/>
      <c r="G1968" s="158"/>
      <c r="J1968" s="161"/>
    </row>
    <row r="1969" spans="6:10" x14ac:dyDescent="0.25">
      <c r="F1969" s="161"/>
      <c r="G1969" s="158"/>
      <c r="J1969" s="161"/>
    </row>
    <row r="1970" spans="6:10" x14ac:dyDescent="0.25">
      <c r="F1970" s="161"/>
      <c r="G1970" s="158"/>
      <c r="J1970" s="161"/>
    </row>
    <row r="1971" spans="6:10" x14ac:dyDescent="0.25">
      <c r="F1971" s="161"/>
      <c r="G1971" s="158"/>
      <c r="J1971" s="161"/>
    </row>
    <row r="1972" spans="6:10" x14ac:dyDescent="0.25">
      <c r="F1972" s="161"/>
      <c r="G1972" s="158"/>
      <c r="J1972" s="161"/>
    </row>
    <row r="1973" spans="6:10" x14ac:dyDescent="0.25">
      <c r="F1973" s="161"/>
      <c r="G1973" s="158"/>
      <c r="J1973" s="161"/>
    </row>
    <row r="1974" spans="6:10" x14ac:dyDescent="0.25">
      <c r="F1974" s="161"/>
      <c r="G1974" s="158"/>
      <c r="J1974" s="161"/>
    </row>
    <row r="1975" spans="6:10" x14ac:dyDescent="0.25">
      <c r="F1975" s="161"/>
      <c r="G1975" s="158"/>
      <c r="J1975" s="161"/>
    </row>
    <row r="1976" spans="6:10" x14ac:dyDescent="0.25">
      <c r="F1976" s="161"/>
      <c r="G1976" s="158"/>
      <c r="J1976" s="161"/>
    </row>
    <row r="1977" spans="6:10" x14ac:dyDescent="0.25">
      <c r="F1977" s="161"/>
      <c r="G1977" s="158"/>
      <c r="J1977" s="161"/>
    </row>
    <row r="1978" spans="6:10" x14ac:dyDescent="0.25">
      <c r="F1978" s="161"/>
      <c r="G1978" s="158"/>
      <c r="J1978" s="161"/>
    </row>
    <row r="1979" spans="6:10" x14ac:dyDescent="0.25">
      <c r="F1979" s="161"/>
      <c r="G1979" s="158"/>
      <c r="J1979" s="161"/>
    </row>
    <row r="1980" spans="6:10" x14ac:dyDescent="0.25">
      <c r="F1980" s="161"/>
      <c r="G1980" s="158"/>
      <c r="J1980" s="161"/>
    </row>
    <row r="1981" spans="6:10" x14ac:dyDescent="0.25">
      <c r="F1981" s="161"/>
      <c r="G1981" s="158"/>
      <c r="J1981" s="161"/>
    </row>
    <row r="1982" spans="6:10" x14ac:dyDescent="0.25">
      <c r="F1982" s="161"/>
      <c r="G1982" s="158"/>
      <c r="J1982" s="161"/>
    </row>
    <row r="1983" spans="6:10" x14ac:dyDescent="0.25">
      <c r="F1983" s="161"/>
      <c r="G1983" s="158"/>
      <c r="J1983" s="161"/>
    </row>
    <row r="1984" spans="6:10" x14ac:dyDescent="0.25">
      <c r="F1984" s="161"/>
      <c r="G1984" s="158"/>
      <c r="J1984" s="161"/>
    </row>
    <row r="1985" spans="6:10" x14ac:dyDescent="0.25">
      <c r="F1985" s="161"/>
      <c r="G1985" s="158"/>
      <c r="J1985" s="161"/>
    </row>
    <row r="1986" spans="6:10" x14ac:dyDescent="0.25">
      <c r="F1986" s="161"/>
      <c r="G1986" s="158"/>
      <c r="J1986" s="161"/>
    </row>
    <row r="1987" spans="6:10" x14ac:dyDescent="0.25">
      <c r="F1987" s="161"/>
      <c r="G1987" s="158"/>
      <c r="J1987" s="161"/>
    </row>
    <row r="1988" spans="6:10" x14ac:dyDescent="0.25">
      <c r="F1988" s="161"/>
      <c r="G1988" s="158"/>
      <c r="J1988" s="161"/>
    </row>
    <row r="1989" spans="6:10" x14ac:dyDescent="0.25">
      <c r="F1989" s="161"/>
      <c r="G1989" s="158"/>
      <c r="J1989" s="161"/>
    </row>
    <row r="1990" spans="6:10" x14ac:dyDescent="0.25">
      <c r="F1990" s="161"/>
      <c r="G1990" s="158"/>
      <c r="J1990" s="161"/>
    </row>
    <row r="1991" spans="6:10" x14ac:dyDescent="0.25">
      <c r="F1991" s="161"/>
      <c r="G1991" s="158"/>
      <c r="J1991" s="161"/>
    </row>
    <row r="1992" spans="6:10" x14ac:dyDescent="0.25">
      <c r="F1992" s="161"/>
      <c r="G1992" s="158"/>
      <c r="J1992" s="161"/>
    </row>
    <row r="1993" spans="6:10" x14ac:dyDescent="0.25">
      <c r="F1993" s="161"/>
      <c r="G1993" s="158"/>
      <c r="J1993" s="161"/>
    </row>
    <row r="1994" spans="6:10" x14ac:dyDescent="0.25">
      <c r="F1994" s="161"/>
      <c r="G1994" s="158"/>
      <c r="J1994" s="161"/>
    </row>
    <row r="1995" spans="6:10" x14ac:dyDescent="0.25">
      <c r="F1995" s="161"/>
      <c r="G1995" s="158"/>
      <c r="J1995" s="161"/>
    </row>
    <row r="1996" spans="6:10" x14ac:dyDescent="0.25">
      <c r="F1996" s="161"/>
      <c r="G1996" s="158"/>
      <c r="J1996" s="161"/>
    </row>
    <row r="1997" spans="6:10" x14ac:dyDescent="0.25">
      <c r="F1997" s="161"/>
      <c r="G1997" s="158"/>
      <c r="J1997" s="161"/>
    </row>
    <row r="1998" spans="6:10" x14ac:dyDescent="0.25">
      <c r="F1998" s="161"/>
      <c r="G1998" s="158"/>
      <c r="J1998" s="161"/>
    </row>
    <row r="1999" spans="6:10" x14ac:dyDescent="0.25">
      <c r="F1999" s="161"/>
      <c r="G1999" s="158"/>
      <c r="J1999" s="161"/>
    </row>
    <row r="2000" spans="6:10" x14ac:dyDescent="0.25">
      <c r="F2000" s="161"/>
      <c r="G2000" s="158"/>
      <c r="J2000" s="161"/>
    </row>
  </sheetData>
  <sheetProtection insertRows="0" insertHyperlinks="0" sort="0" autoFilter="0"/>
  <sortState xmlns:xlrd2="http://schemas.microsoft.com/office/spreadsheetml/2017/richdata2" ref="A2:K2000">
    <sortCondition ref="C2"/>
    <sortCondition ref="F2"/>
  </sortState>
  <dataConsolidate link="1"/>
  <conditionalFormatting sqref="A2:K501">
    <cfRule type="expression" dxfId="17" priority="1">
      <formula>$I2="En préparation"</formula>
    </cfRule>
    <cfRule type="expression" dxfId="16" priority="2">
      <formula>$I2="Expédiée"</formula>
    </cfRule>
    <cfRule type="expression" dxfId="15" priority="3">
      <formula>$I2="Partiellement livrée"</formula>
    </cfRule>
    <cfRule type="expression" dxfId="14" priority="4">
      <formula>$I2="Livrée"</formula>
    </cfRule>
  </conditionalFormatting>
  <dataValidations count="1">
    <dataValidation type="list" allowBlank="1" showInputMessage="1" showErrorMessage="1" sqref="I2:I41" xr:uid="{83725B2B-1219-4846-A90F-4E0C12F00F71}">
      <formula1>Liste_statut_commande</formula1>
    </dataValidation>
  </dataValidations>
  <pageMargins left="0.7" right="0.7" top="0.75" bottom="0.75" header="0.3" footer="0.3"/>
  <pageSetup paperSize="9" orientation="portrait" horizontalDpi="90" verticalDpi="9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682937F-5E7C-4AF4-979B-09F15CD442EF}">
          <x14:formula1>
            <xm:f>Listes!$A$4:$A$7</xm:f>
          </x14:formula1>
          <xm:sqref>I42:I96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7776D-88B7-49FF-8C57-17984A0C99F1}">
  <sheetPr codeName="Feuil5"/>
  <dimension ref="A1:L20"/>
  <sheetViews>
    <sheetView workbookViewId="0">
      <selection activeCell="H17" sqref="H17"/>
    </sheetView>
  </sheetViews>
  <sheetFormatPr baseColWidth="10" defaultRowHeight="15" x14ac:dyDescent="0.25"/>
  <cols>
    <col min="1" max="1" width="38.28515625" bestFit="1" customWidth="1"/>
    <col min="2" max="2" width="12.140625" bestFit="1" customWidth="1"/>
    <col min="3" max="3" width="11.5703125" bestFit="1" customWidth="1"/>
    <col min="4" max="4" width="19.85546875" bestFit="1" customWidth="1"/>
    <col min="5" max="5" width="19.7109375" bestFit="1" customWidth="1"/>
    <col min="6" max="6" width="21.42578125" customWidth="1"/>
    <col min="7" max="7" width="18.28515625" bestFit="1" customWidth="1"/>
    <col min="8" max="8" width="50.5703125" customWidth="1"/>
    <col min="9" max="9" width="31.5703125" customWidth="1"/>
    <col min="10" max="10" width="13.28515625" bestFit="1" customWidth="1"/>
    <col min="11" max="11" width="18.42578125" bestFit="1" customWidth="1"/>
    <col min="12" max="12" width="10.140625" bestFit="1" customWidth="1"/>
  </cols>
  <sheetData>
    <row r="1" spans="1:12" ht="15.75" thickBot="1" x14ac:dyDescent="0.3">
      <c r="A1" s="39" t="s">
        <v>270</v>
      </c>
      <c r="B1" s="27" t="s">
        <v>321</v>
      </c>
      <c r="C1" s="27" t="s">
        <v>322</v>
      </c>
      <c r="D1" s="27" t="s">
        <v>334</v>
      </c>
      <c r="E1" s="27" t="s">
        <v>327</v>
      </c>
      <c r="F1" s="27" t="s">
        <v>328</v>
      </c>
      <c r="G1" s="27" t="s">
        <v>332</v>
      </c>
      <c r="H1" s="27" t="s">
        <v>329</v>
      </c>
      <c r="I1" s="40" t="s">
        <v>323</v>
      </c>
      <c r="J1" s="40" t="s">
        <v>324</v>
      </c>
      <c r="K1" s="40" t="s">
        <v>325</v>
      </c>
      <c r="L1" s="41" t="s">
        <v>326</v>
      </c>
    </row>
    <row r="2" spans="1:12" x14ac:dyDescent="0.25">
      <c r="A2" s="28"/>
      <c r="B2" s="29"/>
      <c r="C2" s="29"/>
      <c r="D2" s="29"/>
      <c r="E2" s="29"/>
      <c r="F2" s="29"/>
      <c r="G2" s="29"/>
      <c r="H2" s="29"/>
      <c r="I2" s="37"/>
      <c r="J2" s="29"/>
      <c r="K2" s="29"/>
      <c r="L2" s="30"/>
    </row>
    <row r="3" spans="1:12" x14ac:dyDescent="0.25">
      <c r="A3" s="16"/>
      <c r="B3" s="15"/>
      <c r="C3" s="15"/>
      <c r="D3" s="15"/>
      <c r="E3" s="139"/>
      <c r="F3" s="139"/>
      <c r="G3" s="139"/>
      <c r="H3" s="15"/>
      <c r="I3" s="23"/>
      <c r="J3" s="15"/>
      <c r="K3" s="15"/>
      <c r="L3" s="17"/>
    </row>
    <row r="4" spans="1:12" x14ac:dyDescent="0.25">
      <c r="A4" s="16"/>
      <c r="B4" s="15"/>
      <c r="C4" s="15"/>
      <c r="D4" s="15"/>
      <c r="E4" s="15"/>
      <c r="F4" s="15"/>
      <c r="G4" s="15"/>
      <c r="H4" s="15"/>
      <c r="I4" s="23"/>
      <c r="J4" s="15"/>
      <c r="K4" s="15"/>
      <c r="L4" s="17"/>
    </row>
    <row r="5" spans="1:12" x14ac:dyDescent="0.25">
      <c r="A5" s="16"/>
      <c r="B5" s="15"/>
      <c r="C5" s="15"/>
      <c r="D5" s="15"/>
      <c r="E5" s="15"/>
      <c r="F5" s="15"/>
      <c r="G5" s="15"/>
      <c r="H5" s="15"/>
      <c r="I5" s="15"/>
      <c r="J5" s="15"/>
      <c r="K5" s="15"/>
      <c r="L5" s="17"/>
    </row>
    <row r="6" spans="1:12" x14ac:dyDescent="0.25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3"/>
    </row>
    <row r="7" spans="1:12" x14ac:dyDescent="0.25">
      <c r="A7" s="16"/>
      <c r="B7" s="15"/>
      <c r="C7" s="15"/>
      <c r="D7" s="15"/>
      <c r="E7" s="15"/>
      <c r="F7" s="15"/>
      <c r="G7" s="15"/>
      <c r="H7" s="15"/>
      <c r="I7" s="15"/>
      <c r="J7" s="15"/>
      <c r="K7" s="15"/>
      <c r="L7" s="17"/>
    </row>
    <row r="8" spans="1:12" x14ac:dyDescent="0.25">
      <c r="A8" s="16"/>
      <c r="B8" s="15"/>
      <c r="C8" s="15"/>
      <c r="D8" s="15"/>
      <c r="E8" s="15"/>
      <c r="F8" s="15"/>
      <c r="G8" s="15"/>
      <c r="H8" s="15"/>
      <c r="I8" s="15"/>
      <c r="J8" s="15"/>
      <c r="K8" s="15"/>
      <c r="L8" s="17"/>
    </row>
    <row r="9" spans="1:12" x14ac:dyDescent="0.25">
      <c r="A9" s="16"/>
      <c r="B9" s="15"/>
      <c r="C9" s="15"/>
      <c r="D9" s="15"/>
      <c r="E9" s="26"/>
      <c r="F9" s="15"/>
      <c r="G9" s="24"/>
      <c r="H9" s="15"/>
      <c r="I9" s="15"/>
      <c r="J9" s="15"/>
      <c r="K9" s="15"/>
      <c r="L9" s="17"/>
    </row>
    <row r="10" spans="1:12" x14ac:dyDescent="0.25">
      <c r="A10" s="16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7"/>
    </row>
    <row r="11" spans="1:12" x14ac:dyDescent="0.25">
      <c r="A11" s="16"/>
      <c r="B11" s="139"/>
      <c r="C11" s="139"/>
      <c r="D11" s="15"/>
      <c r="E11" s="15"/>
      <c r="F11" s="15"/>
      <c r="G11" s="15"/>
      <c r="H11" s="15"/>
      <c r="I11" s="15"/>
      <c r="J11" s="15"/>
      <c r="K11" s="15"/>
      <c r="L11" s="17"/>
    </row>
    <row r="12" spans="1:12" x14ac:dyDescent="0.25">
      <c r="A12" s="1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7"/>
    </row>
    <row r="13" spans="1:12" x14ac:dyDescent="0.25">
      <c r="A13" s="16"/>
      <c r="B13" s="15"/>
      <c r="C13" s="15"/>
      <c r="D13" s="15"/>
      <c r="E13" s="15"/>
      <c r="F13" s="15"/>
      <c r="G13" s="15"/>
      <c r="H13" s="15"/>
      <c r="I13" s="23"/>
      <c r="J13" s="15"/>
      <c r="K13" s="15"/>
      <c r="L13" s="17"/>
    </row>
    <row r="14" spans="1:12" x14ac:dyDescent="0.25">
      <c r="A14" s="16"/>
      <c r="B14" s="15"/>
      <c r="C14" s="15"/>
      <c r="D14" s="15"/>
      <c r="E14" s="15"/>
      <c r="F14" s="15"/>
      <c r="G14" s="15"/>
      <c r="H14" s="15"/>
      <c r="I14" s="15"/>
      <c r="J14" s="15"/>
      <c r="K14" s="23"/>
      <c r="L14" s="42"/>
    </row>
    <row r="15" spans="1:12" x14ac:dyDescent="0.25">
      <c r="A15" s="16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7"/>
    </row>
    <row r="16" spans="1:12" x14ac:dyDescent="0.25">
      <c r="A16" s="1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7"/>
    </row>
    <row r="17" spans="1:12" x14ac:dyDescent="0.25">
      <c r="A17" s="1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7"/>
    </row>
    <row r="18" spans="1:12" x14ac:dyDescent="0.25">
      <c r="A18" s="1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7"/>
    </row>
    <row r="19" spans="1:12" x14ac:dyDescent="0.25">
      <c r="A19" s="1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7"/>
    </row>
    <row r="20" spans="1:12" ht="15.75" thickBot="1" x14ac:dyDescent="0.3">
      <c r="A20" s="1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20"/>
    </row>
  </sheetData>
  <autoFilter ref="A1:L15" xr:uid="{2E0C091A-B992-407D-ACDB-F94669E306DC}">
    <sortState xmlns:xlrd2="http://schemas.microsoft.com/office/spreadsheetml/2017/richdata2" ref="A2:L13">
      <sortCondition ref="A1:A13"/>
    </sortState>
  </autoFilter>
  <phoneticPr fontId="3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A6A23-4199-4916-8A41-F7388B8B49F4}">
  <sheetPr codeName="Feuil6">
    <outlinePr summaryBelow="0" summaryRight="0"/>
    <pageSetUpPr autoPageBreaks="0"/>
  </sheetPr>
  <dimension ref="A1:P273"/>
  <sheetViews>
    <sheetView topLeftCell="A98" zoomScale="130" zoomScaleNormal="130" workbookViewId="0">
      <selection activeCell="L156" sqref="L156"/>
    </sheetView>
  </sheetViews>
  <sheetFormatPr baseColWidth="10" defaultColWidth="6.85546875" defaultRowHeight="12.75" customHeight="1" x14ac:dyDescent="0.25"/>
  <cols>
    <col min="1" max="1" width="6.85546875" customWidth="1"/>
  </cols>
  <sheetData>
    <row r="1" spans="1:16" ht="14.45" customHeight="1" x14ac:dyDescent="0.25">
      <c r="A1" s="45" t="s">
        <v>518</v>
      </c>
      <c r="B1" s="46" t="s">
        <v>0</v>
      </c>
    </row>
    <row r="2" spans="1:16" ht="38.450000000000003" customHeight="1" x14ac:dyDescent="0.25">
      <c r="A2" s="47" t="s">
        <v>1</v>
      </c>
      <c r="B2" s="47" t="s">
        <v>2</v>
      </c>
      <c r="C2" s="47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9" t="s">
        <v>9</v>
      </c>
      <c r="J2" s="49" t="s">
        <v>10</v>
      </c>
      <c r="K2" s="49" t="s">
        <v>11</v>
      </c>
      <c r="L2" s="49" t="s">
        <v>12</v>
      </c>
      <c r="M2" s="49" t="s">
        <v>13</v>
      </c>
      <c r="N2" s="50" t="s">
        <v>14</v>
      </c>
      <c r="O2" s="51" t="s">
        <v>15</v>
      </c>
      <c r="P2" s="52" t="s">
        <v>16</v>
      </c>
    </row>
    <row r="3" spans="1:16" ht="7.35" customHeight="1" x14ac:dyDescent="0.25">
      <c r="A3" s="53">
        <v>10757</v>
      </c>
      <c r="B3" s="53" t="s">
        <v>17</v>
      </c>
      <c r="C3" s="53" t="s">
        <v>18</v>
      </c>
      <c r="D3" s="54">
        <v>0</v>
      </c>
      <c r="E3" s="55">
        <v>0</v>
      </c>
      <c r="F3" s="55">
        <v>0</v>
      </c>
      <c r="G3" s="55">
        <v>0</v>
      </c>
      <c r="H3" s="54">
        <v>0</v>
      </c>
      <c r="I3" s="56">
        <v>44</v>
      </c>
      <c r="J3" s="56">
        <v>0</v>
      </c>
      <c r="K3" s="57">
        <v>0</v>
      </c>
      <c r="L3" s="57">
        <v>0</v>
      </c>
      <c r="M3" s="56">
        <v>44</v>
      </c>
      <c r="N3" s="58">
        <v>3</v>
      </c>
      <c r="O3" s="59">
        <v>0</v>
      </c>
      <c r="P3" s="60">
        <v>0</v>
      </c>
    </row>
    <row r="4" spans="1:16" ht="7.35" customHeight="1" x14ac:dyDescent="0.25">
      <c r="A4" s="53">
        <v>10797</v>
      </c>
      <c r="B4" s="53" t="s">
        <v>17</v>
      </c>
      <c r="C4" s="53" t="s">
        <v>19</v>
      </c>
      <c r="D4" s="54">
        <v>0</v>
      </c>
      <c r="E4" s="55">
        <v>0</v>
      </c>
      <c r="F4" s="55">
        <v>0</v>
      </c>
      <c r="G4" s="55">
        <v>0</v>
      </c>
      <c r="H4" s="54">
        <v>0</v>
      </c>
      <c r="I4" s="56">
        <v>904</v>
      </c>
      <c r="J4" s="56">
        <v>0</v>
      </c>
      <c r="K4" s="57">
        <v>0</v>
      </c>
      <c r="L4" s="57">
        <v>0</v>
      </c>
      <c r="M4" s="56">
        <v>904</v>
      </c>
      <c r="N4" s="58">
        <v>0</v>
      </c>
      <c r="O4" s="59">
        <v>0</v>
      </c>
      <c r="P4" s="60">
        <v>93</v>
      </c>
    </row>
    <row r="5" spans="1:16" ht="7.35" customHeight="1" x14ac:dyDescent="0.25">
      <c r="A5" s="53">
        <v>10892</v>
      </c>
      <c r="B5" s="53" t="s">
        <v>17</v>
      </c>
      <c r="C5" s="53" t="s">
        <v>20</v>
      </c>
      <c r="D5" s="54">
        <v>0</v>
      </c>
      <c r="E5" s="55">
        <v>0</v>
      </c>
      <c r="F5" s="55">
        <v>0</v>
      </c>
      <c r="G5" s="55">
        <v>0</v>
      </c>
      <c r="H5" s="54">
        <v>0</v>
      </c>
      <c r="I5" s="56">
        <v>91</v>
      </c>
      <c r="J5" s="56">
        <v>0</v>
      </c>
      <c r="K5" s="57">
        <v>0</v>
      </c>
      <c r="L5" s="57">
        <v>0</v>
      </c>
      <c r="M5" s="56">
        <v>91</v>
      </c>
      <c r="N5" s="58">
        <v>0</v>
      </c>
      <c r="O5" s="59">
        <v>0</v>
      </c>
      <c r="P5" s="60">
        <v>0</v>
      </c>
    </row>
    <row r="6" spans="1:16" ht="7.35" customHeight="1" x14ac:dyDescent="0.25">
      <c r="A6" s="53">
        <v>10957</v>
      </c>
      <c r="B6" s="53" t="s">
        <v>17</v>
      </c>
      <c r="C6" s="53" t="s">
        <v>21</v>
      </c>
      <c r="D6" s="54">
        <v>783</v>
      </c>
      <c r="E6" s="55">
        <v>19</v>
      </c>
      <c r="F6" s="55">
        <v>1</v>
      </c>
      <c r="G6" s="55">
        <v>18</v>
      </c>
      <c r="H6" s="54">
        <v>764</v>
      </c>
      <c r="I6" s="56">
        <v>5422</v>
      </c>
      <c r="J6" s="56">
        <v>48</v>
      </c>
      <c r="K6" s="57">
        <v>48</v>
      </c>
      <c r="L6" s="57">
        <v>0</v>
      </c>
      <c r="M6" s="56">
        <v>5374</v>
      </c>
      <c r="N6" s="58">
        <v>0</v>
      </c>
      <c r="O6" s="59">
        <v>0</v>
      </c>
      <c r="P6" s="60">
        <v>0</v>
      </c>
    </row>
    <row r="7" spans="1:16" ht="7.35" customHeight="1" x14ac:dyDescent="0.25">
      <c r="A7" s="53">
        <v>11021</v>
      </c>
      <c r="B7" s="53" t="s">
        <v>17</v>
      </c>
      <c r="C7" s="53" t="s">
        <v>22</v>
      </c>
      <c r="D7" s="54">
        <v>278</v>
      </c>
      <c r="E7" s="55">
        <v>8</v>
      </c>
      <c r="F7" s="55">
        <v>0</v>
      </c>
      <c r="G7" s="55">
        <v>8</v>
      </c>
      <c r="H7" s="54">
        <v>270</v>
      </c>
      <c r="I7" s="56">
        <v>336</v>
      </c>
      <c r="J7" s="56">
        <v>22</v>
      </c>
      <c r="K7" s="57">
        <v>14</v>
      </c>
      <c r="L7" s="57">
        <v>8</v>
      </c>
      <c r="M7" s="56">
        <v>314</v>
      </c>
      <c r="N7" s="58">
        <v>0</v>
      </c>
      <c r="O7" s="59">
        <v>0</v>
      </c>
      <c r="P7" s="60">
        <v>59</v>
      </c>
    </row>
    <row r="8" spans="1:16" ht="7.35" customHeight="1" x14ac:dyDescent="0.25">
      <c r="A8" s="53">
        <v>11046</v>
      </c>
      <c r="B8" s="53" t="s">
        <v>17</v>
      </c>
      <c r="C8" s="53" t="s">
        <v>23</v>
      </c>
      <c r="D8" s="54">
        <v>1575</v>
      </c>
      <c r="E8" s="55">
        <v>8</v>
      </c>
      <c r="F8" s="55">
        <v>0</v>
      </c>
      <c r="G8" s="55">
        <v>8</v>
      </c>
      <c r="H8" s="54">
        <v>1567</v>
      </c>
      <c r="I8" s="56">
        <v>946</v>
      </c>
      <c r="J8" s="56">
        <v>0</v>
      </c>
      <c r="K8" s="57">
        <v>0</v>
      </c>
      <c r="L8" s="57">
        <v>0</v>
      </c>
      <c r="M8" s="56">
        <v>946</v>
      </c>
      <c r="N8" s="58">
        <v>1</v>
      </c>
      <c r="O8" s="59">
        <v>0</v>
      </c>
      <c r="P8" s="60">
        <v>148</v>
      </c>
    </row>
    <row r="9" spans="1:16" ht="7.35" customHeight="1" x14ac:dyDescent="0.25">
      <c r="A9" s="53">
        <v>11086</v>
      </c>
      <c r="B9" s="53" t="s">
        <v>17</v>
      </c>
      <c r="C9" s="53" t="s">
        <v>24</v>
      </c>
      <c r="D9" s="54">
        <v>18</v>
      </c>
      <c r="E9" s="55">
        <v>0</v>
      </c>
      <c r="F9" s="55">
        <v>0</v>
      </c>
      <c r="G9" s="55">
        <v>0</v>
      </c>
      <c r="H9" s="54">
        <v>18</v>
      </c>
      <c r="I9" s="56">
        <v>0</v>
      </c>
      <c r="J9" s="56">
        <v>0</v>
      </c>
      <c r="K9" s="57">
        <v>0</v>
      </c>
      <c r="L9" s="57">
        <v>0</v>
      </c>
      <c r="M9" s="56">
        <v>0</v>
      </c>
      <c r="N9" s="58">
        <v>0</v>
      </c>
      <c r="O9" s="59">
        <v>0</v>
      </c>
      <c r="P9" s="60">
        <v>0</v>
      </c>
    </row>
    <row r="10" spans="1:16" ht="7.35" customHeight="1" x14ac:dyDescent="0.25">
      <c r="A10" s="53">
        <v>11115</v>
      </c>
      <c r="B10" s="53" t="s">
        <v>17</v>
      </c>
      <c r="C10" s="53" t="s">
        <v>25</v>
      </c>
      <c r="D10" s="54">
        <v>0</v>
      </c>
      <c r="E10" s="55">
        <v>0</v>
      </c>
      <c r="F10" s="55">
        <v>0</v>
      </c>
      <c r="G10" s="55">
        <v>0</v>
      </c>
      <c r="H10" s="54">
        <v>0</v>
      </c>
      <c r="I10" s="56">
        <v>570</v>
      </c>
      <c r="J10" s="56">
        <v>0</v>
      </c>
      <c r="K10" s="57">
        <v>0</v>
      </c>
      <c r="L10" s="57">
        <v>0</v>
      </c>
      <c r="M10" s="56">
        <v>570</v>
      </c>
      <c r="N10" s="58">
        <v>0</v>
      </c>
      <c r="O10" s="59">
        <v>0</v>
      </c>
      <c r="P10" s="60">
        <v>35</v>
      </c>
    </row>
    <row r="11" spans="1:16" ht="7.35" customHeight="1" x14ac:dyDescent="0.25">
      <c r="A11" s="53">
        <v>11117</v>
      </c>
      <c r="B11" s="53" t="s">
        <v>17</v>
      </c>
      <c r="C11" s="53" t="s">
        <v>26</v>
      </c>
      <c r="D11" s="54">
        <v>5</v>
      </c>
      <c r="E11" s="55">
        <v>0</v>
      </c>
      <c r="F11" s="55">
        <v>0</v>
      </c>
      <c r="G11" s="55">
        <v>0</v>
      </c>
      <c r="H11" s="54">
        <v>5</v>
      </c>
      <c r="I11" s="56">
        <v>209</v>
      </c>
      <c r="J11" s="56">
        <v>0</v>
      </c>
      <c r="K11" s="57">
        <v>0</v>
      </c>
      <c r="L11" s="57">
        <v>0</v>
      </c>
      <c r="M11" s="56">
        <v>209</v>
      </c>
      <c r="N11" s="58">
        <v>0</v>
      </c>
      <c r="O11" s="59">
        <v>0</v>
      </c>
      <c r="P11" s="60">
        <v>0</v>
      </c>
    </row>
    <row r="12" spans="1:16" ht="7.35" customHeight="1" x14ac:dyDescent="0.25">
      <c r="A12" s="53">
        <v>11153</v>
      </c>
      <c r="B12" s="53" t="s">
        <v>17</v>
      </c>
      <c r="C12" s="53" t="s">
        <v>27</v>
      </c>
      <c r="D12" s="54">
        <v>0</v>
      </c>
      <c r="E12" s="55">
        <v>0</v>
      </c>
      <c r="F12" s="55">
        <v>0</v>
      </c>
      <c r="G12" s="55">
        <v>0</v>
      </c>
      <c r="H12" s="54">
        <v>0</v>
      </c>
      <c r="I12" s="56">
        <v>18</v>
      </c>
      <c r="J12" s="56">
        <v>0</v>
      </c>
      <c r="K12" s="57">
        <v>0</v>
      </c>
      <c r="L12" s="57">
        <v>0</v>
      </c>
      <c r="M12" s="56">
        <v>18</v>
      </c>
      <c r="N12" s="58">
        <v>0</v>
      </c>
      <c r="O12" s="59">
        <v>0</v>
      </c>
      <c r="P12" s="60">
        <v>0</v>
      </c>
    </row>
    <row r="13" spans="1:16" ht="7.35" customHeight="1" x14ac:dyDescent="0.25">
      <c r="A13" s="53">
        <v>11183</v>
      </c>
      <c r="B13" s="53" t="s">
        <v>17</v>
      </c>
      <c r="C13" s="53" t="s">
        <v>28</v>
      </c>
      <c r="D13" s="54">
        <v>23</v>
      </c>
      <c r="E13" s="55">
        <v>0</v>
      </c>
      <c r="F13" s="55">
        <v>0</v>
      </c>
      <c r="G13" s="55">
        <v>0</v>
      </c>
      <c r="H13" s="54">
        <v>23</v>
      </c>
      <c r="I13" s="56">
        <v>10</v>
      </c>
      <c r="J13" s="56">
        <v>0</v>
      </c>
      <c r="K13" s="57">
        <v>0</v>
      </c>
      <c r="L13" s="57">
        <v>0</v>
      </c>
      <c r="M13" s="56">
        <v>10</v>
      </c>
      <c r="N13" s="58">
        <v>0</v>
      </c>
      <c r="O13" s="59">
        <v>0</v>
      </c>
      <c r="P13" s="60">
        <v>0</v>
      </c>
    </row>
    <row r="14" spans="1:16" ht="7.35" customHeight="1" x14ac:dyDescent="0.25">
      <c r="A14" s="53">
        <v>11185</v>
      </c>
      <c r="B14" s="53" t="s">
        <v>17</v>
      </c>
      <c r="C14" s="53" t="s">
        <v>29</v>
      </c>
      <c r="D14" s="54">
        <v>0</v>
      </c>
      <c r="E14" s="55">
        <v>0</v>
      </c>
      <c r="F14" s="55">
        <v>0</v>
      </c>
      <c r="G14" s="55">
        <v>0</v>
      </c>
      <c r="H14" s="54">
        <v>0</v>
      </c>
      <c r="I14" s="56">
        <v>22</v>
      </c>
      <c r="J14" s="56">
        <v>6</v>
      </c>
      <c r="K14" s="57">
        <v>6</v>
      </c>
      <c r="L14" s="57">
        <v>0</v>
      </c>
      <c r="M14" s="56">
        <v>16</v>
      </c>
      <c r="N14" s="58">
        <v>0</v>
      </c>
      <c r="O14" s="59">
        <v>0</v>
      </c>
      <c r="P14" s="60">
        <v>0</v>
      </c>
    </row>
    <row r="15" spans="1:16" ht="7.35" customHeight="1" x14ac:dyDescent="0.25">
      <c r="A15" s="53">
        <v>11189</v>
      </c>
      <c r="B15" s="53" t="s">
        <v>17</v>
      </c>
      <c r="C15" s="53" t="s">
        <v>30</v>
      </c>
      <c r="D15" s="54">
        <v>55</v>
      </c>
      <c r="E15" s="55">
        <v>0</v>
      </c>
      <c r="F15" s="55">
        <v>0</v>
      </c>
      <c r="G15" s="55">
        <v>0</v>
      </c>
      <c r="H15" s="54">
        <v>55</v>
      </c>
      <c r="I15" s="56">
        <v>888</v>
      </c>
      <c r="J15" s="56">
        <v>27</v>
      </c>
      <c r="K15" s="57">
        <v>6</v>
      </c>
      <c r="L15" s="57">
        <v>21</v>
      </c>
      <c r="M15" s="56">
        <v>861</v>
      </c>
      <c r="N15" s="58">
        <v>0</v>
      </c>
      <c r="O15" s="59">
        <v>0</v>
      </c>
      <c r="P15" s="60">
        <v>0</v>
      </c>
    </row>
    <row r="16" spans="1:16" ht="7.35" customHeight="1" x14ac:dyDescent="0.25">
      <c r="A16" s="53">
        <v>11190</v>
      </c>
      <c r="B16" s="53" t="s">
        <v>17</v>
      </c>
      <c r="C16" s="53" t="s">
        <v>31</v>
      </c>
      <c r="D16" s="54">
        <v>777</v>
      </c>
      <c r="E16" s="55">
        <v>0</v>
      </c>
      <c r="F16" s="55">
        <v>0</v>
      </c>
      <c r="G16" s="55">
        <v>0</v>
      </c>
      <c r="H16" s="54">
        <v>777</v>
      </c>
      <c r="I16" s="56">
        <v>41</v>
      </c>
      <c r="J16" s="56">
        <v>0</v>
      </c>
      <c r="K16" s="57">
        <v>0</v>
      </c>
      <c r="L16" s="57">
        <v>0</v>
      </c>
      <c r="M16" s="56">
        <v>41</v>
      </c>
      <c r="N16" s="58">
        <v>0</v>
      </c>
      <c r="O16" s="59">
        <v>0</v>
      </c>
      <c r="P16" s="60">
        <v>0</v>
      </c>
    </row>
    <row r="17" spans="1:16" ht="7.35" customHeight="1" x14ac:dyDescent="0.25">
      <c r="A17" s="53">
        <v>11191</v>
      </c>
      <c r="B17" s="53" t="s">
        <v>17</v>
      </c>
      <c r="C17" s="53" t="s">
        <v>32</v>
      </c>
      <c r="D17" s="54">
        <v>693</v>
      </c>
      <c r="E17" s="55">
        <v>0</v>
      </c>
      <c r="F17" s="55">
        <v>0</v>
      </c>
      <c r="G17" s="55">
        <v>0</v>
      </c>
      <c r="H17" s="54">
        <v>693</v>
      </c>
      <c r="I17" s="56">
        <v>102</v>
      </c>
      <c r="J17" s="56">
        <v>12</v>
      </c>
      <c r="K17" s="57">
        <v>6</v>
      </c>
      <c r="L17" s="57">
        <v>6</v>
      </c>
      <c r="M17" s="56">
        <v>90</v>
      </c>
      <c r="N17" s="58">
        <v>0</v>
      </c>
      <c r="O17" s="59">
        <v>0</v>
      </c>
      <c r="P17" s="60">
        <v>0</v>
      </c>
    </row>
    <row r="18" spans="1:16" ht="7.35" customHeight="1" x14ac:dyDescent="0.25">
      <c r="A18" s="53">
        <v>11192</v>
      </c>
      <c r="B18" s="53" t="s">
        <v>17</v>
      </c>
      <c r="C18" s="53" t="s">
        <v>33</v>
      </c>
      <c r="D18" s="54">
        <v>607</v>
      </c>
      <c r="E18" s="55">
        <v>2</v>
      </c>
      <c r="F18" s="55">
        <v>0</v>
      </c>
      <c r="G18" s="55">
        <v>2</v>
      </c>
      <c r="H18" s="54">
        <v>605</v>
      </c>
      <c r="I18" s="56">
        <v>122</v>
      </c>
      <c r="J18" s="56">
        <v>5</v>
      </c>
      <c r="K18" s="57">
        <v>0</v>
      </c>
      <c r="L18" s="57">
        <v>5</v>
      </c>
      <c r="M18" s="56">
        <v>117</v>
      </c>
      <c r="N18" s="58">
        <v>0</v>
      </c>
      <c r="O18" s="59">
        <v>0</v>
      </c>
      <c r="P18" s="60">
        <v>0</v>
      </c>
    </row>
    <row r="19" spans="1:16" ht="7.35" customHeight="1" x14ac:dyDescent="0.25">
      <c r="A19" s="53">
        <v>11194</v>
      </c>
      <c r="B19" s="53" t="s">
        <v>17</v>
      </c>
      <c r="C19" s="53" t="s">
        <v>34</v>
      </c>
      <c r="D19" s="54">
        <v>8</v>
      </c>
      <c r="E19" s="55">
        <v>8</v>
      </c>
      <c r="F19" s="55">
        <v>0</v>
      </c>
      <c r="G19" s="55">
        <v>8</v>
      </c>
      <c r="H19" s="54">
        <v>0</v>
      </c>
      <c r="I19" s="56">
        <v>162</v>
      </c>
      <c r="J19" s="56">
        <v>5</v>
      </c>
      <c r="K19" s="57">
        <v>0</v>
      </c>
      <c r="L19" s="57">
        <v>5</v>
      </c>
      <c r="M19" s="56">
        <v>157</v>
      </c>
      <c r="N19" s="58">
        <v>0</v>
      </c>
      <c r="O19" s="59">
        <v>0</v>
      </c>
      <c r="P19" s="60">
        <v>0</v>
      </c>
    </row>
    <row r="20" spans="1:16" ht="7.35" customHeight="1" x14ac:dyDescent="0.25">
      <c r="A20" s="53">
        <v>11195</v>
      </c>
      <c r="B20" s="53" t="s">
        <v>17</v>
      </c>
      <c r="C20" s="53" t="s">
        <v>35</v>
      </c>
      <c r="D20" s="54">
        <v>193</v>
      </c>
      <c r="E20" s="55">
        <v>8</v>
      </c>
      <c r="F20" s="55">
        <v>0</v>
      </c>
      <c r="G20" s="55">
        <v>8</v>
      </c>
      <c r="H20" s="54">
        <v>185</v>
      </c>
      <c r="I20" s="56">
        <v>220</v>
      </c>
      <c r="J20" s="56">
        <v>0</v>
      </c>
      <c r="K20" s="57">
        <v>0</v>
      </c>
      <c r="L20" s="57">
        <v>0</v>
      </c>
      <c r="M20" s="56">
        <v>220</v>
      </c>
      <c r="N20" s="58">
        <v>0</v>
      </c>
      <c r="O20" s="59">
        <v>0</v>
      </c>
      <c r="P20" s="60">
        <v>0</v>
      </c>
    </row>
    <row r="21" spans="1:16" ht="7.35" customHeight="1" x14ac:dyDescent="0.25">
      <c r="A21" s="53">
        <v>11196</v>
      </c>
      <c r="B21" s="53" t="s">
        <v>17</v>
      </c>
      <c r="C21" s="53" t="s">
        <v>36</v>
      </c>
      <c r="D21" s="54">
        <v>0</v>
      </c>
      <c r="E21" s="55">
        <v>0</v>
      </c>
      <c r="F21" s="55">
        <v>0</v>
      </c>
      <c r="G21" s="55">
        <v>0</v>
      </c>
      <c r="H21" s="54">
        <v>0</v>
      </c>
      <c r="I21" s="56">
        <v>219</v>
      </c>
      <c r="J21" s="56">
        <v>15</v>
      </c>
      <c r="K21" s="57">
        <v>0</v>
      </c>
      <c r="L21" s="57">
        <v>15</v>
      </c>
      <c r="M21" s="56">
        <v>204</v>
      </c>
      <c r="N21" s="58">
        <v>0</v>
      </c>
      <c r="O21" s="59">
        <v>0</v>
      </c>
      <c r="P21" s="60">
        <v>0</v>
      </c>
    </row>
    <row r="22" spans="1:16" ht="7.35" customHeight="1" x14ac:dyDescent="0.25">
      <c r="A22" s="53">
        <v>11201</v>
      </c>
      <c r="B22" s="53" t="s">
        <v>17</v>
      </c>
      <c r="C22" s="53" t="s">
        <v>472</v>
      </c>
      <c r="D22" s="54">
        <v>109</v>
      </c>
      <c r="E22" s="55">
        <v>0</v>
      </c>
      <c r="F22" s="55">
        <v>0</v>
      </c>
      <c r="G22" s="55">
        <v>0</v>
      </c>
      <c r="H22" s="54">
        <v>109</v>
      </c>
      <c r="I22" s="56">
        <v>0</v>
      </c>
      <c r="J22" s="56">
        <v>0</v>
      </c>
      <c r="K22" s="57">
        <v>0</v>
      </c>
      <c r="L22" s="57">
        <v>0</v>
      </c>
      <c r="M22" s="56">
        <v>0</v>
      </c>
      <c r="N22" s="58">
        <v>0</v>
      </c>
      <c r="O22" s="59">
        <v>0</v>
      </c>
      <c r="P22" s="60">
        <v>0</v>
      </c>
    </row>
    <row r="23" spans="1:16" ht="7.35" customHeight="1" x14ac:dyDescent="0.25">
      <c r="A23" s="53">
        <v>11204</v>
      </c>
      <c r="B23" s="53" t="s">
        <v>17</v>
      </c>
      <c r="C23" s="53" t="s">
        <v>473</v>
      </c>
      <c r="D23" s="54">
        <v>55</v>
      </c>
      <c r="E23" s="55">
        <v>0</v>
      </c>
      <c r="F23" s="55">
        <v>0</v>
      </c>
      <c r="G23" s="55">
        <v>0</v>
      </c>
      <c r="H23" s="54">
        <v>55</v>
      </c>
      <c r="I23" s="56">
        <v>0</v>
      </c>
      <c r="J23" s="56">
        <v>0</v>
      </c>
      <c r="K23" s="57">
        <v>0</v>
      </c>
      <c r="L23" s="57">
        <v>0</v>
      </c>
      <c r="M23" s="56">
        <v>0</v>
      </c>
      <c r="N23" s="58">
        <v>0</v>
      </c>
      <c r="O23" s="59">
        <v>0</v>
      </c>
      <c r="P23" s="60">
        <v>0</v>
      </c>
    </row>
    <row r="24" spans="1:16" ht="7.35" customHeight="1" x14ac:dyDescent="0.25">
      <c r="A24" s="53">
        <v>11210</v>
      </c>
      <c r="B24" s="53" t="s">
        <v>17</v>
      </c>
      <c r="C24" s="53" t="s">
        <v>37</v>
      </c>
      <c r="D24" s="54">
        <v>0</v>
      </c>
      <c r="E24" s="55">
        <v>0</v>
      </c>
      <c r="F24" s="55">
        <v>0</v>
      </c>
      <c r="G24" s="55">
        <v>0</v>
      </c>
      <c r="H24" s="54">
        <v>0</v>
      </c>
      <c r="I24" s="56">
        <v>8</v>
      </c>
      <c r="J24" s="56">
        <v>0</v>
      </c>
      <c r="K24" s="57">
        <v>0</v>
      </c>
      <c r="L24" s="57">
        <v>0</v>
      </c>
      <c r="M24" s="56">
        <v>8</v>
      </c>
      <c r="N24" s="58">
        <v>0</v>
      </c>
      <c r="O24" s="59">
        <v>0</v>
      </c>
      <c r="P24" s="60">
        <v>0</v>
      </c>
    </row>
    <row r="25" spans="1:16" ht="7.35" customHeight="1" x14ac:dyDescent="0.25">
      <c r="A25" s="53">
        <v>11228</v>
      </c>
      <c r="B25" s="53" t="s">
        <v>17</v>
      </c>
      <c r="C25" s="53" t="s">
        <v>38</v>
      </c>
      <c r="D25" s="54">
        <v>295</v>
      </c>
      <c r="E25" s="55">
        <v>0</v>
      </c>
      <c r="F25" s="55">
        <v>0</v>
      </c>
      <c r="G25" s="55">
        <v>0</v>
      </c>
      <c r="H25" s="54">
        <v>295</v>
      </c>
      <c r="I25" s="56">
        <v>1</v>
      </c>
      <c r="J25" s="56">
        <v>0</v>
      </c>
      <c r="K25" s="57">
        <v>0</v>
      </c>
      <c r="L25" s="57">
        <v>0</v>
      </c>
      <c r="M25" s="56">
        <v>1</v>
      </c>
      <c r="N25" s="58">
        <v>0</v>
      </c>
      <c r="O25" s="59">
        <v>0</v>
      </c>
      <c r="P25" s="60">
        <v>0</v>
      </c>
    </row>
    <row r="26" spans="1:16" ht="7.35" customHeight="1" x14ac:dyDescent="0.25">
      <c r="A26" s="53">
        <v>11248</v>
      </c>
      <c r="B26" s="53" t="s">
        <v>17</v>
      </c>
      <c r="C26" s="53" t="s">
        <v>39</v>
      </c>
      <c r="D26" s="54">
        <v>73</v>
      </c>
      <c r="E26" s="55">
        <v>0</v>
      </c>
      <c r="F26" s="55">
        <v>0</v>
      </c>
      <c r="G26" s="55">
        <v>0</v>
      </c>
      <c r="H26" s="54">
        <v>73</v>
      </c>
      <c r="I26" s="56">
        <v>0</v>
      </c>
      <c r="J26" s="56">
        <v>0</v>
      </c>
      <c r="K26" s="57">
        <v>0</v>
      </c>
      <c r="L26" s="57">
        <v>0</v>
      </c>
      <c r="M26" s="56">
        <v>0</v>
      </c>
      <c r="N26" s="58">
        <v>0</v>
      </c>
      <c r="O26" s="59">
        <v>0</v>
      </c>
      <c r="P26" s="60">
        <v>0</v>
      </c>
    </row>
    <row r="27" spans="1:16" ht="7.35" customHeight="1" x14ac:dyDescent="0.25">
      <c r="A27" s="53">
        <v>11340</v>
      </c>
      <c r="B27" s="53" t="s">
        <v>17</v>
      </c>
      <c r="C27" s="53" t="s">
        <v>40</v>
      </c>
      <c r="D27" s="54">
        <v>19</v>
      </c>
      <c r="E27" s="55">
        <v>0</v>
      </c>
      <c r="F27" s="55">
        <v>0</v>
      </c>
      <c r="G27" s="55">
        <v>0</v>
      </c>
      <c r="H27" s="54">
        <v>19</v>
      </c>
      <c r="I27" s="56">
        <v>2</v>
      </c>
      <c r="J27" s="56">
        <v>0</v>
      </c>
      <c r="K27" s="57">
        <v>0</v>
      </c>
      <c r="L27" s="57">
        <v>0</v>
      </c>
      <c r="M27" s="56">
        <v>2</v>
      </c>
      <c r="N27" s="58">
        <v>0</v>
      </c>
      <c r="O27" s="59">
        <v>0</v>
      </c>
      <c r="P27" s="60">
        <v>0</v>
      </c>
    </row>
    <row r="28" spans="1:16" ht="7.35" customHeight="1" x14ac:dyDescent="0.25">
      <c r="A28" s="53">
        <v>11341</v>
      </c>
      <c r="B28" s="53" t="s">
        <v>17</v>
      </c>
      <c r="C28" s="53" t="s">
        <v>474</v>
      </c>
      <c r="D28" s="54">
        <v>3</v>
      </c>
      <c r="E28" s="55">
        <v>0</v>
      </c>
      <c r="F28" s="55">
        <v>0</v>
      </c>
      <c r="G28" s="55">
        <v>0</v>
      </c>
      <c r="H28" s="54">
        <v>3</v>
      </c>
      <c r="I28" s="56">
        <v>0</v>
      </c>
      <c r="J28" s="56">
        <v>0</v>
      </c>
      <c r="K28" s="57">
        <v>0</v>
      </c>
      <c r="L28" s="57">
        <v>0</v>
      </c>
      <c r="M28" s="56">
        <v>0</v>
      </c>
      <c r="N28" s="58">
        <v>0</v>
      </c>
      <c r="O28" s="59">
        <v>0</v>
      </c>
      <c r="P28" s="60">
        <v>0</v>
      </c>
    </row>
    <row r="29" spans="1:16" ht="7.35" customHeight="1" x14ac:dyDescent="0.25">
      <c r="A29" s="53">
        <v>11342</v>
      </c>
      <c r="B29" s="53" t="s">
        <v>17</v>
      </c>
      <c r="C29" s="53" t="s">
        <v>41</v>
      </c>
      <c r="D29" s="54">
        <v>1120</v>
      </c>
      <c r="E29" s="55">
        <v>0</v>
      </c>
      <c r="F29" s="55">
        <v>0</v>
      </c>
      <c r="G29" s="55">
        <v>0</v>
      </c>
      <c r="H29" s="54">
        <v>1120</v>
      </c>
      <c r="I29" s="56">
        <v>9</v>
      </c>
      <c r="J29" s="56">
        <v>0</v>
      </c>
      <c r="K29" s="57">
        <v>0</v>
      </c>
      <c r="L29" s="57">
        <v>0</v>
      </c>
      <c r="M29" s="56">
        <v>9</v>
      </c>
      <c r="N29" s="58">
        <v>0</v>
      </c>
      <c r="O29" s="59">
        <v>0</v>
      </c>
      <c r="P29" s="60">
        <v>0</v>
      </c>
    </row>
    <row r="30" spans="1:16" ht="7.35" customHeight="1" x14ac:dyDescent="0.25">
      <c r="A30" s="53">
        <v>11365</v>
      </c>
      <c r="B30" s="53" t="s">
        <v>42</v>
      </c>
      <c r="C30" s="53" t="s">
        <v>43</v>
      </c>
      <c r="D30" s="54">
        <v>0</v>
      </c>
      <c r="E30" s="55">
        <v>0</v>
      </c>
      <c r="F30" s="55">
        <v>0</v>
      </c>
      <c r="G30" s="55">
        <v>0</v>
      </c>
      <c r="H30" s="54">
        <v>0</v>
      </c>
      <c r="I30" s="56">
        <v>22</v>
      </c>
      <c r="J30" s="56">
        <v>0</v>
      </c>
      <c r="K30" s="57">
        <v>0</v>
      </c>
      <c r="L30" s="57">
        <v>0</v>
      </c>
      <c r="M30" s="56">
        <v>22</v>
      </c>
      <c r="N30" s="58">
        <v>0</v>
      </c>
      <c r="O30" s="59">
        <v>0</v>
      </c>
      <c r="P30" s="60">
        <v>1</v>
      </c>
    </row>
    <row r="31" spans="1:16" ht="7.35" customHeight="1" x14ac:dyDescent="0.25">
      <c r="A31" s="53">
        <v>11478</v>
      </c>
      <c r="B31" s="53" t="s">
        <v>44</v>
      </c>
      <c r="C31" s="53" t="s">
        <v>45</v>
      </c>
      <c r="D31" s="54">
        <v>1</v>
      </c>
      <c r="E31" s="55">
        <v>0</v>
      </c>
      <c r="F31" s="55">
        <v>0</v>
      </c>
      <c r="G31" s="55">
        <v>0</v>
      </c>
      <c r="H31" s="54">
        <v>1</v>
      </c>
      <c r="I31" s="56">
        <v>111</v>
      </c>
      <c r="J31" s="56">
        <v>0</v>
      </c>
      <c r="K31" s="57">
        <v>0</v>
      </c>
      <c r="L31" s="57">
        <v>0</v>
      </c>
      <c r="M31" s="56">
        <v>111</v>
      </c>
      <c r="N31" s="58">
        <v>1</v>
      </c>
      <c r="O31" s="59">
        <v>0</v>
      </c>
      <c r="P31" s="60">
        <v>0</v>
      </c>
    </row>
    <row r="32" spans="1:16" ht="7.35" customHeight="1" x14ac:dyDescent="0.25">
      <c r="A32" s="53">
        <v>11676</v>
      </c>
      <c r="B32" s="53" t="s">
        <v>46</v>
      </c>
      <c r="C32" s="53" t="s">
        <v>47</v>
      </c>
      <c r="D32" s="54">
        <v>189</v>
      </c>
      <c r="E32" s="55">
        <v>0</v>
      </c>
      <c r="F32" s="55">
        <v>0</v>
      </c>
      <c r="G32" s="55">
        <v>0</v>
      </c>
      <c r="H32" s="54">
        <v>189</v>
      </c>
      <c r="I32" s="56">
        <v>0</v>
      </c>
      <c r="J32" s="56">
        <v>0</v>
      </c>
      <c r="K32" s="57">
        <v>0</v>
      </c>
      <c r="L32" s="57">
        <v>0</v>
      </c>
      <c r="M32" s="56">
        <v>0</v>
      </c>
      <c r="N32" s="58">
        <v>0</v>
      </c>
      <c r="O32" s="59">
        <v>0</v>
      </c>
      <c r="P32" s="60">
        <v>0</v>
      </c>
    </row>
    <row r="33" spans="1:16" ht="7.35" customHeight="1" x14ac:dyDescent="0.25">
      <c r="A33" s="53">
        <v>11732</v>
      </c>
      <c r="B33" s="53" t="s">
        <v>17</v>
      </c>
      <c r="C33" s="53" t="s">
        <v>48</v>
      </c>
      <c r="D33" s="54">
        <v>95</v>
      </c>
      <c r="E33" s="55">
        <v>0</v>
      </c>
      <c r="F33" s="55">
        <v>0</v>
      </c>
      <c r="G33" s="55">
        <v>0</v>
      </c>
      <c r="H33" s="54">
        <v>95</v>
      </c>
      <c r="I33" s="56">
        <v>0</v>
      </c>
      <c r="J33" s="56">
        <v>0</v>
      </c>
      <c r="K33" s="57">
        <v>0</v>
      </c>
      <c r="L33" s="57">
        <v>0</v>
      </c>
      <c r="M33" s="56">
        <v>0</v>
      </c>
      <c r="N33" s="58">
        <v>0</v>
      </c>
      <c r="O33" s="59">
        <v>0</v>
      </c>
      <c r="P33" s="60">
        <v>0</v>
      </c>
    </row>
    <row r="34" spans="1:16" ht="7.35" customHeight="1" x14ac:dyDescent="0.25">
      <c r="A34" s="53">
        <v>11943</v>
      </c>
      <c r="B34" s="53" t="s">
        <v>44</v>
      </c>
      <c r="C34" s="53" t="s">
        <v>49</v>
      </c>
      <c r="D34" s="54">
        <v>0</v>
      </c>
      <c r="E34" s="55">
        <v>0</v>
      </c>
      <c r="F34" s="55">
        <v>0</v>
      </c>
      <c r="G34" s="55">
        <v>0</v>
      </c>
      <c r="H34" s="54">
        <v>0</v>
      </c>
      <c r="I34" s="56">
        <v>2</v>
      </c>
      <c r="J34" s="56">
        <v>0</v>
      </c>
      <c r="K34" s="57">
        <v>0</v>
      </c>
      <c r="L34" s="57">
        <v>0</v>
      </c>
      <c r="M34" s="56">
        <v>2</v>
      </c>
      <c r="N34" s="58">
        <v>4</v>
      </c>
      <c r="O34" s="59">
        <v>0</v>
      </c>
      <c r="P34" s="60">
        <v>0</v>
      </c>
    </row>
    <row r="35" spans="1:16" ht="7.35" customHeight="1" x14ac:dyDescent="0.25">
      <c r="A35" s="53">
        <v>11991</v>
      </c>
      <c r="B35" s="53" t="s">
        <v>50</v>
      </c>
      <c r="C35" s="53" t="s">
        <v>51</v>
      </c>
      <c r="D35" s="54">
        <v>0</v>
      </c>
      <c r="E35" s="55">
        <v>0</v>
      </c>
      <c r="F35" s="55">
        <v>0</v>
      </c>
      <c r="G35" s="55">
        <v>0</v>
      </c>
      <c r="H35" s="54">
        <v>0</v>
      </c>
      <c r="I35" s="56">
        <v>2</v>
      </c>
      <c r="J35" s="56">
        <v>0</v>
      </c>
      <c r="K35" s="57">
        <v>0</v>
      </c>
      <c r="L35" s="57">
        <v>0</v>
      </c>
      <c r="M35" s="56">
        <v>2</v>
      </c>
      <c r="N35" s="58">
        <v>0</v>
      </c>
      <c r="O35" s="59">
        <v>0</v>
      </c>
      <c r="P35" s="60">
        <v>0</v>
      </c>
    </row>
    <row r="36" spans="1:16" ht="7.35" customHeight="1" x14ac:dyDescent="0.25">
      <c r="A36" s="53">
        <v>11992</v>
      </c>
      <c r="B36" s="53" t="s">
        <v>50</v>
      </c>
      <c r="C36" s="53" t="s">
        <v>52</v>
      </c>
      <c r="D36" s="54">
        <v>1</v>
      </c>
      <c r="E36" s="55">
        <v>0</v>
      </c>
      <c r="F36" s="55">
        <v>0</v>
      </c>
      <c r="G36" s="55">
        <v>0</v>
      </c>
      <c r="H36" s="54">
        <v>1</v>
      </c>
      <c r="I36" s="56">
        <v>597</v>
      </c>
      <c r="J36" s="56">
        <v>0</v>
      </c>
      <c r="K36" s="57">
        <v>0</v>
      </c>
      <c r="L36" s="57">
        <v>0</v>
      </c>
      <c r="M36" s="56">
        <v>597</v>
      </c>
      <c r="N36" s="58">
        <v>4</v>
      </c>
      <c r="O36" s="59">
        <v>0</v>
      </c>
      <c r="P36" s="60">
        <v>68</v>
      </c>
    </row>
    <row r="37" spans="1:16" ht="7.35" customHeight="1" x14ac:dyDescent="0.25">
      <c r="A37" s="53">
        <v>12136</v>
      </c>
      <c r="B37" s="53" t="s">
        <v>50</v>
      </c>
      <c r="C37" s="53" t="s">
        <v>53</v>
      </c>
      <c r="D37" s="54">
        <v>0</v>
      </c>
      <c r="E37" s="55">
        <v>0</v>
      </c>
      <c r="F37" s="55">
        <v>0</v>
      </c>
      <c r="G37" s="55">
        <v>0</v>
      </c>
      <c r="H37" s="54">
        <v>0</v>
      </c>
      <c r="I37" s="56">
        <v>261</v>
      </c>
      <c r="J37" s="56">
        <v>0</v>
      </c>
      <c r="K37" s="57">
        <v>0</v>
      </c>
      <c r="L37" s="57">
        <v>0</v>
      </c>
      <c r="M37" s="56">
        <v>261</v>
      </c>
      <c r="N37" s="58">
        <v>39</v>
      </c>
      <c r="O37" s="59">
        <v>0</v>
      </c>
      <c r="P37" s="60">
        <v>245</v>
      </c>
    </row>
    <row r="38" spans="1:16" ht="7.35" customHeight="1" x14ac:dyDescent="0.25">
      <c r="A38" s="53">
        <v>12156</v>
      </c>
      <c r="B38" s="53" t="s">
        <v>50</v>
      </c>
      <c r="C38" s="53" t="s">
        <v>54</v>
      </c>
      <c r="D38" s="54">
        <v>2</v>
      </c>
      <c r="E38" s="55">
        <v>0</v>
      </c>
      <c r="F38" s="55">
        <v>0</v>
      </c>
      <c r="G38" s="55">
        <v>0</v>
      </c>
      <c r="H38" s="54">
        <v>2</v>
      </c>
      <c r="I38" s="56">
        <v>0</v>
      </c>
      <c r="J38" s="56">
        <v>0</v>
      </c>
      <c r="K38" s="57">
        <v>0</v>
      </c>
      <c r="L38" s="57">
        <v>0</v>
      </c>
      <c r="M38" s="56">
        <v>0</v>
      </c>
      <c r="N38" s="58">
        <v>0</v>
      </c>
      <c r="O38" s="59">
        <v>0</v>
      </c>
      <c r="P38" s="60">
        <v>0</v>
      </c>
    </row>
    <row r="39" spans="1:16" ht="7.35" customHeight="1" x14ac:dyDescent="0.25">
      <c r="A39" s="53">
        <v>12329</v>
      </c>
      <c r="B39" s="53" t="s">
        <v>50</v>
      </c>
      <c r="C39" s="53" t="s">
        <v>55</v>
      </c>
      <c r="D39" s="54">
        <v>1</v>
      </c>
      <c r="E39" s="55">
        <v>0</v>
      </c>
      <c r="F39" s="55">
        <v>0</v>
      </c>
      <c r="G39" s="55">
        <v>0</v>
      </c>
      <c r="H39" s="54">
        <v>1</v>
      </c>
      <c r="I39" s="56">
        <v>148</v>
      </c>
      <c r="J39" s="56">
        <v>0</v>
      </c>
      <c r="K39" s="57">
        <v>0</v>
      </c>
      <c r="L39" s="57">
        <v>0</v>
      </c>
      <c r="M39" s="56">
        <v>148</v>
      </c>
      <c r="N39" s="58">
        <v>0</v>
      </c>
      <c r="O39" s="59">
        <v>0</v>
      </c>
      <c r="P39" s="60">
        <v>0</v>
      </c>
    </row>
    <row r="40" spans="1:16" ht="7.35" customHeight="1" x14ac:dyDescent="0.25">
      <c r="A40" s="53">
        <v>12431</v>
      </c>
      <c r="B40" s="53" t="s">
        <v>46</v>
      </c>
      <c r="C40" s="53" t="s">
        <v>475</v>
      </c>
      <c r="D40" s="54">
        <v>52</v>
      </c>
      <c r="E40" s="55">
        <v>0</v>
      </c>
      <c r="F40" s="55">
        <v>0</v>
      </c>
      <c r="G40" s="55">
        <v>0</v>
      </c>
      <c r="H40" s="54">
        <v>52</v>
      </c>
      <c r="I40" s="56">
        <v>0</v>
      </c>
      <c r="J40" s="56">
        <v>0</v>
      </c>
      <c r="K40" s="57">
        <v>0</v>
      </c>
      <c r="L40" s="57">
        <v>0</v>
      </c>
      <c r="M40" s="56">
        <v>0</v>
      </c>
      <c r="N40" s="58">
        <v>0</v>
      </c>
      <c r="O40" s="59">
        <v>0</v>
      </c>
      <c r="P40" s="60">
        <v>0</v>
      </c>
    </row>
    <row r="41" spans="1:16" ht="7.35" customHeight="1" x14ac:dyDescent="0.25">
      <c r="A41" s="53">
        <v>12762</v>
      </c>
      <c r="B41" s="53" t="s">
        <v>44</v>
      </c>
      <c r="C41" s="53" t="s">
        <v>56</v>
      </c>
      <c r="D41" s="54">
        <v>0</v>
      </c>
      <c r="E41" s="55">
        <v>0</v>
      </c>
      <c r="F41" s="55">
        <v>0</v>
      </c>
      <c r="G41" s="55">
        <v>0</v>
      </c>
      <c r="H41" s="54">
        <v>0</v>
      </c>
      <c r="I41" s="56">
        <v>1</v>
      </c>
      <c r="J41" s="56">
        <v>0</v>
      </c>
      <c r="K41" s="57">
        <v>0</v>
      </c>
      <c r="L41" s="57">
        <v>0</v>
      </c>
      <c r="M41" s="56">
        <v>1</v>
      </c>
      <c r="N41" s="58">
        <v>2</v>
      </c>
      <c r="O41" s="59">
        <v>0</v>
      </c>
      <c r="P41" s="60">
        <v>1</v>
      </c>
    </row>
    <row r="42" spans="1:16" ht="7.35" customHeight="1" x14ac:dyDescent="0.25">
      <c r="A42" s="53">
        <v>12763</v>
      </c>
      <c r="B42" s="53" t="s">
        <v>44</v>
      </c>
      <c r="C42" s="53" t="s">
        <v>57</v>
      </c>
      <c r="D42" s="54">
        <v>55</v>
      </c>
      <c r="E42" s="55">
        <v>3</v>
      </c>
      <c r="F42" s="55">
        <v>0</v>
      </c>
      <c r="G42" s="55">
        <v>3</v>
      </c>
      <c r="H42" s="54">
        <v>52</v>
      </c>
      <c r="I42" s="56">
        <v>19</v>
      </c>
      <c r="J42" s="56">
        <v>0</v>
      </c>
      <c r="K42" s="57">
        <v>0</v>
      </c>
      <c r="L42" s="57">
        <v>0</v>
      </c>
      <c r="M42" s="56">
        <v>19</v>
      </c>
      <c r="N42" s="58">
        <v>2</v>
      </c>
      <c r="O42" s="59">
        <v>0</v>
      </c>
      <c r="P42" s="60">
        <v>0</v>
      </c>
    </row>
    <row r="43" spans="1:16" ht="7.35" customHeight="1" x14ac:dyDescent="0.25">
      <c r="A43" s="53">
        <v>12823</v>
      </c>
      <c r="B43" s="53" t="s">
        <v>44</v>
      </c>
      <c r="C43" s="53" t="s">
        <v>58</v>
      </c>
      <c r="D43" s="54">
        <v>0</v>
      </c>
      <c r="E43" s="55">
        <v>0</v>
      </c>
      <c r="F43" s="55">
        <v>0</v>
      </c>
      <c r="G43" s="55">
        <v>0</v>
      </c>
      <c r="H43" s="54">
        <v>0</v>
      </c>
      <c r="I43" s="56">
        <v>8</v>
      </c>
      <c r="J43" s="56">
        <v>0</v>
      </c>
      <c r="K43" s="57">
        <v>0</v>
      </c>
      <c r="L43" s="57">
        <v>0</v>
      </c>
      <c r="M43" s="56">
        <v>8</v>
      </c>
      <c r="N43" s="58">
        <v>9</v>
      </c>
      <c r="O43" s="59">
        <v>0</v>
      </c>
      <c r="P43" s="60">
        <v>8</v>
      </c>
    </row>
    <row r="44" spans="1:16" ht="7.35" customHeight="1" x14ac:dyDescent="0.25">
      <c r="A44" s="53">
        <v>12879</v>
      </c>
      <c r="B44" s="53" t="s">
        <v>44</v>
      </c>
      <c r="C44" s="53" t="s">
        <v>59</v>
      </c>
      <c r="D44" s="54">
        <v>0</v>
      </c>
      <c r="E44" s="55">
        <v>0</v>
      </c>
      <c r="F44" s="55">
        <v>0</v>
      </c>
      <c r="G44" s="55">
        <v>0</v>
      </c>
      <c r="H44" s="54">
        <v>0</v>
      </c>
      <c r="I44" s="56">
        <v>1</v>
      </c>
      <c r="J44" s="56">
        <v>0</v>
      </c>
      <c r="K44" s="57">
        <v>0</v>
      </c>
      <c r="L44" s="57">
        <v>0</v>
      </c>
      <c r="M44" s="56">
        <v>1</v>
      </c>
      <c r="N44" s="58">
        <v>0</v>
      </c>
      <c r="O44" s="59">
        <v>0</v>
      </c>
      <c r="P44" s="60">
        <v>0</v>
      </c>
    </row>
    <row r="45" spans="1:16" ht="7.35" customHeight="1" x14ac:dyDescent="0.25">
      <c r="A45" s="53">
        <v>13263</v>
      </c>
      <c r="B45" s="53" t="s">
        <v>50</v>
      </c>
      <c r="C45" s="53" t="s">
        <v>60</v>
      </c>
      <c r="D45" s="54">
        <v>0</v>
      </c>
      <c r="E45" s="55">
        <v>0</v>
      </c>
      <c r="F45" s="55">
        <v>0</v>
      </c>
      <c r="G45" s="55">
        <v>0</v>
      </c>
      <c r="H45" s="54">
        <v>0</v>
      </c>
      <c r="I45" s="56">
        <v>394</v>
      </c>
      <c r="J45" s="56">
        <v>16</v>
      </c>
      <c r="K45" s="57">
        <v>0</v>
      </c>
      <c r="L45" s="57">
        <v>16</v>
      </c>
      <c r="M45" s="56">
        <v>378</v>
      </c>
      <c r="N45" s="58">
        <v>211</v>
      </c>
      <c r="O45" s="59">
        <v>0</v>
      </c>
      <c r="P45" s="60">
        <v>0</v>
      </c>
    </row>
    <row r="46" spans="1:16" ht="7.35" customHeight="1" x14ac:dyDescent="0.25">
      <c r="A46" s="53">
        <v>13274</v>
      </c>
      <c r="B46" s="53" t="s">
        <v>50</v>
      </c>
      <c r="C46" s="53" t="s">
        <v>61</v>
      </c>
      <c r="D46" s="54">
        <v>0</v>
      </c>
      <c r="E46" s="55">
        <v>0</v>
      </c>
      <c r="F46" s="55">
        <v>0</v>
      </c>
      <c r="G46" s="55">
        <v>0</v>
      </c>
      <c r="H46" s="54">
        <v>0</v>
      </c>
      <c r="I46" s="56">
        <v>1</v>
      </c>
      <c r="J46" s="56">
        <v>0</v>
      </c>
      <c r="K46" s="57">
        <v>0</v>
      </c>
      <c r="L46" s="57">
        <v>0</v>
      </c>
      <c r="M46" s="56">
        <v>1</v>
      </c>
      <c r="N46" s="58">
        <v>0</v>
      </c>
      <c r="O46" s="59">
        <v>0</v>
      </c>
      <c r="P46" s="60">
        <v>0</v>
      </c>
    </row>
    <row r="47" spans="1:16" ht="7.35" customHeight="1" x14ac:dyDescent="0.25">
      <c r="A47" s="53">
        <v>13281</v>
      </c>
      <c r="B47" s="53" t="s">
        <v>50</v>
      </c>
      <c r="C47" s="53" t="s">
        <v>62</v>
      </c>
      <c r="D47" s="54">
        <v>7</v>
      </c>
      <c r="E47" s="55">
        <v>0</v>
      </c>
      <c r="F47" s="55">
        <v>0</v>
      </c>
      <c r="G47" s="55">
        <v>0</v>
      </c>
      <c r="H47" s="54">
        <v>7</v>
      </c>
      <c r="I47" s="56">
        <v>2</v>
      </c>
      <c r="J47" s="56">
        <v>0</v>
      </c>
      <c r="K47" s="57">
        <v>0</v>
      </c>
      <c r="L47" s="57">
        <v>0</v>
      </c>
      <c r="M47" s="56">
        <v>2</v>
      </c>
      <c r="N47" s="58">
        <v>0</v>
      </c>
      <c r="O47" s="59">
        <v>0</v>
      </c>
      <c r="P47" s="60">
        <v>8</v>
      </c>
    </row>
    <row r="48" spans="1:16" ht="7.35" customHeight="1" x14ac:dyDescent="0.25">
      <c r="A48" s="53">
        <v>13298</v>
      </c>
      <c r="B48" s="53" t="s">
        <v>50</v>
      </c>
      <c r="C48" s="53" t="s">
        <v>63</v>
      </c>
      <c r="D48" s="54">
        <v>0</v>
      </c>
      <c r="E48" s="55">
        <v>0</v>
      </c>
      <c r="F48" s="55">
        <v>0</v>
      </c>
      <c r="G48" s="55">
        <v>0</v>
      </c>
      <c r="H48" s="54">
        <v>0</v>
      </c>
      <c r="I48" s="56">
        <v>5</v>
      </c>
      <c r="J48" s="56">
        <v>0</v>
      </c>
      <c r="K48" s="57">
        <v>0</v>
      </c>
      <c r="L48" s="57">
        <v>0</v>
      </c>
      <c r="M48" s="56">
        <v>5</v>
      </c>
      <c r="N48" s="58">
        <v>0</v>
      </c>
      <c r="O48" s="59">
        <v>0</v>
      </c>
      <c r="P48" s="60">
        <v>0</v>
      </c>
    </row>
    <row r="49" spans="1:16" ht="7.35" customHeight="1" x14ac:dyDescent="0.25">
      <c r="A49" s="53">
        <v>13596</v>
      </c>
      <c r="B49" s="53" t="s">
        <v>50</v>
      </c>
      <c r="C49" s="53" t="s">
        <v>64</v>
      </c>
      <c r="D49" s="54">
        <v>3</v>
      </c>
      <c r="E49" s="55">
        <v>0</v>
      </c>
      <c r="F49" s="55">
        <v>0</v>
      </c>
      <c r="G49" s="55">
        <v>0</v>
      </c>
      <c r="H49" s="54">
        <v>3</v>
      </c>
      <c r="I49" s="56">
        <v>594</v>
      </c>
      <c r="J49" s="56">
        <v>0</v>
      </c>
      <c r="K49" s="57">
        <v>0</v>
      </c>
      <c r="L49" s="57">
        <v>0</v>
      </c>
      <c r="M49" s="56">
        <v>594</v>
      </c>
      <c r="N49" s="58">
        <v>71</v>
      </c>
      <c r="O49" s="59">
        <v>0</v>
      </c>
      <c r="P49" s="60">
        <v>9</v>
      </c>
    </row>
    <row r="50" spans="1:16" ht="7.35" customHeight="1" x14ac:dyDescent="0.25">
      <c r="A50" s="53">
        <v>14161</v>
      </c>
      <c r="B50" s="53" t="s">
        <v>17</v>
      </c>
      <c r="C50" s="53" t="s">
        <v>65</v>
      </c>
      <c r="D50" s="54">
        <v>0</v>
      </c>
      <c r="E50" s="55">
        <v>0</v>
      </c>
      <c r="F50" s="55">
        <v>0</v>
      </c>
      <c r="G50" s="55">
        <v>0</v>
      </c>
      <c r="H50" s="54">
        <v>0</v>
      </c>
      <c r="I50" s="56">
        <v>327</v>
      </c>
      <c r="J50" s="56">
        <v>0</v>
      </c>
      <c r="K50" s="57">
        <v>0</v>
      </c>
      <c r="L50" s="57">
        <v>0</v>
      </c>
      <c r="M50" s="56">
        <v>327</v>
      </c>
      <c r="N50" s="58">
        <v>0</v>
      </c>
      <c r="O50" s="59">
        <v>0</v>
      </c>
      <c r="P50" s="60">
        <v>24</v>
      </c>
    </row>
    <row r="51" spans="1:16" ht="7.35" customHeight="1" x14ac:dyDescent="0.25">
      <c r="A51" s="53">
        <v>14194</v>
      </c>
      <c r="B51" s="53" t="s">
        <v>50</v>
      </c>
      <c r="C51" s="53" t="s">
        <v>66</v>
      </c>
      <c r="D51" s="54">
        <v>88</v>
      </c>
      <c r="E51" s="55">
        <v>9</v>
      </c>
      <c r="F51" s="55">
        <v>0</v>
      </c>
      <c r="G51" s="55">
        <v>9</v>
      </c>
      <c r="H51" s="54">
        <v>79</v>
      </c>
      <c r="I51" s="56">
        <v>113</v>
      </c>
      <c r="J51" s="56">
        <v>0</v>
      </c>
      <c r="K51" s="57">
        <v>0</v>
      </c>
      <c r="L51" s="57">
        <v>0</v>
      </c>
      <c r="M51" s="56">
        <v>113</v>
      </c>
      <c r="N51" s="58">
        <v>2</v>
      </c>
      <c r="O51" s="59">
        <v>0</v>
      </c>
      <c r="P51" s="60">
        <v>0</v>
      </c>
    </row>
    <row r="52" spans="1:16" ht="7.35" customHeight="1" x14ac:dyDescent="0.25">
      <c r="A52" s="53">
        <v>14356</v>
      </c>
      <c r="B52" s="53" t="s">
        <v>50</v>
      </c>
      <c r="C52" s="53" t="s">
        <v>67</v>
      </c>
      <c r="D52" s="54">
        <v>0</v>
      </c>
      <c r="E52" s="55">
        <v>0</v>
      </c>
      <c r="F52" s="55">
        <v>0</v>
      </c>
      <c r="G52" s="55">
        <v>0</v>
      </c>
      <c r="H52" s="54">
        <v>0</v>
      </c>
      <c r="I52" s="56">
        <v>1023</v>
      </c>
      <c r="J52" s="56">
        <v>0</v>
      </c>
      <c r="K52" s="57">
        <v>0</v>
      </c>
      <c r="L52" s="57">
        <v>0</v>
      </c>
      <c r="M52" s="56">
        <v>1023</v>
      </c>
      <c r="N52" s="58">
        <v>6</v>
      </c>
      <c r="O52" s="59">
        <v>0</v>
      </c>
      <c r="P52" s="60">
        <v>1</v>
      </c>
    </row>
    <row r="53" spans="1:16" ht="7.35" customHeight="1" x14ac:dyDescent="0.25">
      <c r="A53" s="53">
        <v>14394</v>
      </c>
      <c r="B53" s="53" t="s">
        <v>50</v>
      </c>
      <c r="C53" s="53" t="s">
        <v>68</v>
      </c>
      <c r="D53" s="54">
        <v>0</v>
      </c>
      <c r="E53" s="55">
        <v>0</v>
      </c>
      <c r="F53" s="55">
        <v>0</v>
      </c>
      <c r="G53" s="55">
        <v>0</v>
      </c>
      <c r="H53" s="54">
        <v>0</v>
      </c>
      <c r="I53" s="56">
        <v>44</v>
      </c>
      <c r="J53" s="56">
        <v>0</v>
      </c>
      <c r="K53" s="57">
        <v>0</v>
      </c>
      <c r="L53" s="57">
        <v>0</v>
      </c>
      <c r="M53" s="56">
        <v>44</v>
      </c>
      <c r="N53" s="58">
        <v>0</v>
      </c>
      <c r="O53" s="59">
        <v>0</v>
      </c>
      <c r="P53" s="60">
        <v>0</v>
      </c>
    </row>
    <row r="54" spans="1:16" ht="7.35" customHeight="1" x14ac:dyDescent="0.25">
      <c r="A54" s="53">
        <v>14420</v>
      </c>
      <c r="B54" s="53" t="s">
        <v>44</v>
      </c>
      <c r="C54" s="53" t="s">
        <v>69</v>
      </c>
      <c r="D54" s="54">
        <v>0</v>
      </c>
      <c r="E54" s="55">
        <v>0</v>
      </c>
      <c r="F54" s="55">
        <v>0</v>
      </c>
      <c r="G54" s="55">
        <v>0</v>
      </c>
      <c r="H54" s="54">
        <v>0</v>
      </c>
      <c r="I54" s="56">
        <v>259</v>
      </c>
      <c r="J54" s="56">
        <v>0</v>
      </c>
      <c r="K54" s="57">
        <v>0</v>
      </c>
      <c r="L54" s="57">
        <v>0</v>
      </c>
      <c r="M54" s="56">
        <v>259</v>
      </c>
      <c r="N54" s="58">
        <v>16</v>
      </c>
      <c r="O54" s="59">
        <v>0</v>
      </c>
      <c r="P54" s="60">
        <v>0</v>
      </c>
    </row>
    <row r="55" spans="1:16" ht="7.35" customHeight="1" x14ac:dyDescent="0.25">
      <c r="A55" s="53">
        <v>14490</v>
      </c>
      <c r="B55" s="53" t="s">
        <v>42</v>
      </c>
      <c r="C55" s="53" t="s">
        <v>70</v>
      </c>
      <c r="D55" s="54">
        <v>17</v>
      </c>
      <c r="E55" s="55">
        <v>2</v>
      </c>
      <c r="F55" s="55">
        <v>0</v>
      </c>
      <c r="G55" s="55">
        <v>2</v>
      </c>
      <c r="H55" s="54">
        <v>15</v>
      </c>
      <c r="I55" s="56">
        <v>0</v>
      </c>
      <c r="J55" s="56">
        <v>0</v>
      </c>
      <c r="K55" s="57">
        <v>0</v>
      </c>
      <c r="L55" s="57">
        <v>0</v>
      </c>
      <c r="M55" s="56">
        <v>0</v>
      </c>
      <c r="N55" s="58">
        <v>0</v>
      </c>
      <c r="O55" s="59">
        <v>0</v>
      </c>
      <c r="P55" s="60">
        <v>0</v>
      </c>
    </row>
    <row r="56" spans="1:16" ht="7.35" customHeight="1" x14ac:dyDescent="0.25">
      <c r="A56" s="53">
        <v>14694</v>
      </c>
      <c r="B56" s="53" t="s">
        <v>17</v>
      </c>
      <c r="C56" s="53" t="s">
        <v>71</v>
      </c>
      <c r="D56" s="54">
        <v>0</v>
      </c>
      <c r="E56" s="55">
        <v>0</v>
      </c>
      <c r="F56" s="55">
        <v>0</v>
      </c>
      <c r="G56" s="55">
        <v>0</v>
      </c>
      <c r="H56" s="54">
        <v>0</v>
      </c>
      <c r="I56" s="56">
        <v>1</v>
      </c>
      <c r="J56" s="56">
        <v>0</v>
      </c>
      <c r="K56" s="57">
        <v>0</v>
      </c>
      <c r="L56" s="57">
        <v>0</v>
      </c>
      <c r="M56" s="56">
        <v>1</v>
      </c>
      <c r="N56" s="58">
        <v>0</v>
      </c>
      <c r="O56" s="59">
        <v>0</v>
      </c>
      <c r="P56" s="60">
        <v>0</v>
      </c>
    </row>
    <row r="57" spans="1:16" ht="7.35" customHeight="1" x14ac:dyDescent="0.25">
      <c r="A57" s="53">
        <v>14784</v>
      </c>
      <c r="B57" s="53" t="s">
        <v>72</v>
      </c>
      <c r="C57" s="53" t="s">
        <v>73</v>
      </c>
      <c r="D57" s="54">
        <v>0</v>
      </c>
      <c r="E57" s="55">
        <v>0</v>
      </c>
      <c r="F57" s="55">
        <v>0</v>
      </c>
      <c r="G57" s="55">
        <v>0</v>
      </c>
      <c r="H57" s="54">
        <v>0</v>
      </c>
      <c r="I57" s="56">
        <v>662</v>
      </c>
      <c r="J57" s="56">
        <v>0</v>
      </c>
      <c r="K57" s="57">
        <v>0</v>
      </c>
      <c r="L57" s="57">
        <v>0</v>
      </c>
      <c r="M57" s="56">
        <v>662</v>
      </c>
      <c r="N57" s="58">
        <v>93</v>
      </c>
      <c r="O57" s="59">
        <v>0</v>
      </c>
      <c r="P57" s="60">
        <v>0</v>
      </c>
    </row>
    <row r="58" spans="1:16" ht="7.35" customHeight="1" x14ac:dyDescent="0.25">
      <c r="A58" s="53">
        <v>15104</v>
      </c>
      <c r="B58" s="53" t="s">
        <v>50</v>
      </c>
      <c r="C58" s="53" t="s">
        <v>74</v>
      </c>
      <c r="D58" s="54">
        <v>12</v>
      </c>
      <c r="E58" s="55">
        <v>0</v>
      </c>
      <c r="F58" s="55">
        <v>0</v>
      </c>
      <c r="G58" s="55">
        <v>0</v>
      </c>
      <c r="H58" s="54">
        <v>12</v>
      </c>
      <c r="I58" s="56">
        <v>0</v>
      </c>
      <c r="J58" s="56">
        <v>0</v>
      </c>
      <c r="K58" s="57">
        <v>0</v>
      </c>
      <c r="L58" s="57">
        <v>0</v>
      </c>
      <c r="M58" s="56">
        <v>0</v>
      </c>
      <c r="N58" s="58">
        <v>0</v>
      </c>
      <c r="O58" s="59">
        <v>0</v>
      </c>
      <c r="P58" s="60">
        <v>0</v>
      </c>
    </row>
    <row r="59" spans="1:16" ht="7.35" customHeight="1" x14ac:dyDescent="0.25">
      <c r="A59" s="53">
        <v>15203</v>
      </c>
      <c r="B59" s="53" t="s">
        <v>50</v>
      </c>
      <c r="C59" s="53" t="s">
        <v>75</v>
      </c>
      <c r="D59" s="54">
        <v>0</v>
      </c>
      <c r="E59" s="55">
        <v>0</v>
      </c>
      <c r="F59" s="55">
        <v>0</v>
      </c>
      <c r="G59" s="55">
        <v>0</v>
      </c>
      <c r="H59" s="54">
        <v>0</v>
      </c>
      <c r="I59" s="56">
        <v>547</v>
      </c>
      <c r="J59" s="56">
        <v>0</v>
      </c>
      <c r="K59" s="57">
        <v>0</v>
      </c>
      <c r="L59" s="57">
        <v>0</v>
      </c>
      <c r="M59" s="56">
        <v>547</v>
      </c>
      <c r="N59" s="58">
        <v>7</v>
      </c>
      <c r="O59" s="59">
        <v>0</v>
      </c>
      <c r="P59" s="60">
        <v>0</v>
      </c>
    </row>
    <row r="60" spans="1:16" ht="7.35" customHeight="1" x14ac:dyDescent="0.25">
      <c r="A60" s="53">
        <v>15211</v>
      </c>
      <c r="B60" s="53" t="s">
        <v>50</v>
      </c>
      <c r="C60" s="53" t="s">
        <v>76</v>
      </c>
      <c r="D60" s="54">
        <v>0</v>
      </c>
      <c r="E60" s="55">
        <v>0</v>
      </c>
      <c r="F60" s="55">
        <v>0</v>
      </c>
      <c r="G60" s="55">
        <v>0</v>
      </c>
      <c r="H60" s="54">
        <v>0</v>
      </c>
      <c r="I60" s="56">
        <v>1003</v>
      </c>
      <c r="J60" s="56">
        <v>0</v>
      </c>
      <c r="K60" s="57">
        <v>0</v>
      </c>
      <c r="L60" s="57">
        <v>0</v>
      </c>
      <c r="M60" s="56">
        <v>1003</v>
      </c>
      <c r="N60" s="58">
        <v>0</v>
      </c>
      <c r="O60" s="59">
        <v>0</v>
      </c>
      <c r="P60" s="60">
        <v>480</v>
      </c>
    </row>
    <row r="61" spans="1:16" ht="7.35" customHeight="1" x14ac:dyDescent="0.25">
      <c r="A61" s="53">
        <v>15493</v>
      </c>
      <c r="B61" s="53" t="s">
        <v>44</v>
      </c>
      <c r="C61" s="53" t="s">
        <v>77</v>
      </c>
      <c r="D61" s="54">
        <v>0</v>
      </c>
      <c r="E61" s="55">
        <v>0</v>
      </c>
      <c r="F61" s="55">
        <v>0</v>
      </c>
      <c r="G61" s="55">
        <v>0</v>
      </c>
      <c r="H61" s="54">
        <v>0</v>
      </c>
      <c r="I61" s="56">
        <v>32</v>
      </c>
      <c r="J61" s="56">
        <v>1</v>
      </c>
      <c r="K61" s="57">
        <v>0</v>
      </c>
      <c r="L61" s="57">
        <v>1</v>
      </c>
      <c r="M61" s="56">
        <v>31</v>
      </c>
      <c r="N61" s="58">
        <v>11</v>
      </c>
      <c r="O61" s="59">
        <v>0</v>
      </c>
      <c r="P61" s="60">
        <v>0</v>
      </c>
    </row>
    <row r="62" spans="1:16" ht="7.35" customHeight="1" x14ac:dyDescent="0.25">
      <c r="A62" s="53">
        <v>15540</v>
      </c>
      <c r="B62" s="53" t="s">
        <v>44</v>
      </c>
      <c r="C62" s="53" t="s">
        <v>78</v>
      </c>
      <c r="D62" s="54">
        <v>178</v>
      </c>
      <c r="E62" s="55">
        <v>0</v>
      </c>
      <c r="F62" s="55">
        <v>0</v>
      </c>
      <c r="G62" s="55">
        <v>0</v>
      </c>
      <c r="H62" s="54">
        <v>178</v>
      </c>
      <c r="I62" s="56">
        <v>59</v>
      </c>
      <c r="J62" s="56">
        <v>3</v>
      </c>
      <c r="K62" s="57">
        <v>0</v>
      </c>
      <c r="L62" s="57">
        <v>3</v>
      </c>
      <c r="M62" s="56">
        <v>56</v>
      </c>
      <c r="N62" s="58">
        <v>0</v>
      </c>
      <c r="O62" s="59">
        <v>0</v>
      </c>
      <c r="P62" s="60">
        <v>0</v>
      </c>
    </row>
    <row r="63" spans="1:16" ht="7.35" customHeight="1" x14ac:dyDescent="0.25">
      <c r="A63" s="53">
        <v>15545</v>
      </c>
      <c r="B63" s="53" t="s">
        <v>44</v>
      </c>
      <c r="C63" s="53" t="s">
        <v>79</v>
      </c>
      <c r="D63" s="54">
        <v>0</v>
      </c>
      <c r="E63" s="55">
        <v>0</v>
      </c>
      <c r="F63" s="55">
        <v>0</v>
      </c>
      <c r="G63" s="55">
        <v>0</v>
      </c>
      <c r="H63" s="54">
        <v>0</v>
      </c>
      <c r="I63" s="56">
        <v>9</v>
      </c>
      <c r="J63" s="56">
        <v>0</v>
      </c>
      <c r="K63" s="57">
        <v>0</v>
      </c>
      <c r="L63" s="57">
        <v>0</v>
      </c>
      <c r="M63" s="56">
        <v>9</v>
      </c>
      <c r="N63" s="58">
        <v>0</v>
      </c>
      <c r="O63" s="59">
        <v>0</v>
      </c>
      <c r="P63" s="60">
        <v>0</v>
      </c>
    </row>
    <row r="64" spans="1:16" ht="7.35" customHeight="1" x14ac:dyDescent="0.25">
      <c r="A64" s="53">
        <v>15728</v>
      </c>
      <c r="B64" s="53" t="s">
        <v>17</v>
      </c>
      <c r="C64" s="53" t="s">
        <v>80</v>
      </c>
      <c r="D64" s="54">
        <v>312</v>
      </c>
      <c r="E64" s="55">
        <v>5</v>
      </c>
      <c r="F64" s="55">
        <v>5</v>
      </c>
      <c r="G64" s="55">
        <v>0</v>
      </c>
      <c r="H64" s="54">
        <v>307</v>
      </c>
      <c r="I64" s="56">
        <v>68</v>
      </c>
      <c r="J64" s="56">
        <v>33</v>
      </c>
      <c r="K64" s="57">
        <v>33</v>
      </c>
      <c r="L64" s="57">
        <v>0</v>
      </c>
      <c r="M64" s="56">
        <v>35</v>
      </c>
      <c r="N64" s="58">
        <v>1</v>
      </c>
      <c r="O64" s="59">
        <v>0</v>
      </c>
      <c r="P64" s="60">
        <v>0</v>
      </c>
    </row>
    <row r="65" spans="1:16" ht="7.35" customHeight="1" x14ac:dyDescent="0.25">
      <c r="A65" s="53">
        <v>15760</v>
      </c>
      <c r="B65" s="53" t="s">
        <v>17</v>
      </c>
      <c r="C65" s="53" t="s">
        <v>81</v>
      </c>
      <c r="D65" s="54">
        <v>0</v>
      </c>
      <c r="E65" s="55">
        <v>0</v>
      </c>
      <c r="F65" s="55">
        <v>0</v>
      </c>
      <c r="G65" s="55">
        <v>0</v>
      </c>
      <c r="H65" s="54">
        <v>0</v>
      </c>
      <c r="I65" s="56">
        <v>1</v>
      </c>
      <c r="J65" s="56">
        <v>0</v>
      </c>
      <c r="K65" s="57">
        <v>0</v>
      </c>
      <c r="L65" s="57">
        <v>0</v>
      </c>
      <c r="M65" s="56">
        <v>1</v>
      </c>
      <c r="N65" s="58">
        <v>0</v>
      </c>
      <c r="O65" s="59">
        <v>0</v>
      </c>
      <c r="P65" s="60">
        <v>0</v>
      </c>
    </row>
    <row r="66" spans="1:16" ht="7.35" customHeight="1" x14ac:dyDescent="0.25">
      <c r="A66" s="53">
        <v>15796</v>
      </c>
      <c r="B66" s="53" t="s">
        <v>17</v>
      </c>
      <c r="C66" s="53" t="s">
        <v>82</v>
      </c>
      <c r="D66" s="54">
        <v>10</v>
      </c>
      <c r="E66" s="55">
        <v>0</v>
      </c>
      <c r="F66" s="55">
        <v>0</v>
      </c>
      <c r="G66" s="55">
        <v>0</v>
      </c>
      <c r="H66" s="54">
        <v>10</v>
      </c>
      <c r="I66" s="56">
        <v>0</v>
      </c>
      <c r="J66" s="56">
        <v>0</v>
      </c>
      <c r="K66" s="57">
        <v>0</v>
      </c>
      <c r="L66" s="57">
        <v>0</v>
      </c>
      <c r="M66" s="56">
        <v>0</v>
      </c>
      <c r="N66" s="58">
        <v>0</v>
      </c>
      <c r="O66" s="59">
        <v>0</v>
      </c>
      <c r="P66" s="60">
        <v>0</v>
      </c>
    </row>
    <row r="67" spans="1:16" ht="7.35" customHeight="1" x14ac:dyDescent="0.25">
      <c r="A67" s="53">
        <v>15811</v>
      </c>
      <c r="B67" s="53" t="s">
        <v>46</v>
      </c>
      <c r="C67" s="53" t="s">
        <v>83</v>
      </c>
      <c r="D67" s="54">
        <v>158</v>
      </c>
      <c r="E67" s="55">
        <v>0</v>
      </c>
      <c r="F67" s="55">
        <v>0</v>
      </c>
      <c r="G67" s="55">
        <v>0</v>
      </c>
      <c r="H67" s="54">
        <v>158</v>
      </c>
      <c r="I67" s="56">
        <v>0</v>
      </c>
      <c r="J67" s="56">
        <v>0</v>
      </c>
      <c r="K67" s="57">
        <v>0</v>
      </c>
      <c r="L67" s="57">
        <v>0</v>
      </c>
      <c r="M67" s="56">
        <v>0</v>
      </c>
      <c r="N67" s="58">
        <v>0</v>
      </c>
      <c r="O67" s="59">
        <v>0</v>
      </c>
      <c r="P67" s="60">
        <v>0</v>
      </c>
    </row>
    <row r="68" spans="1:16" ht="7.35" customHeight="1" x14ac:dyDescent="0.25">
      <c r="A68" s="53">
        <v>16273</v>
      </c>
      <c r="B68" s="53" t="s">
        <v>50</v>
      </c>
      <c r="C68" s="53" t="s">
        <v>84</v>
      </c>
      <c r="D68" s="54">
        <v>0</v>
      </c>
      <c r="E68" s="55">
        <v>0</v>
      </c>
      <c r="F68" s="55">
        <v>0</v>
      </c>
      <c r="G68" s="55">
        <v>0</v>
      </c>
      <c r="H68" s="54">
        <v>0</v>
      </c>
      <c r="I68" s="56">
        <v>241</v>
      </c>
      <c r="J68" s="56">
        <v>0</v>
      </c>
      <c r="K68" s="57">
        <v>0</v>
      </c>
      <c r="L68" s="57">
        <v>0</v>
      </c>
      <c r="M68" s="56">
        <v>241</v>
      </c>
      <c r="N68" s="58">
        <v>4</v>
      </c>
      <c r="O68" s="59">
        <v>0</v>
      </c>
      <c r="P68" s="60">
        <v>0</v>
      </c>
    </row>
    <row r="69" spans="1:16" ht="7.35" customHeight="1" x14ac:dyDescent="0.25">
      <c r="A69" s="53">
        <v>16279</v>
      </c>
      <c r="B69" s="53" t="s">
        <v>44</v>
      </c>
      <c r="C69" s="53" t="s">
        <v>85</v>
      </c>
      <c r="D69" s="54">
        <v>0</v>
      </c>
      <c r="E69" s="55">
        <v>0</v>
      </c>
      <c r="F69" s="55">
        <v>0</v>
      </c>
      <c r="G69" s="55">
        <v>0</v>
      </c>
      <c r="H69" s="54">
        <v>0</v>
      </c>
      <c r="I69" s="56">
        <v>9</v>
      </c>
      <c r="J69" s="56">
        <v>0</v>
      </c>
      <c r="K69" s="57">
        <v>0</v>
      </c>
      <c r="L69" s="57">
        <v>0</v>
      </c>
      <c r="M69" s="56">
        <v>9</v>
      </c>
      <c r="N69" s="58">
        <v>0</v>
      </c>
      <c r="O69" s="59">
        <v>0</v>
      </c>
      <c r="P69" s="60">
        <v>1</v>
      </c>
    </row>
    <row r="70" spans="1:16" ht="7.35" customHeight="1" x14ac:dyDescent="0.25">
      <c r="A70" s="53">
        <v>16297</v>
      </c>
      <c r="B70" s="53" t="s">
        <v>44</v>
      </c>
      <c r="C70" s="53" t="s">
        <v>86</v>
      </c>
      <c r="D70" s="54">
        <v>1</v>
      </c>
      <c r="E70" s="55">
        <v>0</v>
      </c>
      <c r="F70" s="55">
        <v>0</v>
      </c>
      <c r="G70" s="55">
        <v>0</v>
      </c>
      <c r="H70" s="54">
        <v>1</v>
      </c>
      <c r="I70" s="56">
        <v>11</v>
      </c>
      <c r="J70" s="56">
        <v>1</v>
      </c>
      <c r="K70" s="57">
        <v>0</v>
      </c>
      <c r="L70" s="57">
        <v>1</v>
      </c>
      <c r="M70" s="56">
        <v>10</v>
      </c>
      <c r="N70" s="58">
        <v>0</v>
      </c>
      <c r="O70" s="59">
        <v>0</v>
      </c>
      <c r="P70" s="60">
        <v>0</v>
      </c>
    </row>
    <row r="71" spans="1:16" ht="7.35" customHeight="1" x14ac:dyDescent="0.25">
      <c r="A71" s="53">
        <v>16302</v>
      </c>
      <c r="B71" s="53" t="s">
        <v>17</v>
      </c>
      <c r="C71" s="53" t="s">
        <v>87</v>
      </c>
      <c r="D71" s="54">
        <v>0</v>
      </c>
      <c r="E71" s="55">
        <v>0</v>
      </c>
      <c r="F71" s="55">
        <v>0</v>
      </c>
      <c r="G71" s="55">
        <v>0</v>
      </c>
      <c r="H71" s="54">
        <v>0</v>
      </c>
      <c r="I71" s="56">
        <v>923</v>
      </c>
      <c r="J71" s="56">
        <v>0</v>
      </c>
      <c r="K71" s="57">
        <v>0</v>
      </c>
      <c r="L71" s="57">
        <v>0</v>
      </c>
      <c r="M71" s="56">
        <v>923</v>
      </c>
      <c r="N71" s="58">
        <v>1</v>
      </c>
      <c r="O71" s="59">
        <v>0</v>
      </c>
      <c r="P71" s="60">
        <v>146</v>
      </c>
    </row>
    <row r="72" spans="1:16" ht="7.35" customHeight="1" x14ac:dyDescent="0.25">
      <c r="A72" s="53">
        <v>16426</v>
      </c>
      <c r="B72" s="53" t="s">
        <v>17</v>
      </c>
      <c r="C72" s="53" t="s">
        <v>88</v>
      </c>
      <c r="D72" s="54">
        <v>0</v>
      </c>
      <c r="E72" s="55">
        <v>0</v>
      </c>
      <c r="F72" s="55">
        <v>0</v>
      </c>
      <c r="G72" s="55">
        <v>0</v>
      </c>
      <c r="H72" s="54">
        <v>0</v>
      </c>
      <c r="I72" s="56">
        <v>44</v>
      </c>
      <c r="J72" s="56">
        <v>0</v>
      </c>
      <c r="K72" s="57">
        <v>0</v>
      </c>
      <c r="L72" s="57">
        <v>0</v>
      </c>
      <c r="M72" s="56">
        <v>44</v>
      </c>
      <c r="N72" s="58">
        <v>3</v>
      </c>
      <c r="O72" s="59">
        <v>0</v>
      </c>
      <c r="P72" s="60">
        <v>0</v>
      </c>
    </row>
    <row r="73" spans="1:16" ht="7.35" customHeight="1" x14ac:dyDescent="0.25">
      <c r="A73" s="53">
        <v>16542</v>
      </c>
      <c r="B73" s="53" t="s">
        <v>50</v>
      </c>
      <c r="C73" s="53" t="s">
        <v>89</v>
      </c>
      <c r="D73" s="54">
        <v>0</v>
      </c>
      <c r="E73" s="55">
        <v>0</v>
      </c>
      <c r="F73" s="55">
        <v>0</v>
      </c>
      <c r="G73" s="55">
        <v>0</v>
      </c>
      <c r="H73" s="54">
        <v>0</v>
      </c>
      <c r="I73" s="56">
        <v>6</v>
      </c>
      <c r="J73" s="56">
        <v>0</v>
      </c>
      <c r="K73" s="57">
        <v>0</v>
      </c>
      <c r="L73" s="57">
        <v>0</v>
      </c>
      <c r="M73" s="56">
        <v>6</v>
      </c>
      <c r="N73" s="58">
        <v>0</v>
      </c>
      <c r="O73" s="59">
        <v>0</v>
      </c>
      <c r="P73" s="60">
        <v>0</v>
      </c>
    </row>
    <row r="74" spans="1:16" ht="7.35" customHeight="1" x14ac:dyDescent="0.25">
      <c r="A74" s="53">
        <v>16612</v>
      </c>
      <c r="B74" s="53" t="s">
        <v>44</v>
      </c>
      <c r="C74" s="53" t="s">
        <v>90</v>
      </c>
      <c r="D74" s="54">
        <v>1</v>
      </c>
      <c r="E74" s="55">
        <v>0</v>
      </c>
      <c r="F74" s="55">
        <v>0</v>
      </c>
      <c r="G74" s="55">
        <v>0</v>
      </c>
      <c r="H74" s="54">
        <v>1</v>
      </c>
      <c r="I74" s="56">
        <v>65</v>
      </c>
      <c r="J74" s="56">
        <v>0</v>
      </c>
      <c r="K74" s="57">
        <v>0</v>
      </c>
      <c r="L74" s="57">
        <v>0</v>
      </c>
      <c r="M74" s="56">
        <v>65</v>
      </c>
      <c r="N74" s="58">
        <v>37</v>
      </c>
      <c r="O74" s="59">
        <v>0</v>
      </c>
      <c r="P74" s="60">
        <v>0</v>
      </c>
    </row>
    <row r="75" spans="1:16" ht="7.35" customHeight="1" x14ac:dyDescent="0.25">
      <c r="A75" s="53">
        <v>16695</v>
      </c>
      <c r="B75" s="53" t="s">
        <v>72</v>
      </c>
      <c r="C75" s="53" t="s">
        <v>91</v>
      </c>
      <c r="D75" s="54">
        <v>0</v>
      </c>
      <c r="E75" s="55">
        <v>0</v>
      </c>
      <c r="F75" s="55">
        <v>0</v>
      </c>
      <c r="G75" s="55">
        <v>0</v>
      </c>
      <c r="H75" s="54">
        <v>0</v>
      </c>
      <c r="I75" s="56">
        <v>383</v>
      </c>
      <c r="J75" s="56">
        <v>0</v>
      </c>
      <c r="K75" s="57">
        <v>0</v>
      </c>
      <c r="L75" s="57">
        <v>0</v>
      </c>
      <c r="M75" s="56">
        <v>383</v>
      </c>
      <c r="N75" s="58">
        <v>18</v>
      </c>
      <c r="O75" s="59">
        <v>0</v>
      </c>
      <c r="P75" s="60">
        <v>0</v>
      </c>
    </row>
    <row r="76" spans="1:16" ht="7.35" customHeight="1" x14ac:dyDescent="0.25">
      <c r="A76" s="53">
        <v>16708</v>
      </c>
      <c r="B76" s="53" t="s">
        <v>50</v>
      </c>
      <c r="C76" s="53" t="s">
        <v>92</v>
      </c>
      <c r="D76" s="54">
        <v>0</v>
      </c>
      <c r="E76" s="55">
        <v>0</v>
      </c>
      <c r="F76" s="55">
        <v>0</v>
      </c>
      <c r="G76" s="55">
        <v>0</v>
      </c>
      <c r="H76" s="54">
        <v>0</v>
      </c>
      <c r="I76" s="56">
        <v>220</v>
      </c>
      <c r="J76" s="56">
        <v>0</v>
      </c>
      <c r="K76" s="57">
        <v>0</v>
      </c>
      <c r="L76" s="57">
        <v>0</v>
      </c>
      <c r="M76" s="56">
        <v>220</v>
      </c>
      <c r="N76" s="58">
        <v>66</v>
      </c>
      <c r="O76" s="59">
        <v>0</v>
      </c>
      <c r="P76" s="60">
        <v>0</v>
      </c>
    </row>
    <row r="77" spans="1:16" ht="7.35" customHeight="1" x14ac:dyDescent="0.25">
      <c r="A77" s="53">
        <v>17906</v>
      </c>
      <c r="B77" s="53" t="s">
        <v>17</v>
      </c>
      <c r="C77" s="53" t="s">
        <v>93</v>
      </c>
      <c r="D77" s="54">
        <v>103</v>
      </c>
      <c r="E77" s="55">
        <v>0</v>
      </c>
      <c r="F77" s="55">
        <v>0</v>
      </c>
      <c r="G77" s="55">
        <v>0</v>
      </c>
      <c r="H77" s="54">
        <v>103</v>
      </c>
      <c r="I77" s="56">
        <v>44</v>
      </c>
      <c r="J77" s="56">
        <v>0</v>
      </c>
      <c r="K77" s="57">
        <v>0</v>
      </c>
      <c r="L77" s="57">
        <v>0</v>
      </c>
      <c r="M77" s="56">
        <v>44</v>
      </c>
      <c r="N77" s="58">
        <v>3</v>
      </c>
      <c r="O77" s="59">
        <v>0</v>
      </c>
      <c r="P77" s="60">
        <v>0</v>
      </c>
    </row>
    <row r="78" spans="1:16" ht="7.35" customHeight="1" x14ac:dyDescent="0.25">
      <c r="A78" s="53">
        <v>17913</v>
      </c>
      <c r="B78" s="53" t="s">
        <v>17</v>
      </c>
      <c r="C78" s="53" t="s">
        <v>94</v>
      </c>
      <c r="D78" s="54">
        <v>836</v>
      </c>
      <c r="E78" s="55">
        <v>57</v>
      </c>
      <c r="F78" s="55">
        <v>49</v>
      </c>
      <c r="G78" s="55">
        <v>8</v>
      </c>
      <c r="H78" s="54">
        <v>779</v>
      </c>
      <c r="I78" s="56">
        <v>307</v>
      </c>
      <c r="J78" s="56">
        <v>8</v>
      </c>
      <c r="K78" s="57">
        <v>0</v>
      </c>
      <c r="L78" s="57">
        <v>8</v>
      </c>
      <c r="M78" s="56">
        <v>299</v>
      </c>
      <c r="N78" s="58">
        <v>1</v>
      </c>
      <c r="O78" s="59">
        <v>0</v>
      </c>
      <c r="P78" s="60">
        <v>64</v>
      </c>
    </row>
    <row r="79" spans="1:16" ht="7.35" customHeight="1" x14ac:dyDescent="0.25">
      <c r="A79" s="53">
        <v>18339</v>
      </c>
      <c r="B79" s="53" t="s">
        <v>17</v>
      </c>
      <c r="C79" s="53" t="s">
        <v>95</v>
      </c>
      <c r="D79" s="54">
        <v>0</v>
      </c>
      <c r="E79" s="55">
        <v>0</v>
      </c>
      <c r="F79" s="55">
        <v>0</v>
      </c>
      <c r="G79" s="55">
        <v>0</v>
      </c>
      <c r="H79" s="54">
        <v>0</v>
      </c>
      <c r="I79" s="56">
        <v>287</v>
      </c>
      <c r="J79" s="56">
        <v>3</v>
      </c>
      <c r="K79" s="57">
        <v>0</v>
      </c>
      <c r="L79" s="57">
        <v>3</v>
      </c>
      <c r="M79" s="56">
        <v>284</v>
      </c>
      <c r="N79" s="58">
        <v>0</v>
      </c>
      <c r="O79" s="59">
        <v>0</v>
      </c>
      <c r="P79" s="60">
        <v>0</v>
      </c>
    </row>
    <row r="80" spans="1:16" ht="7.35" customHeight="1" x14ac:dyDescent="0.25">
      <c r="A80" s="53">
        <v>18524</v>
      </c>
      <c r="B80" s="53" t="s">
        <v>50</v>
      </c>
      <c r="C80" s="53" t="s">
        <v>96</v>
      </c>
      <c r="D80" s="54">
        <v>0</v>
      </c>
      <c r="E80" s="55">
        <v>0</v>
      </c>
      <c r="F80" s="55">
        <v>0</v>
      </c>
      <c r="G80" s="55">
        <v>0</v>
      </c>
      <c r="H80" s="54">
        <v>0</v>
      </c>
      <c r="I80" s="56">
        <v>3</v>
      </c>
      <c r="J80" s="56">
        <v>0</v>
      </c>
      <c r="K80" s="57">
        <v>0</v>
      </c>
      <c r="L80" s="57">
        <v>0</v>
      </c>
      <c r="M80" s="56">
        <v>3</v>
      </c>
      <c r="N80" s="58">
        <v>0</v>
      </c>
      <c r="O80" s="59">
        <v>0</v>
      </c>
      <c r="P80" s="60">
        <v>1</v>
      </c>
    </row>
    <row r="81" spans="1:16" ht="7.35" customHeight="1" x14ac:dyDescent="0.25">
      <c r="A81" s="53">
        <v>18536</v>
      </c>
      <c r="B81" s="53" t="s">
        <v>46</v>
      </c>
      <c r="C81" s="53" t="s">
        <v>97</v>
      </c>
      <c r="D81" s="54">
        <v>100</v>
      </c>
      <c r="E81" s="55">
        <v>0</v>
      </c>
      <c r="F81" s="55">
        <v>0</v>
      </c>
      <c r="G81" s="55">
        <v>0</v>
      </c>
      <c r="H81" s="54">
        <v>100</v>
      </c>
      <c r="I81" s="56">
        <v>3</v>
      </c>
      <c r="J81" s="56">
        <v>8</v>
      </c>
      <c r="K81" s="57">
        <v>6</v>
      </c>
      <c r="L81" s="57">
        <v>2</v>
      </c>
      <c r="M81" s="56">
        <v>-5</v>
      </c>
      <c r="N81" s="58">
        <v>1</v>
      </c>
      <c r="O81" s="59">
        <v>0</v>
      </c>
      <c r="P81" s="60">
        <v>0</v>
      </c>
    </row>
    <row r="82" spans="1:16" ht="7.35" customHeight="1" x14ac:dyDescent="0.25">
      <c r="A82" s="53">
        <v>18538</v>
      </c>
      <c r="B82" s="53" t="s">
        <v>44</v>
      </c>
      <c r="C82" s="53" t="s">
        <v>98</v>
      </c>
      <c r="D82" s="54">
        <v>49</v>
      </c>
      <c r="E82" s="55">
        <v>0</v>
      </c>
      <c r="F82" s="55">
        <v>0</v>
      </c>
      <c r="G82" s="55">
        <v>0</v>
      </c>
      <c r="H82" s="54">
        <v>49</v>
      </c>
      <c r="I82" s="56">
        <v>1</v>
      </c>
      <c r="J82" s="56">
        <v>0</v>
      </c>
      <c r="K82" s="57">
        <v>0</v>
      </c>
      <c r="L82" s="57">
        <v>0</v>
      </c>
      <c r="M82" s="56">
        <v>1</v>
      </c>
      <c r="N82" s="58">
        <v>0</v>
      </c>
      <c r="O82" s="59">
        <v>0</v>
      </c>
      <c r="P82" s="60">
        <v>0</v>
      </c>
    </row>
    <row r="83" spans="1:16" ht="7.35" customHeight="1" x14ac:dyDescent="0.25">
      <c r="A83" s="53">
        <v>18555</v>
      </c>
      <c r="B83" s="53" t="s">
        <v>17</v>
      </c>
      <c r="C83" s="53" t="s">
        <v>99</v>
      </c>
      <c r="D83" s="54">
        <v>0</v>
      </c>
      <c r="E83" s="55">
        <v>0</v>
      </c>
      <c r="F83" s="55">
        <v>0</v>
      </c>
      <c r="G83" s="55">
        <v>0</v>
      </c>
      <c r="H83" s="54">
        <v>0</v>
      </c>
      <c r="I83" s="56">
        <v>235</v>
      </c>
      <c r="J83" s="56">
        <v>0</v>
      </c>
      <c r="K83" s="57">
        <v>0</v>
      </c>
      <c r="L83" s="57">
        <v>0</v>
      </c>
      <c r="M83" s="56">
        <v>235</v>
      </c>
      <c r="N83" s="58">
        <v>0</v>
      </c>
      <c r="O83" s="59">
        <v>0</v>
      </c>
      <c r="P83" s="60">
        <v>0</v>
      </c>
    </row>
    <row r="84" spans="1:16" ht="7.35" customHeight="1" x14ac:dyDescent="0.25">
      <c r="A84" s="53">
        <v>18563</v>
      </c>
      <c r="B84" s="53" t="s">
        <v>17</v>
      </c>
      <c r="C84" s="53" t="s">
        <v>100</v>
      </c>
      <c r="D84" s="54">
        <v>2</v>
      </c>
      <c r="E84" s="55">
        <v>2</v>
      </c>
      <c r="F84" s="55">
        <v>0</v>
      </c>
      <c r="G84" s="55">
        <v>2</v>
      </c>
      <c r="H84" s="54">
        <v>0</v>
      </c>
      <c r="I84" s="56">
        <v>129</v>
      </c>
      <c r="J84" s="56">
        <v>0</v>
      </c>
      <c r="K84" s="57">
        <v>0</v>
      </c>
      <c r="L84" s="57">
        <v>0</v>
      </c>
      <c r="M84" s="56">
        <v>129</v>
      </c>
      <c r="N84" s="58">
        <v>0</v>
      </c>
      <c r="O84" s="59">
        <v>0</v>
      </c>
      <c r="P84" s="60">
        <v>0</v>
      </c>
    </row>
    <row r="85" spans="1:16" ht="7.35" customHeight="1" x14ac:dyDescent="0.25">
      <c r="A85" s="53">
        <v>18574</v>
      </c>
      <c r="B85" s="53" t="s">
        <v>44</v>
      </c>
      <c r="C85" s="53" t="s">
        <v>101</v>
      </c>
      <c r="D85" s="54">
        <v>0</v>
      </c>
      <c r="E85" s="55">
        <v>0</v>
      </c>
      <c r="F85" s="55">
        <v>0</v>
      </c>
      <c r="G85" s="55">
        <v>0</v>
      </c>
      <c r="H85" s="54">
        <v>0</v>
      </c>
      <c r="I85" s="56">
        <v>1</v>
      </c>
      <c r="J85" s="56">
        <v>0</v>
      </c>
      <c r="K85" s="57">
        <v>0</v>
      </c>
      <c r="L85" s="57">
        <v>0</v>
      </c>
      <c r="M85" s="56">
        <v>1</v>
      </c>
      <c r="N85" s="58">
        <v>0</v>
      </c>
      <c r="O85" s="59">
        <v>0</v>
      </c>
      <c r="P85" s="60">
        <v>0</v>
      </c>
    </row>
    <row r="86" spans="1:16" ht="7.35" customHeight="1" x14ac:dyDescent="0.25">
      <c r="A86" s="53">
        <v>18601</v>
      </c>
      <c r="B86" s="53" t="s">
        <v>17</v>
      </c>
      <c r="C86" s="53" t="s">
        <v>102</v>
      </c>
      <c r="D86" s="54">
        <v>45</v>
      </c>
      <c r="E86" s="55">
        <v>0</v>
      </c>
      <c r="F86" s="55">
        <v>0</v>
      </c>
      <c r="G86" s="55">
        <v>0</v>
      </c>
      <c r="H86" s="54">
        <v>45</v>
      </c>
      <c r="I86" s="56">
        <v>0</v>
      </c>
      <c r="J86" s="56">
        <v>0</v>
      </c>
      <c r="K86" s="57">
        <v>0</v>
      </c>
      <c r="L86" s="57">
        <v>0</v>
      </c>
      <c r="M86" s="56">
        <v>0</v>
      </c>
      <c r="N86" s="58">
        <v>0</v>
      </c>
      <c r="O86" s="59">
        <v>0</v>
      </c>
      <c r="P86" s="60">
        <v>0</v>
      </c>
    </row>
    <row r="87" spans="1:16" ht="7.35" customHeight="1" x14ac:dyDescent="0.25">
      <c r="A87" s="53">
        <v>18775</v>
      </c>
      <c r="B87" s="53" t="s">
        <v>17</v>
      </c>
      <c r="C87" s="53" t="s">
        <v>103</v>
      </c>
      <c r="D87" s="54">
        <v>858</v>
      </c>
      <c r="E87" s="55">
        <v>0</v>
      </c>
      <c r="F87" s="55">
        <v>0</v>
      </c>
      <c r="G87" s="55">
        <v>0</v>
      </c>
      <c r="H87" s="54">
        <v>858</v>
      </c>
      <c r="I87" s="56">
        <v>0</v>
      </c>
      <c r="J87" s="56">
        <v>0</v>
      </c>
      <c r="K87" s="57">
        <v>0</v>
      </c>
      <c r="L87" s="57">
        <v>0</v>
      </c>
      <c r="M87" s="56">
        <v>0</v>
      </c>
      <c r="N87" s="58">
        <v>0</v>
      </c>
      <c r="O87" s="59">
        <v>0</v>
      </c>
      <c r="P87" s="60">
        <v>0</v>
      </c>
    </row>
    <row r="88" spans="1:16" ht="7.35" customHeight="1" x14ac:dyDescent="0.25">
      <c r="A88" s="53">
        <v>19146</v>
      </c>
      <c r="B88" s="53" t="s">
        <v>17</v>
      </c>
      <c r="C88" s="53" t="s">
        <v>104</v>
      </c>
      <c r="D88" s="54">
        <v>202</v>
      </c>
      <c r="E88" s="55">
        <v>0</v>
      </c>
      <c r="F88" s="55">
        <v>0</v>
      </c>
      <c r="G88" s="55">
        <v>0</v>
      </c>
      <c r="H88" s="54">
        <v>202</v>
      </c>
      <c r="I88" s="56">
        <v>98</v>
      </c>
      <c r="J88" s="56">
        <v>0</v>
      </c>
      <c r="K88" s="57">
        <v>0</v>
      </c>
      <c r="L88" s="57">
        <v>0</v>
      </c>
      <c r="M88" s="56">
        <v>98</v>
      </c>
      <c r="N88" s="58">
        <v>0</v>
      </c>
      <c r="O88" s="59">
        <v>0</v>
      </c>
      <c r="P88" s="60">
        <v>0</v>
      </c>
    </row>
    <row r="89" spans="1:16" ht="7.35" customHeight="1" x14ac:dyDescent="0.25">
      <c r="A89" s="53">
        <v>19148</v>
      </c>
      <c r="B89" s="53" t="s">
        <v>17</v>
      </c>
      <c r="C89" s="53" t="s">
        <v>105</v>
      </c>
      <c r="D89" s="54">
        <v>657</v>
      </c>
      <c r="E89" s="55">
        <v>0</v>
      </c>
      <c r="F89" s="55">
        <v>0</v>
      </c>
      <c r="G89" s="55">
        <v>0</v>
      </c>
      <c r="H89" s="54">
        <v>657</v>
      </c>
      <c r="I89" s="56">
        <v>0</v>
      </c>
      <c r="J89" s="56">
        <v>0</v>
      </c>
      <c r="K89" s="57">
        <v>0</v>
      </c>
      <c r="L89" s="57">
        <v>0</v>
      </c>
      <c r="M89" s="56">
        <v>0</v>
      </c>
      <c r="N89" s="58">
        <v>0</v>
      </c>
      <c r="O89" s="59">
        <v>0</v>
      </c>
      <c r="P89" s="60">
        <v>0</v>
      </c>
    </row>
    <row r="90" spans="1:16" ht="7.35" customHeight="1" x14ac:dyDescent="0.25">
      <c r="A90" s="53">
        <v>19202</v>
      </c>
      <c r="B90" s="53" t="s">
        <v>17</v>
      </c>
      <c r="C90" s="53" t="s">
        <v>106</v>
      </c>
      <c r="D90" s="54">
        <v>4</v>
      </c>
      <c r="E90" s="55">
        <v>4</v>
      </c>
      <c r="F90" s="55">
        <v>0</v>
      </c>
      <c r="G90" s="55">
        <v>4</v>
      </c>
      <c r="H90" s="54">
        <v>0</v>
      </c>
      <c r="I90" s="56">
        <v>0</v>
      </c>
      <c r="J90" s="56">
        <v>0</v>
      </c>
      <c r="K90" s="57">
        <v>0</v>
      </c>
      <c r="L90" s="57">
        <v>0</v>
      </c>
      <c r="M90" s="56">
        <v>0</v>
      </c>
      <c r="N90" s="58">
        <v>0</v>
      </c>
      <c r="O90" s="59">
        <v>0</v>
      </c>
      <c r="P90" s="60">
        <v>0</v>
      </c>
    </row>
    <row r="91" spans="1:16" ht="7.35" customHeight="1" x14ac:dyDescent="0.25">
      <c r="A91" s="53">
        <v>19266</v>
      </c>
      <c r="B91" s="53" t="s">
        <v>17</v>
      </c>
      <c r="C91" s="53" t="s">
        <v>107</v>
      </c>
      <c r="D91" s="54">
        <v>1183</v>
      </c>
      <c r="E91" s="55">
        <v>152</v>
      </c>
      <c r="F91" s="55">
        <v>136</v>
      </c>
      <c r="G91" s="55">
        <v>16</v>
      </c>
      <c r="H91" s="54">
        <v>1031</v>
      </c>
      <c r="I91" s="56">
        <v>0</v>
      </c>
      <c r="J91" s="56">
        <v>0</v>
      </c>
      <c r="K91" s="57">
        <v>0</v>
      </c>
      <c r="L91" s="57">
        <v>0</v>
      </c>
      <c r="M91" s="56">
        <v>0</v>
      </c>
      <c r="N91" s="58">
        <v>0</v>
      </c>
      <c r="O91" s="59">
        <v>0</v>
      </c>
      <c r="P91" s="60">
        <v>0</v>
      </c>
    </row>
    <row r="92" spans="1:16" ht="7.35" customHeight="1" x14ac:dyDescent="0.25">
      <c r="A92" s="53">
        <v>19275</v>
      </c>
      <c r="B92" s="53" t="s">
        <v>50</v>
      </c>
      <c r="C92" s="53" t="s">
        <v>108</v>
      </c>
      <c r="D92" s="54">
        <v>0</v>
      </c>
      <c r="E92" s="55">
        <v>0</v>
      </c>
      <c r="F92" s="55">
        <v>0</v>
      </c>
      <c r="G92" s="55">
        <v>0</v>
      </c>
      <c r="H92" s="54">
        <v>0</v>
      </c>
      <c r="I92" s="56">
        <v>19</v>
      </c>
      <c r="J92" s="56">
        <v>0</v>
      </c>
      <c r="K92" s="57">
        <v>0</v>
      </c>
      <c r="L92" s="57">
        <v>0</v>
      </c>
      <c r="M92" s="56">
        <v>19</v>
      </c>
      <c r="N92" s="58">
        <v>0</v>
      </c>
      <c r="O92" s="59">
        <v>0</v>
      </c>
      <c r="P92" s="60">
        <v>0</v>
      </c>
    </row>
    <row r="93" spans="1:16" ht="7.35" customHeight="1" x14ac:dyDescent="0.25">
      <c r="A93" s="53">
        <v>19290</v>
      </c>
      <c r="B93" s="53" t="s">
        <v>50</v>
      </c>
      <c r="C93" s="53" t="s">
        <v>109</v>
      </c>
      <c r="D93" s="54">
        <v>995</v>
      </c>
      <c r="E93" s="55">
        <v>24</v>
      </c>
      <c r="F93" s="55">
        <v>0</v>
      </c>
      <c r="G93" s="55">
        <v>24</v>
      </c>
      <c r="H93" s="54">
        <v>971</v>
      </c>
      <c r="I93" s="56">
        <v>80</v>
      </c>
      <c r="J93" s="56">
        <v>0</v>
      </c>
      <c r="K93" s="57">
        <v>0</v>
      </c>
      <c r="L93" s="57">
        <v>0</v>
      </c>
      <c r="M93" s="56">
        <v>80</v>
      </c>
      <c r="N93" s="58">
        <v>0</v>
      </c>
      <c r="O93" s="59">
        <v>0</v>
      </c>
      <c r="P93" s="60">
        <v>22</v>
      </c>
    </row>
    <row r="94" spans="1:16" ht="7.35" customHeight="1" x14ac:dyDescent="0.25">
      <c r="A94" s="53">
        <v>19382</v>
      </c>
      <c r="B94" s="53" t="s">
        <v>17</v>
      </c>
      <c r="C94" s="53" t="s">
        <v>110</v>
      </c>
      <c r="D94" s="54">
        <v>31</v>
      </c>
      <c r="E94" s="55">
        <v>0</v>
      </c>
      <c r="F94" s="55">
        <v>0</v>
      </c>
      <c r="G94" s="55">
        <v>0</v>
      </c>
      <c r="H94" s="54">
        <v>31</v>
      </c>
      <c r="I94" s="56">
        <v>5</v>
      </c>
      <c r="J94" s="56">
        <v>0</v>
      </c>
      <c r="K94" s="57">
        <v>0</v>
      </c>
      <c r="L94" s="57">
        <v>0</v>
      </c>
      <c r="M94" s="56">
        <v>5</v>
      </c>
      <c r="N94" s="58">
        <v>0</v>
      </c>
      <c r="O94" s="59">
        <v>0</v>
      </c>
      <c r="P94" s="60">
        <v>0</v>
      </c>
    </row>
    <row r="95" spans="1:16" ht="7.35" customHeight="1" x14ac:dyDescent="0.25">
      <c r="A95" s="53">
        <v>19452</v>
      </c>
      <c r="B95" s="53" t="s">
        <v>50</v>
      </c>
      <c r="C95" s="53" t="s">
        <v>111</v>
      </c>
      <c r="D95" s="54">
        <v>1090</v>
      </c>
      <c r="E95" s="55">
        <v>35</v>
      </c>
      <c r="F95" s="55">
        <v>27</v>
      </c>
      <c r="G95" s="55">
        <v>8</v>
      </c>
      <c r="H95" s="54">
        <v>1055</v>
      </c>
      <c r="I95" s="56">
        <v>0</v>
      </c>
      <c r="J95" s="56">
        <v>0</v>
      </c>
      <c r="K95" s="57">
        <v>0</v>
      </c>
      <c r="L95" s="57">
        <v>0</v>
      </c>
      <c r="M95" s="56">
        <v>0</v>
      </c>
      <c r="N95" s="58">
        <v>0</v>
      </c>
      <c r="O95" s="59">
        <v>0</v>
      </c>
      <c r="P95" s="60">
        <v>0</v>
      </c>
    </row>
    <row r="96" spans="1:16" ht="7.35" customHeight="1" x14ac:dyDescent="0.25">
      <c r="A96" s="53">
        <v>19514</v>
      </c>
      <c r="B96" s="53" t="s">
        <v>44</v>
      </c>
      <c r="C96" s="53" t="s">
        <v>112</v>
      </c>
      <c r="D96" s="54">
        <v>0</v>
      </c>
      <c r="E96" s="55">
        <v>0</v>
      </c>
      <c r="F96" s="55">
        <v>0</v>
      </c>
      <c r="G96" s="55">
        <v>0</v>
      </c>
      <c r="H96" s="54">
        <v>0</v>
      </c>
      <c r="I96" s="56">
        <v>26</v>
      </c>
      <c r="J96" s="56">
        <v>0</v>
      </c>
      <c r="K96" s="57">
        <v>0</v>
      </c>
      <c r="L96" s="57">
        <v>0</v>
      </c>
      <c r="M96" s="56">
        <v>26</v>
      </c>
      <c r="N96" s="58">
        <v>0</v>
      </c>
      <c r="O96" s="59">
        <v>0</v>
      </c>
      <c r="P96" s="60">
        <v>0</v>
      </c>
    </row>
    <row r="97" spans="1:16" ht="7.35" customHeight="1" x14ac:dyDescent="0.25">
      <c r="A97" s="53">
        <v>19591</v>
      </c>
      <c r="B97" s="53" t="s">
        <v>46</v>
      </c>
      <c r="C97" s="53" t="s">
        <v>113</v>
      </c>
      <c r="D97" s="54">
        <v>0</v>
      </c>
      <c r="E97" s="55">
        <v>0</v>
      </c>
      <c r="F97" s="55">
        <v>0</v>
      </c>
      <c r="G97" s="55">
        <v>0</v>
      </c>
      <c r="H97" s="54">
        <v>0</v>
      </c>
      <c r="I97" s="56">
        <v>6</v>
      </c>
      <c r="J97" s="56">
        <v>0</v>
      </c>
      <c r="K97" s="57">
        <v>0</v>
      </c>
      <c r="L97" s="57">
        <v>0</v>
      </c>
      <c r="M97" s="56">
        <v>6</v>
      </c>
      <c r="N97" s="58">
        <v>0</v>
      </c>
      <c r="O97" s="59">
        <v>0</v>
      </c>
      <c r="P97" s="60">
        <v>1</v>
      </c>
    </row>
    <row r="98" spans="1:16" ht="7.35" customHeight="1" x14ac:dyDescent="0.25">
      <c r="A98" s="53">
        <v>19608</v>
      </c>
      <c r="B98" s="53" t="s">
        <v>44</v>
      </c>
      <c r="C98" s="53" t="s">
        <v>114</v>
      </c>
      <c r="D98" s="54">
        <v>130</v>
      </c>
      <c r="E98" s="55">
        <v>4</v>
      </c>
      <c r="F98" s="55">
        <v>0</v>
      </c>
      <c r="G98" s="55">
        <v>4</v>
      </c>
      <c r="H98" s="54">
        <v>126</v>
      </c>
      <c r="I98" s="56">
        <v>131</v>
      </c>
      <c r="J98" s="56">
        <v>1</v>
      </c>
      <c r="K98" s="57">
        <v>0</v>
      </c>
      <c r="L98" s="57">
        <v>1</v>
      </c>
      <c r="M98" s="56">
        <v>130</v>
      </c>
      <c r="N98" s="58">
        <v>1</v>
      </c>
      <c r="O98" s="59">
        <v>0</v>
      </c>
      <c r="P98" s="60">
        <v>0</v>
      </c>
    </row>
    <row r="99" spans="1:16" ht="7.35" customHeight="1" x14ac:dyDescent="0.25">
      <c r="A99" s="53">
        <v>19653</v>
      </c>
      <c r="B99" s="53" t="s">
        <v>17</v>
      </c>
      <c r="C99" s="53" t="s">
        <v>115</v>
      </c>
      <c r="D99" s="54">
        <v>0</v>
      </c>
      <c r="E99" s="55">
        <v>0</v>
      </c>
      <c r="F99" s="55">
        <v>0</v>
      </c>
      <c r="G99" s="55">
        <v>0</v>
      </c>
      <c r="H99" s="54">
        <v>0</v>
      </c>
      <c r="I99" s="56">
        <v>293</v>
      </c>
      <c r="J99" s="56">
        <v>0</v>
      </c>
      <c r="K99" s="57">
        <v>0</v>
      </c>
      <c r="L99" s="57">
        <v>0</v>
      </c>
      <c r="M99" s="56">
        <v>293</v>
      </c>
      <c r="N99" s="58">
        <v>0</v>
      </c>
      <c r="O99" s="59">
        <v>0</v>
      </c>
      <c r="P99" s="60">
        <v>0</v>
      </c>
    </row>
    <row r="100" spans="1:16" ht="7.35" customHeight="1" x14ac:dyDescent="0.25">
      <c r="A100" s="53">
        <v>19683</v>
      </c>
      <c r="B100" s="53" t="s">
        <v>50</v>
      </c>
      <c r="C100" s="53" t="s">
        <v>116</v>
      </c>
      <c r="D100" s="54">
        <v>1368</v>
      </c>
      <c r="E100" s="55">
        <v>0</v>
      </c>
      <c r="F100" s="55">
        <v>0</v>
      </c>
      <c r="G100" s="55">
        <v>0</v>
      </c>
      <c r="H100" s="54">
        <v>1368</v>
      </c>
      <c r="I100" s="56">
        <v>338</v>
      </c>
      <c r="J100" s="56">
        <v>14</v>
      </c>
      <c r="K100" s="57">
        <v>14</v>
      </c>
      <c r="L100" s="57">
        <v>0</v>
      </c>
      <c r="M100" s="56">
        <v>324</v>
      </c>
      <c r="N100" s="58">
        <v>3</v>
      </c>
      <c r="O100" s="59">
        <v>0</v>
      </c>
      <c r="P100" s="60">
        <v>0</v>
      </c>
    </row>
    <row r="101" spans="1:16" ht="7.35" customHeight="1" x14ac:dyDescent="0.25">
      <c r="A101" s="53">
        <v>19713</v>
      </c>
      <c r="B101" s="53" t="s">
        <v>46</v>
      </c>
      <c r="C101" s="53" t="s">
        <v>117</v>
      </c>
      <c r="D101" s="54">
        <v>0</v>
      </c>
      <c r="E101" s="55">
        <v>0</v>
      </c>
      <c r="F101" s="55">
        <v>0</v>
      </c>
      <c r="G101" s="55">
        <v>0</v>
      </c>
      <c r="H101" s="54">
        <v>0</v>
      </c>
      <c r="I101" s="56">
        <v>1</v>
      </c>
      <c r="J101" s="56">
        <v>0</v>
      </c>
      <c r="K101" s="57">
        <v>0</v>
      </c>
      <c r="L101" s="57">
        <v>0</v>
      </c>
      <c r="M101" s="56">
        <v>1</v>
      </c>
      <c r="N101" s="58">
        <v>0</v>
      </c>
      <c r="O101" s="59">
        <v>0</v>
      </c>
      <c r="P101" s="60">
        <v>0</v>
      </c>
    </row>
    <row r="102" spans="1:16" ht="7.35" customHeight="1" x14ac:dyDescent="0.25">
      <c r="A102" s="53">
        <v>19735</v>
      </c>
      <c r="B102" s="53" t="s">
        <v>17</v>
      </c>
      <c r="C102" s="53" t="s">
        <v>118</v>
      </c>
      <c r="D102" s="54">
        <v>1</v>
      </c>
      <c r="E102" s="55">
        <v>0</v>
      </c>
      <c r="F102" s="55">
        <v>0</v>
      </c>
      <c r="G102" s="55">
        <v>0</v>
      </c>
      <c r="H102" s="54">
        <v>1</v>
      </c>
      <c r="I102" s="56">
        <v>164</v>
      </c>
      <c r="J102" s="56">
        <v>0</v>
      </c>
      <c r="K102" s="57">
        <v>0</v>
      </c>
      <c r="L102" s="57">
        <v>0</v>
      </c>
      <c r="M102" s="56">
        <v>164</v>
      </c>
      <c r="N102" s="58">
        <v>0</v>
      </c>
      <c r="O102" s="59">
        <v>0</v>
      </c>
      <c r="P102" s="60">
        <v>0</v>
      </c>
    </row>
    <row r="103" spans="1:16" ht="7.35" customHeight="1" x14ac:dyDescent="0.25">
      <c r="A103" s="53">
        <v>19750</v>
      </c>
      <c r="B103" s="53" t="s">
        <v>44</v>
      </c>
      <c r="C103" s="53" t="s">
        <v>119</v>
      </c>
      <c r="D103" s="54">
        <v>0</v>
      </c>
      <c r="E103" s="55">
        <v>0</v>
      </c>
      <c r="F103" s="55">
        <v>0</v>
      </c>
      <c r="G103" s="55">
        <v>0</v>
      </c>
      <c r="H103" s="54">
        <v>0</v>
      </c>
      <c r="I103" s="56">
        <v>140</v>
      </c>
      <c r="J103" s="56">
        <v>3</v>
      </c>
      <c r="K103" s="57">
        <v>0</v>
      </c>
      <c r="L103" s="57">
        <v>3</v>
      </c>
      <c r="M103" s="56">
        <v>137</v>
      </c>
      <c r="N103" s="58">
        <v>0</v>
      </c>
      <c r="O103" s="59">
        <v>0</v>
      </c>
      <c r="P103" s="60">
        <v>0</v>
      </c>
    </row>
    <row r="104" spans="1:16" ht="7.35" customHeight="1" x14ac:dyDescent="0.25">
      <c r="A104" s="53">
        <v>19775</v>
      </c>
      <c r="B104" s="53" t="s">
        <v>17</v>
      </c>
      <c r="C104" s="53" t="s">
        <v>120</v>
      </c>
      <c r="D104" s="54">
        <v>1072</v>
      </c>
      <c r="E104" s="55">
        <v>0</v>
      </c>
      <c r="F104" s="55">
        <v>0</v>
      </c>
      <c r="G104" s="55">
        <v>0</v>
      </c>
      <c r="H104" s="54">
        <v>1072</v>
      </c>
      <c r="I104" s="56">
        <v>166</v>
      </c>
      <c r="J104" s="56">
        <v>0</v>
      </c>
      <c r="K104" s="57">
        <v>0</v>
      </c>
      <c r="L104" s="57">
        <v>0</v>
      </c>
      <c r="M104" s="56">
        <v>166</v>
      </c>
      <c r="N104" s="58">
        <v>0</v>
      </c>
      <c r="O104" s="59">
        <v>0</v>
      </c>
      <c r="P104" s="60">
        <v>0</v>
      </c>
    </row>
    <row r="105" spans="1:16" ht="7.35" customHeight="1" x14ac:dyDescent="0.25">
      <c r="A105" s="53">
        <v>19969</v>
      </c>
      <c r="B105" s="53" t="s">
        <v>44</v>
      </c>
      <c r="C105" s="53" t="s">
        <v>121</v>
      </c>
      <c r="D105" s="54">
        <v>0</v>
      </c>
      <c r="E105" s="55">
        <v>0</v>
      </c>
      <c r="F105" s="55">
        <v>0</v>
      </c>
      <c r="G105" s="55">
        <v>0</v>
      </c>
      <c r="H105" s="54">
        <v>0</v>
      </c>
      <c r="I105" s="56">
        <v>0</v>
      </c>
      <c r="J105" s="56">
        <v>0</v>
      </c>
      <c r="K105" s="57">
        <v>0</v>
      </c>
      <c r="L105" s="57">
        <v>0</v>
      </c>
      <c r="M105" s="56">
        <v>0</v>
      </c>
      <c r="N105" s="58">
        <v>1</v>
      </c>
      <c r="O105" s="59">
        <v>0</v>
      </c>
      <c r="P105" s="60">
        <v>1</v>
      </c>
    </row>
    <row r="106" spans="1:16" ht="7.35" customHeight="1" x14ac:dyDescent="0.25">
      <c r="A106" s="53">
        <v>19970</v>
      </c>
      <c r="B106" s="53" t="s">
        <v>44</v>
      </c>
      <c r="C106" s="53" t="s">
        <v>122</v>
      </c>
      <c r="D106" s="54">
        <v>0</v>
      </c>
      <c r="E106" s="55">
        <v>0</v>
      </c>
      <c r="F106" s="55">
        <v>0</v>
      </c>
      <c r="G106" s="55">
        <v>0</v>
      </c>
      <c r="H106" s="54">
        <v>0</v>
      </c>
      <c r="I106" s="56">
        <v>16</v>
      </c>
      <c r="J106" s="56">
        <v>0</v>
      </c>
      <c r="K106" s="57">
        <v>0</v>
      </c>
      <c r="L106" s="57">
        <v>0</v>
      </c>
      <c r="M106" s="56">
        <v>16</v>
      </c>
      <c r="N106" s="58">
        <v>0</v>
      </c>
      <c r="O106" s="59">
        <v>0</v>
      </c>
      <c r="P106" s="60">
        <v>0</v>
      </c>
    </row>
    <row r="107" spans="1:16" ht="7.35" customHeight="1" x14ac:dyDescent="0.25">
      <c r="A107" s="53">
        <v>20008</v>
      </c>
      <c r="B107" s="53" t="s">
        <v>42</v>
      </c>
      <c r="C107" s="53" t="s">
        <v>123</v>
      </c>
      <c r="D107" s="54">
        <v>0</v>
      </c>
      <c r="E107" s="55">
        <v>0</v>
      </c>
      <c r="F107" s="55">
        <v>0</v>
      </c>
      <c r="G107" s="55">
        <v>0</v>
      </c>
      <c r="H107" s="54">
        <v>0</v>
      </c>
      <c r="I107" s="56">
        <v>1</v>
      </c>
      <c r="J107" s="56">
        <v>0</v>
      </c>
      <c r="K107" s="57">
        <v>0</v>
      </c>
      <c r="L107" s="57">
        <v>0</v>
      </c>
      <c r="M107" s="56">
        <v>1</v>
      </c>
      <c r="N107" s="58">
        <v>0</v>
      </c>
      <c r="O107" s="59">
        <v>0</v>
      </c>
      <c r="P107" s="60">
        <v>0</v>
      </c>
    </row>
    <row r="108" spans="1:16" ht="7.35" customHeight="1" x14ac:dyDescent="0.25">
      <c r="A108" s="53">
        <v>20032</v>
      </c>
      <c r="B108" s="53" t="s">
        <v>44</v>
      </c>
      <c r="C108" s="53" t="s">
        <v>124</v>
      </c>
      <c r="D108" s="54">
        <v>0</v>
      </c>
      <c r="E108" s="55">
        <v>0</v>
      </c>
      <c r="F108" s="55">
        <v>0</v>
      </c>
      <c r="G108" s="55">
        <v>0</v>
      </c>
      <c r="H108" s="54">
        <v>0</v>
      </c>
      <c r="I108" s="56">
        <v>68</v>
      </c>
      <c r="J108" s="56">
        <v>3</v>
      </c>
      <c r="K108" s="57">
        <v>0</v>
      </c>
      <c r="L108" s="57">
        <v>3</v>
      </c>
      <c r="M108" s="56">
        <v>65</v>
      </c>
      <c r="N108" s="58">
        <v>15</v>
      </c>
      <c r="O108" s="59">
        <v>0</v>
      </c>
      <c r="P108" s="60">
        <v>18</v>
      </c>
    </row>
    <row r="109" spans="1:16" ht="7.35" customHeight="1" x14ac:dyDescent="0.25">
      <c r="A109" s="53">
        <v>20034</v>
      </c>
      <c r="B109" s="53" t="s">
        <v>17</v>
      </c>
      <c r="C109" s="53" t="s">
        <v>125</v>
      </c>
      <c r="D109" s="54">
        <v>0</v>
      </c>
      <c r="E109" s="55">
        <v>0</v>
      </c>
      <c r="F109" s="55">
        <v>0</v>
      </c>
      <c r="G109" s="55">
        <v>0</v>
      </c>
      <c r="H109" s="54">
        <v>0</v>
      </c>
      <c r="I109" s="56">
        <v>182</v>
      </c>
      <c r="J109" s="56">
        <v>0</v>
      </c>
      <c r="K109" s="57">
        <v>0</v>
      </c>
      <c r="L109" s="57">
        <v>0</v>
      </c>
      <c r="M109" s="56">
        <v>182</v>
      </c>
      <c r="N109" s="58">
        <v>0</v>
      </c>
      <c r="O109" s="59">
        <v>0</v>
      </c>
      <c r="P109" s="60">
        <v>46</v>
      </c>
    </row>
    <row r="110" spans="1:16" ht="7.35" customHeight="1" x14ac:dyDescent="0.25">
      <c r="A110" s="53">
        <v>20059</v>
      </c>
      <c r="B110" s="53" t="s">
        <v>17</v>
      </c>
      <c r="C110" s="53" t="s">
        <v>126</v>
      </c>
      <c r="D110" s="54">
        <v>155</v>
      </c>
      <c r="E110" s="55">
        <v>0</v>
      </c>
      <c r="F110" s="55">
        <v>0</v>
      </c>
      <c r="G110" s="55">
        <v>0</v>
      </c>
      <c r="H110" s="54">
        <v>155</v>
      </c>
      <c r="I110" s="56">
        <v>0</v>
      </c>
      <c r="J110" s="56">
        <v>0</v>
      </c>
      <c r="K110" s="57">
        <v>0</v>
      </c>
      <c r="L110" s="57">
        <v>0</v>
      </c>
      <c r="M110" s="56">
        <v>0</v>
      </c>
      <c r="N110" s="58">
        <v>0</v>
      </c>
      <c r="O110" s="59">
        <v>0</v>
      </c>
      <c r="P110" s="60">
        <v>0</v>
      </c>
    </row>
    <row r="111" spans="1:16" ht="7.35" customHeight="1" x14ac:dyDescent="0.25">
      <c r="A111" s="53">
        <v>20104</v>
      </c>
      <c r="B111" s="53" t="s">
        <v>44</v>
      </c>
      <c r="C111" s="53" t="s">
        <v>127</v>
      </c>
      <c r="D111" s="54">
        <v>0</v>
      </c>
      <c r="E111" s="55">
        <v>0</v>
      </c>
      <c r="F111" s="55">
        <v>0</v>
      </c>
      <c r="G111" s="55">
        <v>0</v>
      </c>
      <c r="H111" s="54">
        <v>0</v>
      </c>
      <c r="I111" s="56">
        <v>4</v>
      </c>
      <c r="J111" s="56">
        <v>0</v>
      </c>
      <c r="K111" s="57">
        <v>0</v>
      </c>
      <c r="L111" s="57">
        <v>0</v>
      </c>
      <c r="M111" s="56">
        <v>4</v>
      </c>
      <c r="N111" s="58">
        <v>3</v>
      </c>
      <c r="O111" s="59">
        <v>0</v>
      </c>
      <c r="P111" s="60">
        <v>0</v>
      </c>
    </row>
    <row r="112" spans="1:16" ht="7.35" customHeight="1" x14ac:dyDescent="0.25">
      <c r="A112" s="53">
        <v>20140</v>
      </c>
      <c r="B112" s="53" t="s">
        <v>42</v>
      </c>
      <c r="C112" s="53" t="s">
        <v>128</v>
      </c>
      <c r="D112" s="54">
        <v>321</v>
      </c>
      <c r="E112" s="55">
        <v>40</v>
      </c>
      <c r="F112" s="55">
        <v>40</v>
      </c>
      <c r="G112" s="55">
        <v>0</v>
      </c>
      <c r="H112" s="54">
        <v>281</v>
      </c>
      <c r="I112" s="56">
        <v>66</v>
      </c>
      <c r="J112" s="56">
        <v>9</v>
      </c>
      <c r="K112" s="57">
        <v>9</v>
      </c>
      <c r="L112" s="57">
        <v>0</v>
      </c>
      <c r="M112" s="56">
        <v>57</v>
      </c>
      <c r="N112" s="58">
        <v>0</v>
      </c>
      <c r="O112" s="59">
        <v>0</v>
      </c>
      <c r="P112" s="60">
        <v>0</v>
      </c>
    </row>
    <row r="113" spans="1:16" ht="7.35" customHeight="1" x14ac:dyDescent="0.25">
      <c r="A113" s="53">
        <v>20157</v>
      </c>
      <c r="B113" s="53" t="s">
        <v>17</v>
      </c>
      <c r="C113" s="53" t="s">
        <v>129</v>
      </c>
      <c r="D113" s="54">
        <v>11</v>
      </c>
      <c r="E113" s="55">
        <v>0</v>
      </c>
      <c r="F113" s="55">
        <v>0</v>
      </c>
      <c r="G113" s="55">
        <v>0</v>
      </c>
      <c r="H113" s="54">
        <v>11</v>
      </c>
      <c r="I113" s="56">
        <v>0</v>
      </c>
      <c r="J113" s="56">
        <v>0</v>
      </c>
      <c r="K113" s="57">
        <v>0</v>
      </c>
      <c r="L113" s="57">
        <v>0</v>
      </c>
      <c r="M113" s="56">
        <v>0</v>
      </c>
      <c r="N113" s="58">
        <v>0</v>
      </c>
      <c r="O113" s="59">
        <v>0</v>
      </c>
      <c r="P113" s="60">
        <v>0</v>
      </c>
    </row>
    <row r="114" spans="1:16" ht="7.35" customHeight="1" x14ac:dyDescent="0.25">
      <c r="A114" s="53">
        <v>20163</v>
      </c>
      <c r="B114" s="53" t="s">
        <v>17</v>
      </c>
      <c r="C114" s="53" t="s">
        <v>130</v>
      </c>
      <c r="D114" s="54">
        <v>0</v>
      </c>
      <c r="E114" s="55">
        <v>0</v>
      </c>
      <c r="F114" s="55">
        <v>0</v>
      </c>
      <c r="G114" s="55">
        <v>0</v>
      </c>
      <c r="H114" s="54">
        <v>0</v>
      </c>
      <c r="I114" s="56">
        <v>5</v>
      </c>
      <c r="J114" s="56">
        <v>0</v>
      </c>
      <c r="K114" s="57">
        <v>0</v>
      </c>
      <c r="L114" s="57">
        <v>0</v>
      </c>
      <c r="M114" s="56">
        <v>5</v>
      </c>
      <c r="N114" s="58">
        <v>0</v>
      </c>
      <c r="O114" s="59">
        <v>0</v>
      </c>
      <c r="P114" s="60">
        <v>0</v>
      </c>
    </row>
    <row r="115" spans="1:16" ht="7.35" customHeight="1" x14ac:dyDescent="0.25">
      <c r="A115" s="53">
        <v>20189</v>
      </c>
      <c r="B115" s="53" t="s">
        <v>17</v>
      </c>
      <c r="C115" s="53" t="s">
        <v>131</v>
      </c>
      <c r="D115" s="54">
        <v>76</v>
      </c>
      <c r="E115" s="55">
        <v>0</v>
      </c>
      <c r="F115" s="55">
        <v>0</v>
      </c>
      <c r="G115" s="55">
        <v>0</v>
      </c>
      <c r="H115" s="54">
        <v>76</v>
      </c>
      <c r="I115" s="56">
        <v>1</v>
      </c>
      <c r="J115" s="56">
        <v>0</v>
      </c>
      <c r="K115" s="57">
        <v>0</v>
      </c>
      <c r="L115" s="57">
        <v>0</v>
      </c>
      <c r="M115" s="56">
        <v>1</v>
      </c>
      <c r="N115" s="58">
        <v>0</v>
      </c>
      <c r="O115" s="59">
        <v>0</v>
      </c>
      <c r="P115" s="60">
        <v>0</v>
      </c>
    </row>
    <row r="116" spans="1:16" ht="7.35" customHeight="1" x14ac:dyDescent="0.25">
      <c r="A116" s="53">
        <v>20191</v>
      </c>
      <c r="B116" s="53" t="s">
        <v>44</v>
      </c>
      <c r="C116" s="53" t="s">
        <v>132</v>
      </c>
      <c r="D116" s="54">
        <v>0</v>
      </c>
      <c r="E116" s="55">
        <v>0</v>
      </c>
      <c r="F116" s="55">
        <v>0</v>
      </c>
      <c r="G116" s="55">
        <v>0</v>
      </c>
      <c r="H116" s="54">
        <v>0</v>
      </c>
      <c r="I116" s="56">
        <v>0</v>
      </c>
      <c r="J116" s="56">
        <v>0</v>
      </c>
      <c r="K116" s="57">
        <v>0</v>
      </c>
      <c r="L116" s="57">
        <v>0</v>
      </c>
      <c r="M116" s="56">
        <v>0</v>
      </c>
      <c r="N116" s="58">
        <v>180</v>
      </c>
      <c r="O116" s="59">
        <v>0</v>
      </c>
      <c r="P116" s="60">
        <v>0</v>
      </c>
    </row>
    <row r="117" spans="1:16" ht="7.35" customHeight="1" x14ac:dyDescent="0.25">
      <c r="A117" s="53">
        <v>20192</v>
      </c>
      <c r="B117" s="53" t="s">
        <v>42</v>
      </c>
      <c r="C117" s="53" t="s">
        <v>133</v>
      </c>
      <c r="D117" s="54">
        <v>0</v>
      </c>
      <c r="E117" s="55">
        <v>0</v>
      </c>
      <c r="F117" s="55">
        <v>0</v>
      </c>
      <c r="G117" s="55">
        <v>0</v>
      </c>
      <c r="H117" s="54">
        <v>0</v>
      </c>
      <c r="I117" s="56">
        <v>31</v>
      </c>
      <c r="J117" s="56">
        <v>0</v>
      </c>
      <c r="K117" s="57">
        <v>0</v>
      </c>
      <c r="L117" s="57">
        <v>0</v>
      </c>
      <c r="M117" s="56">
        <v>31</v>
      </c>
      <c r="N117" s="58">
        <v>114</v>
      </c>
      <c r="O117" s="59">
        <v>0</v>
      </c>
      <c r="P117" s="60">
        <v>0</v>
      </c>
    </row>
    <row r="118" spans="1:16" ht="7.35" customHeight="1" x14ac:dyDescent="0.25">
      <c r="A118" s="53">
        <v>20193</v>
      </c>
      <c r="B118" s="53" t="s">
        <v>42</v>
      </c>
      <c r="C118" s="53" t="s">
        <v>134</v>
      </c>
      <c r="D118" s="54">
        <v>5</v>
      </c>
      <c r="E118" s="55">
        <v>0</v>
      </c>
      <c r="F118" s="55">
        <v>0</v>
      </c>
      <c r="G118" s="55">
        <v>0</v>
      </c>
      <c r="H118" s="54">
        <v>5</v>
      </c>
      <c r="I118" s="56">
        <v>15</v>
      </c>
      <c r="J118" s="56">
        <v>0</v>
      </c>
      <c r="K118" s="57">
        <v>0</v>
      </c>
      <c r="L118" s="57">
        <v>0</v>
      </c>
      <c r="M118" s="56">
        <v>15</v>
      </c>
      <c r="N118" s="58">
        <v>1</v>
      </c>
      <c r="O118" s="59">
        <v>0</v>
      </c>
      <c r="P118" s="60">
        <v>0</v>
      </c>
    </row>
    <row r="119" spans="1:16" ht="7.35" customHeight="1" x14ac:dyDescent="0.25">
      <c r="A119" s="53">
        <v>20197</v>
      </c>
      <c r="B119" s="53" t="s">
        <v>50</v>
      </c>
      <c r="C119" s="53" t="s">
        <v>135</v>
      </c>
      <c r="D119" s="54">
        <v>0</v>
      </c>
      <c r="E119" s="55">
        <v>0</v>
      </c>
      <c r="F119" s="55">
        <v>0</v>
      </c>
      <c r="G119" s="55">
        <v>0</v>
      </c>
      <c r="H119" s="54">
        <v>0</v>
      </c>
      <c r="I119" s="56">
        <v>1</v>
      </c>
      <c r="J119" s="56">
        <v>0</v>
      </c>
      <c r="K119" s="57">
        <v>0</v>
      </c>
      <c r="L119" s="57">
        <v>0</v>
      </c>
      <c r="M119" s="56">
        <v>1</v>
      </c>
      <c r="N119" s="58">
        <v>0</v>
      </c>
      <c r="O119" s="59">
        <v>0</v>
      </c>
      <c r="P119" s="60">
        <v>0</v>
      </c>
    </row>
    <row r="120" spans="1:16" ht="7.35" customHeight="1" x14ac:dyDescent="0.25">
      <c r="A120" s="53">
        <v>20281</v>
      </c>
      <c r="B120" s="53" t="s">
        <v>17</v>
      </c>
      <c r="C120" s="53" t="s">
        <v>136</v>
      </c>
      <c r="D120" s="54">
        <v>0</v>
      </c>
      <c r="E120" s="55">
        <v>0</v>
      </c>
      <c r="F120" s="55">
        <v>0</v>
      </c>
      <c r="G120" s="55">
        <v>0</v>
      </c>
      <c r="H120" s="54">
        <v>0</v>
      </c>
      <c r="I120" s="56">
        <v>129</v>
      </c>
      <c r="J120" s="56">
        <v>0</v>
      </c>
      <c r="K120" s="57">
        <v>0</v>
      </c>
      <c r="L120" s="57">
        <v>0</v>
      </c>
      <c r="M120" s="56">
        <v>129</v>
      </c>
      <c r="N120" s="58">
        <v>0</v>
      </c>
      <c r="O120" s="59">
        <v>0</v>
      </c>
      <c r="P120" s="60">
        <v>0</v>
      </c>
    </row>
    <row r="121" spans="1:16" ht="7.35" customHeight="1" x14ac:dyDescent="0.25">
      <c r="A121" s="53">
        <v>20306</v>
      </c>
      <c r="B121" s="53" t="s">
        <v>42</v>
      </c>
      <c r="C121" s="53" t="s">
        <v>137</v>
      </c>
      <c r="D121" s="54">
        <v>301</v>
      </c>
      <c r="E121" s="55">
        <v>57</v>
      </c>
      <c r="F121" s="55">
        <v>49</v>
      </c>
      <c r="G121" s="55">
        <v>8</v>
      </c>
      <c r="H121" s="54">
        <v>244</v>
      </c>
      <c r="I121" s="56">
        <v>1</v>
      </c>
      <c r="J121" s="56">
        <v>0</v>
      </c>
      <c r="K121" s="57">
        <v>0</v>
      </c>
      <c r="L121" s="57">
        <v>0</v>
      </c>
      <c r="M121" s="56">
        <v>1</v>
      </c>
      <c r="N121" s="58">
        <v>45</v>
      </c>
      <c r="O121" s="59">
        <v>0</v>
      </c>
      <c r="P121" s="60">
        <v>1</v>
      </c>
    </row>
    <row r="122" spans="1:16" ht="7.35" customHeight="1" x14ac:dyDescent="0.25">
      <c r="A122" s="53">
        <v>20307</v>
      </c>
      <c r="B122" s="53" t="s">
        <v>17</v>
      </c>
      <c r="C122" s="53" t="s">
        <v>138</v>
      </c>
      <c r="D122" s="54">
        <v>412</v>
      </c>
      <c r="E122" s="55">
        <v>61</v>
      </c>
      <c r="F122" s="55">
        <v>45</v>
      </c>
      <c r="G122" s="55">
        <v>16</v>
      </c>
      <c r="H122" s="54">
        <v>351</v>
      </c>
      <c r="I122" s="56">
        <v>9</v>
      </c>
      <c r="J122" s="56">
        <v>4</v>
      </c>
      <c r="K122" s="57">
        <v>4</v>
      </c>
      <c r="L122" s="57">
        <v>0</v>
      </c>
      <c r="M122" s="56">
        <v>5</v>
      </c>
      <c r="N122" s="58">
        <v>0</v>
      </c>
      <c r="O122" s="59">
        <v>0</v>
      </c>
      <c r="P122" s="60">
        <v>0</v>
      </c>
    </row>
    <row r="123" spans="1:16" ht="7.35" customHeight="1" x14ac:dyDescent="0.25">
      <c r="A123" s="53">
        <v>20316</v>
      </c>
      <c r="B123" s="53" t="s">
        <v>44</v>
      </c>
      <c r="C123" s="53" t="s">
        <v>139</v>
      </c>
      <c r="D123" s="54">
        <v>0</v>
      </c>
      <c r="E123" s="55">
        <v>0</v>
      </c>
      <c r="F123" s="55">
        <v>0</v>
      </c>
      <c r="G123" s="55">
        <v>0</v>
      </c>
      <c r="H123" s="54">
        <v>0</v>
      </c>
      <c r="I123" s="56">
        <v>0</v>
      </c>
      <c r="J123" s="56">
        <v>0</v>
      </c>
      <c r="K123" s="57">
        <v>0</v>
      </c>
      <c r="L123" s="57">
        <v>0</v>
      </c>
      <c r="M123" s="56">
        <v>0</v>
      </c>
      <c r="N123" s="58">
        <v>5</v>
      </c>
      <c r="O123" s="59">
        <v>0</v>
      </c>
      <c r="P123" s="60">
        <v>0</v>
      </c>
    </row>
    <row r="124" spans="1:16" ht="7.35" customHeight="1" x14ac:dyDescent="0.25">
      <c r="A124" s="53">
        <v>20317</v>
      </c>
      <c r="B124" s="53" t="s">
        <v>44</v>
      </c>
      <c r="C124" s="53" t="s">
        <v>140</v>
      </c>
      <c r="D124" s="54">
        <v>0</v>
      </c>
      <c r="E124" s="55">
        <v>0</v>
      </c>
      <c r="F124" s="55">
        <v>0</v>
      </c>
      <c r="G124" s="55">
        <v>0</v>
      </c>
      <c r="H124" s="54">
        <v>0</v>
      </c>
      <c r="I124" s="56">
        <v>0</v>
      </c>
      <c r="J124" s="56">
        <v>0</v>
      </c>
      <c r="K124" s="57">
        <v>0</v>
      </c>
      <c r="L124" s="57">
        <v>0</v>
      </c>
      <c r="M124" s="56">
        <v>0</v>
      </c>
      <c r="N124" s="58">
        <v>1</v>
      </c>
      <c r="O124" s="59">
        <v>0</v>
      </c>
      <c r="P124" s="60">
        <v>0</v>
      </c>
    </row>
    <row r="125" spans="1:16" ht="7.35" customHeight="1" x14ac:dyDescent="0.25">
      <c r="A125" s="53">
        <v>20319</v>
      </c>
      <c r="B125" s="53" t="s">
        <v>50</v>
      </c>
      <c r="C125" s="53" t="s">
        <v>141</v>
      </c>
      <c r="D125" s="54">
        <v>0</v>
      </c>
      <c r="E125" s="55">
        <v>0</v>
      </c>
      <c r="F125" s="55">
        <v>0</v>
      </c>
      <c r="G125" s="55">
        <v>0</v>
      </c>
      <c r="H125" s="54">
        <v>0</v>
      </c>
      <c r="I125" s="56">
        <v>911</v>
      </c>
      <c r="J125" s="56">
        <v>0</v>
      </c>
      <c r="K125" s="57">
        <v>0</v>
      </c>
      <c r="L125" s="57">
        <v>0</v>
      </c>
      <c r="M125" s="56">
        <v>911</v>
      </c>
      <c r="N125" s="58">
        <v>127</v>
      </c>
      <c r="O125" s="59">
        <v>0</v>
      </c>
      <c r="P125" s="60">
        <v>0</v>
      </c>
    </row>
    <row r="126" spans="1:16" ht="7.35" customHeight="1" x14ac:dyDescent="0.25">
      <c r="A126" s="53">
        <v>20320</v>
      </c>
      <c r="B126" s="53" t="s">
        <v>50</v>
      </c>
      <c r="C126" s="53" t="s">
        <v>142</v>
      </c>
      <c r="D126" s="54">
        <v>0</v>
      </c>
      <c r="E126" s="55">
        <v>0</v>
      </c>
      <c r="F126" s="55">
        <v>0</v>
      </c>
      <c r="G126" s="55">
        <v>0</v>
      </c>
      <c r="H126" s="54">
        <v>0</v>
      </c>
      <c r="I126" s="56">
        <v>292</v>
      </c>
      <c r="J126" s="56">
        <v>0</v>
      </c>
      <c r="K126" s="57">
        <v>0</v>
      </c>
      <c r="L126" s="57">
        <v>0</v>
      </c>
      <c r="M126" s="56">
        <v>292</v>
      </c>
      <c r="N126" s="58">
        <v>21</v>
      </c>
      <c r="O126" s="59">
        <v>0</v>
      </c>
      <c r="P126" s="60">
        <v>0</v>
      </c>
    </row>
    <row r="127" spans="1:16" ht="7.35" customHeight="1" x14ac:dyDescent="0.25">
      <c r="A127" s="53">
        <v>20324</v>
      </c>
      <c r="B127" s="53" t="s">
        <v>17</v>
      </c>
      <c r="C127" s="53" t="s">
        <v>143</v>
      </c>
      <c r="D127" s="54">
        <v>31</v>
      </c>
      <c r="E127" s="55">
        <v>6</v>
      </c>
      <c r="F127" s="55">
        <v>6</v>
      </c>
      <c r="G127" s="55">
        <v>0</v>
      </c>
      <c r="H127" s="54">
        <v>25</v>
      </c>
      <c r="I127" s="56">
        <v>2</v>
      </c>
      <c r="J127" s="56">
        <v>2</v>
      </c>
      <c r="K127" s="57">
        <v>0</v>
      </c>
      <c r="L127" s="57">
        <v>2</v>
      </c>
      <c r="M127" s="56">
        <v>0</v>
      </c>
      <c r="N127" s="58">
        <v>0</v>
      </c>
      <c r="O127" s="59">
        <v>0</v>
      </c>
      <c r="P127" s="60">
        <v>0</v>
      </c>
    </row>
    <row r="128" spans="1:16" ht="7.35" customHeight="1" x14ac:dyDescent="0.25">
      <c r="A128" s="53">
        <v>20325</v>
      </c>
      <c r="B128" s="53" t="s">
        <v>17</v>
      </c>
      <c r="C128" s="53" t="s">
        <v>144</v>
      </c>
      <c r="D128" s="54">
        <v>0</v>
      </c>
      <c r="E128" s="55">
        <v>0</v>
      </c>
      <c r="F128" s="55">
        <v>0</v>
      </c>
      <c r="G128" s="55">
        <v>0</v>
      </c>
      <c r="H128" s="54">
        <v>0</v>
      </c>
      <c r="I128" s="56">
        <v>335</v>
      </c>
      <c r="J128" s="56">
        <v>0</v>
      </c>
      <c r="K128" s="57">
        <v>0</v>
      </c>
      <c r="L128" s="57">
        <v>0</v>
      </c>
      <c r="M128" s="56">
        <v>335</v>
      </c>
      <c r="N128" s="58">
        <v>0</v>
      </c>
      <c r="O128" s="59">
        <v>0</v>
      </c>
      <c r="P128" s="60">
        <v>0</v>
      </c>
    </row>
    <row r="129" spans="1:16" ht="7.35" customHeight="1" x14ac:dyDescent="0.25">
      <c r="A129" s="53">
        <v>20326</v>
      </c>
      <c r="B129" s="53" t="s">
        <v>44</v>
      </c>
      <c r="C129" s="53" t="s">
        <v>145</v>
      </c>
      <c r="D129" s="54">
        <v>0</v>
      </c>
      <c r="E129" s="55">
        <v>0</v>
      </c>
      <c r="F129" s="55">
        <v>0</v>
      </c>
      <c r="G129" s="55">
        <v>0</v>
      </c>
      <c r="H129" s="54">
        <v>0</v>
      </c>
      <c r="I129" s="56">
        <v>75</v>
      </c>
      <c r="J129" s="56">
        <v>0</v>
      </c>
      <c r="K129" s="57">
        <v>0</v>
      </c>
      <c r="L129" s="57">
        <v>0</v>
      </c>
      <c r="M129" s="56">
        <v>75</v>
      </c>
      <c r="N129" s="58">
        <v>0</v>
      </c>
      <c r="O129" s="59">
        <v>0</v>
      </c>
      <c r="P129" s="60">
        <v>0</v>
      </c>
    </row>
    <row r="130" spans="1:16" ht="7.35" customHeight="1" x14ac:dyDescent="0.25">
      <c r="A130" s="53">
        <v>20327</v>
      </c>
      <c r="B130" s="53" t="s">
        <v>17</v>
      </c>
      <c r="C130" s="53" t="s">
        <v>146</v>
      </c>
      <c r="D130" s="54">
        <v>0</v>
      </c>
      <c r="E130" s="55">
        <v>0</v>
      </c>
      <c r="F130" s="55">
        <v>0</v>
      </c>
      <c r="G130" s="55">
        <v>0</v>
      </c>
      <c r="H130" s="54">
        <v>0</v>
      </c>
      <c r="I130" s="56">
        <v>1</v>
      </c>
      <c r="J130" s="56">
        <v>0</v>
      </c>
      <c r="K130" s="57">
        <v>0</v>
      </c>
      <c r="L130" s="57">
        <v>0</v>
      </c>
      <c r="M130" s="56">
        <v>1</v>
      </c>
      <c r="N130" s="58">
        <v>0</v>
      </c>
      <c r="O130" s="59">
        <v>0</v>
      </c>
      <c r="P130" s="60">
        <v>0</v>
      </c>
    </row>
    <row r="131" spans="1:16" ht="7.35" customHeight="1" x14ac:dyDescent="0.25">
      <c r="A131" s="53">
        <v>20328</v>
      </c>
      <c r="B131" s="53" t="s">
        <v>17</v>
      </c>
      <c r="C131" s="53" t="s">
        <v>147</v>
      </c>
      <c r="D131" s="54">
        <v>15</v>
      </c>
      <c r="E131" s="55">
        <v>0</v>
      </c>
      <c r="F131" s="55">
        <v>0</v>
      </c>
      <c r="G131" s="55">
        <v>0</v>
      </c>
      <c r="H131" s="54">
        <v>15</v>
      </c>
      <c r="I131" s="56">
        <v>2</v>
      </c>
      <c r="J131" s="56">
        <v>0</v>
      </c>
      <c r="K131" s="57">
        <v>0</v>
      </c>
      <c r="L131" s="57">
        <v>0</v>
      </c>
      <c r="M131" s="56">
        <v>2</v>
      </c>
      <c r="N131" s="58">
        <v>0</v>
      </c>
      <c r="O131" s="59">
        <v>0</v>
      </c>
      <c r="P131" s="60">
        <v>0</v>
      </c>
    </row>
    <row r="132" spans="1:16" ht="7.35" customHeight="1" x14ac:dyDescent="0.25">
      <c r="A132" s="53">
        <v>20329</v>
      </c>
      <c r="B132" s="53" t="s">
        <v>17</v>
      </c>
      <c r="C132" s="53" t="s">
        <v>148</v>
      </c>
      <c r="D132" s="54">
        <v>158</v>
      </c>
      <c r="E132" s="55">
        <v>0</v>
      </c>
      <c r="F132" s="55">
        <v>0</v>
      </c>
      <c r="G132" s="55">
        <v>0</v>
      </c>
      <c r="H132" s="54">
        <v>158</v>
      </c>
      <c r="I132" s="56">
        <v>0</v>
      </c>
      <c r="J132" s="56">
        <v>0</v>
      </c>
      <c r="K132" s="57">
        <v>0</v>
      </c>
      <c r="L132" s="57">
        <v>0</v>
      </c>
      <c r="M132" s="56">
        <v>0</v>
      </c>
      <c r="N132" s="58">
        <v>0</v>
      </c>
      <c r="O132" s="59">
        <v>0</v>
      </c>
      <c r="P132" s="60">
        <v>0</v>
      </c>
    </row>
    <row r="133" spans="1:16" ht="7.35" customHeight="1" x14ac:dyDescent="0.25">
      <c r="A133" s="53">
        <v>20330</v>
      </c>
      <c r="B133" s="53" t="s">
        <v>17</v>
      </c>
      <c r="C133" s="53" t="s">
        <v>149</v>
      </c>
      <c r="D133" s="54">
        <v>54</v>
      </c>
      <c r="E133" s="55">
        <v>0</v>
      </c>
      <c r="F133" s="55">
        <v>0</v>
      </c>
      <c r="G133" s="55">
        <v>0</v>
      </c>
      <c r="H133" s="54">
        <v>54</v>
      </c>
      <c r="I133" s="56">
        <v>0</v>
      </c>
      <c r="J133" s="56">
        <v>0</v>
      </c>
      <c r="K133" s="57">
        <v>0</v>
      </c>
      <c r="L133" s="57">
        <v>0</v>
      </c>
      <c r="M133" s="56">
        <v>0</v>
      </c>
      <c r="N133" s="58">
        <v>0</v>
      </c>
      <c r="O133" s="59">
        <v>0</v>
      </c>
      <c r="P133" s="60">
        <v>0</v>
      </c>
    </row>
    <row r="134" spans="1:16" ht="7.35" customHeight="1" x14ac:dyDescent="0.25">
      <c r="A134" s="53">
        <v>20331</v>
      </c>
      <c r="B134" s="53" t="s">
        <v>17</v>
      </c>
      <c r="C134" s="53" t="s">
        <v>150</v>
      </c>
      <c r="D134" s="54">
        <v>0</v>
      </c>
      <c r="E134" s="55">
        <v>0</v>
      </c>
      <c r="F134" s="55">
        <v>0</v>
      </c>
      <c r="G134" s="55">
        <v>0</v>
      </c>
      <c r="H134" s="54">
        <v>0</v>
      </c>
      <c r="I134" s="56">
        <v>69</v>
      </c>
      <c r="J134" s="56">
        <v>0</v>
      </c>
      <c r="K134" s="57">
        <v>0</v>
      </c>
      <c r="L134" s="57">
        <v>0</v>
      </c>
      <c r="M134" s="56">
        <v>69</v>
      </c>
      <c r="N134" s="58">
        <v>0</v>
      </c>
      <c r="O134" s="59">
        <v>0</v>
      </c>
      <c r="P134" s="60">
        <v>0</v>
      </c>
    </row>
    <row r="135" spans="1:16" ht="7.35" customHeight="1" x14ac:dyDescent="0.25">
      <c r="A135" s="53">
        <v>20332</v>
      </c>
      <c r="B135" s="53" t="s">
        <v>17</v>
      </c>
      <c r="C135" s="53" t="s">
        <v>151</v>
      </c>
      <c r="D135" s="54">
        <v>86</v>
      </c>
      <c r="E135" s="55">
        <v>0</v>
      </c>
      <c r="F135" s="55">
        <v>0</v>
      </c>
      <c r="G135" s="55">
        <v>0</v>
      </c>
      <c r="H135" s="54">
        <v>86</v>
      </c>
      <c r="I135" s="56">
        <v>0</v>
      </c>
      <c r="J135" s="56">
        <v>0</v>
      </c>
      <c r="K135" s="57">
        <v>0</v>
      </c>
      <c r="L135" s="57">
        <v>0</v>
      </c>
      <c r="M135" s="56">
        <v>0</v>
      </c>
      <c r="N135" s="58">
        <v>0</v>
      </c>
      <c r="O135" s="59">
        <v>0</v>
      </c>
      <c r="P135" s="60">
        <v>0</v>
      </c>
    </row>
    <row r="136" spans="1:16" ht="7.35" customHeight="1" x14ac:dyDescent="0.25">
      <c r="A136" s="53">
        <v>20333</v>
      </c>
      <c r="B136" s="53" t="s">
        <v>17</v>
      </c>
      <c r="C136" s="53" t="s">
        <v>152</v>
      </c>
      <c r="D136" s="54">
        <v>12</v>
      </c>
      <c r="E136" s="55">
        <v>0</v>
      </c>
      <c r="F136" s="55">
        <v>0</v>
      </c>
      <c r="G136" s="55">
        <v>0</v>
      </c>
      <c r="H136" s="54">
        <v>12</v>
      </c>
      <c r="I136" s="56">
        <v>0</v>
      </c>
      <c r="J136" s="56">
        <v>0</v>
      </c>
      <c r="K136" s="57">
        <v>0</v>
      </c>
      <c r="L136" s="57">
        <v>0</v>
      </c>
      <c r="M136" s="56">
        <v>0</v>
      </c>
      <c r="N136" s="58">
        <v>0</v>
      </c>
      <c r="O136" s="59">
        <v>0</v>
      </c>
      <c r="P136" s="60">
        <v>0</v>
      </c>
    </row>
    <row r="137" spans="1:16" ht="7.35" customHeight="1" x14ac:dyDescent="0.25">
      <c r="A137" s="53">
        <v>20336</v>
      </c>
      <c r="B137" s="53" t="s">
        <v>46</v>
      </c>
      <c r="C137" s="53" t="s">
        <v>153</v>
      </c>
      <c r="D137" s="54">
        <v>0</v>
      </c>
      <c r="E137" s="55">
        <v>0</v>
      </c>
      <c r="F137" s="55">
        <v>0</v>
      </c>
      <c r="G137" s="55">
        <v>0</v>
      </c>
      <c r="H137" s="54">
        <v>0</v>
      </c>
      <c r="I137" s="56">
        <v>1</v>
      </c>
      <c r="J137" s="56">
        <v>0</v>
      </c>
      <c r="K137" s="57">
        <v>0</v>
      </c>
      <c r="L137" s="57">
        <v>0</v>
      </c>
      <c r="M137" s="56">
        <v>1</v>
      </c>
      <c r="N137" s="58">
        <v>18</v>
      </c>
      <c r="O137" s="59">
        <v>0</v>
      </c>
      <c r="P137" s="60">
        <v>0</v>
      </c>
    </row>
    <row r="138" spans="1:16" ht="7.35" customHeight="1" x14ac:dyDescent="0.25">
      <c r="A138" s="53">
        <v>20337</v>
      </c>
      <c r="B138" s="53" t="s">
        <v>154</v>
      </c>
      <c r="C138" s="53" t="s">
        <v>155</v>
      </c>
      <c r="D138" s="54">
        <v>0</v>
      </c>
      <c r="E138" s="55">
        <v>0</v>
      </c>
      <c r="F138" s="55">
        <v>0</v>
      </c>
      <c r="G138" s="55">
        <v>0</v>
      </c>
      <c r="H138" s="54">
        <v>0</v>
      </c>
      <c r="I138" s="56">
        <v>1</v>
      </c>
      <c r="J138" s="56">
        <v>0</v>
      </c>
      <c r="K138" s="57">
        <v>0</v>
      </c>
      <c r="L138" s="57">
        <v>0</v>
      </c>
      <c r="M138" s="56">
        <v>1</v>
      </c>
      <c r="N138" s="58">
        <v>8</v>
      </c>
      <c r="O138" s="59">
        <v>0</v>
      </c>
      <c r="P138" s="60">
        <v>0</v>
      </c>
    </row>
    <row r="139" spans="1:16" ht="7.35" customHeight="1" x14ac:dyDescent="0.25">
      <c r="A139" s="53">
        <v>20338</v>
      </c>
      <c r="B139" s="53" t="s">
        <v>154</v>
      </c>
      <c r="C139" s="53" t="s">
        <v>156</v>
      </c>
      <c r="D139" s="54">
        <v>0</v>
      </c>
      <c r="E139" s="55">
        <v>0</v>
      </c>
      <c r="F139" s="55">
        <v>0</v>
      </c>
      <c r="G139" s="55">
        <v>0</v>
      </c>
      <c r="H139" s="54">
        <v>0</v>
      </c>
      <c r="I139" s="56">
        <v>1</v>
      </c>
      <c r="J139" s="56">
        <v>0</v>
      </c>
      <c r="K139" s="57">
        <v>0</v>
      </c>
      <c r="L139" s="57">
        <v>0</v>
      </c>
      <c r="M139" s="56">
        <v>1</v>
      </c>
      <c r="N139" s="58">
        <v>0</v>
      </c>
      <c r="O139" s="59">
        <v>0</v>
      </c>
      <c r="P139" s="60">
        <v>0</v>
      </c>
    </row>
    <row r="140" spans="1:16" ht="7.35" customHeight="1" x14ac:dyDescent="0.25">
      <c r="A140" s="53">
        <v>20340</v>
      </c>
      <c r="B140" s="53" t="s">
        <v>72</v>
      </c>
      <c r="C140" s="53" t="s">
        <v>157</v>
      </c>
      <c r="D140" s="54">
        <v>8</v>
      </c>
      <c r="E140" s="55">
        <v>8</v>
      </c>
      <c r="F140" s="55">
        <v>0</v>
      </c>
      <c r="G140" s="55">
        <v>8</v>
      </c>
      <c r="H140" s="54">
        <v>0</v>
      </c>
      <c r="I140" s="56">
        <v>150</v>
      </c>
      <c r="J140" s="56">
        <v>8</v>
      </c>
      <c r="K140" s="57">
        <v>0</v>
      </c>
      <c r="L140" s="57">
        <v>8</v>
      </c>
      <c r="M140" s="56">
        <v>142</v>
      </c>
      <c r="N140" s="58">
        <v>7</v>
      </c>
      <c r="O140" s="59">
        <v>0</v>
      </c>
      <c r="P140" s="60">
        <v>0</v>
      </c>
    </row>
    <row r="141" spans="1:16" ht="7.35" customHeight="1" x14ac:dyDescent="0.25">
      <c r="A141" s="53">
        <v>20344</v>
      </c>
      <c r="B141" s="53" t="s">
        <v>46</v>
      </c>
      <c r="C141" s="53" t="s">
        <v>158</v>
      </c>
      <c r="D141" s="54">
        <v>0</v>
      </c>
      <c r="E141" s="55">
        <v>0</v>
      </c>
      <c r="F141" s="55">
        <v>0</v>
      </c>
      <c r="G141" s="55">
        <v>0</v>
      </c>
      <c r="H141" s="54">
        <v>0</v>
      </c>
      <c r="I141" s="56">
        <v>238</v>
      </c>
      <c r="J141" s="56">
        <v>0</v>
      </c>
      <c r="K141" s="57">
        <v>0</v>
      </c>
      <c r="L141" s="57">
        <v>0</v>
      </c>
      <c r="M141" s="56">
        <v>238</v>
      </c>
      <c r="N141" s="58">
        <v>0</v>
      </c>
      <c r="O141" s="59">
        <v>0</v>
      </c>
      <c r="P141" s="60">
        <v>0</v>
      </c>
    </row>
    <row r="142" spans="1:16" ht="7.35" customHeight="1" x14ac:dyDescent="0.25">
      <c r="A142" s="53">
        <v>20401</v>
      </c>
      <c r="B142" s="53" t="s">
        <v>50</v>
      </c>
      <c r="C142" s="53" t="s">
        <v>159</v>
      </c>
      <c r="D142" s="54">
        <v>20</v>
      </c>
      <c r="E142" s="55">
        <v>0</v>
      </c>
      <c r="F142" s="55">
        <v>0</v>
      </c>
      <c r="G142" s="55">
        <v>0</v>
      </c>
      <c r="H142" s="54">
        <v>20</v>
      </c>
      <c r="I142" s="56">
        <v>0</v>
      </c>
      <c r="J142" s="56">
        <v>0</v>
      </c>
      <c r="K142" s="57">
        <v>0</v>
      </c>
      <c r="L142" s="57">
        <v>0</v>
      </c>
      <c r="M142" s="56">
        <v>0</v>
      </c>
      <c r="N142" s="58">
        <v>0</v>
      </c>
      <c r="O142" s="59">
        <v>0</v>
      </c>
      <c r="P142" s="60">
        <v>0</v>
      </c>
    </row>
    <row r="143" spans="1:16" ht="7.35" customHeight="1" x14ac:dyDescent="0.25">
      <c r="A143" s="53">
        <v>20475</v>
      </c>
      <c r="B143" s="53" t="s">
        <v>50</v>
      </c>
      <c r="C143" s="53" t="s">
        <v>160</v>
      </c>
      <c r="D143" s="54">
        <v>0</v>
      </c>
      <c r="E143" s="55">
        <v>0</v>
      </c>
      <c r="F143" s="55">
        <v>0</v>
      </c>
      <c r="G143" s="55">
        <v>0</v>
      </c>
      <c r="H143" s="54">
        <v>0</v>
      </c>
      <c r="I143" s="56">
        <v>5</v>
      </c>
      <c r="J143" s="56">
        <v>1</v>
      </c>
      <c r="K143" s="57">
        <v>1</v>
      </c>
      <c r="L143" s="57">
        <v>0</v>
      </c>
      <c r="M143" s="56">
        <v>4</v>
      </c>
      <c r="N143" s="58">
        <v>5</v>
      </c>
      <c r="O143" s="59">
        <v>0</v>
      </c>
      <c r="P143" s="60">
        <v>0</v>
      </c>
    </row>
    <row r="144" spans="1:16" ht="7.35" customHeight="1" x14ac:dyDescent="0.25">
      <c r="A144" s="53">
        <v>20518</v>
      </c>
      <c r="B144" s="53" t="s">
        <v>44</v>
      </c>
      <c r="C144" s="53" t="s">
        <v>161</v>
      </c>
      <c r="D144" s="54">
        <v>0</v>
      </c>
      <c r="E144" s="55">
        <v>0</v>
      </c>
      <c r="F144" s="55">
        <v>0</v>
      </c>
      <c r="G144" s="55">
        <v>0</v>
      </c>
      <c r="H144" s="54">
        <v>0</v>
      </c>
      <c r="I144" s="56">
        <v>11</v>
      </c>
      <c r="J144" s="56">
        <v>0</v>
      </c>
      <c r="K144" s="57">
        <v>0</v>
      </c>
      <c r="L144" s="57">
        <v>0</v>
      </c>
      <c r="M144" s="56">
        <v>11</v>
      </c>
      <c r="N144" s="58">
        <v>5</v>
      </c>
      <c r="O144" s="59">
        <v>0</v>
      </c>
      <c r="P144" s="60">
        <v>6</v>
      </c>
    </row>
    <row r="145" spans="1:16" ht="7.35" customHeight="1" x14ac:dyDescent="0.25">
      <c r="A145" s="53">
        <v>20523</v>
      </c>
      <c r="B145" s="53" t="s">
        <v>72</v>
      </c>
      <c r="C145" s="53" t="s">
        <v>162</v>
      </c>
      <c r="D145" s="54">
        <v>0</v>
      </c>
      <c r="E145" s="55">
        <v>0</v>
      </c>
      <c r="F145" s="55">
        <v>0</v>
      </c>
      <c r="G145" s="55">
        <v>0</v>
      </c>
      <c r="H145" s="54">
        <v>0</v>
      </c>
      <c r="I145" s="56">
        <v>1</v>
      </c>
      <c r="J145" s="56">
        <v>0</v>
      </c>
      <c r="K145" s="57">
        <v>0</v>
      </c>
      <c r="L145" s="57">
        <v>0</v>
      </c>
      <c r="M145" s="56">
        <v>1</v>
      </c>
      <c r="N145" s="58">
        <v>0</v>
      </c>
      <c r="O145" s="59">
        <v>0</v>
      </c>
      <c r="P145" s="60">
        <v>0</v>
      </c>
    </row>
    <row r="146" spans="1:16" ht="7.35" customHeight="1" x14ac:dyDescent="0.25">
      <c r="A146" s="53">
        <v>20635</v>
      </c>
      <c r="B146" s="53" t="s">
        <v>17</v>
      </c>
      <c r="C146" s="53" t="s">
        <v>163</v>
      </c>
      <c r="D146" s="54">
        <v>0</v>
      </c>
      <c r="E146" s="55">
        <v>0</v>
      </c>
      <c r="F146" s="55">
        <v>0</v>
      </c>
      <c r="G146" s="55">
        <v>0</v>
      </c>
      <c r="H146" s="54">
        <v>0</v>
      </c>
      <c r="I146" s="56">
        <v>1</v>
      </c>
      <c r="J146" s="56">
        <v>0</v>
      </c>
      <c r="K146" s="57">
        <v>0</v>
      </c>
      <c r="L146" s="57">
        <v>0</v>
      </c>
      <c r="M146" s="56">
        <v>1</v>
      </c>
      <c r="N146" s="58">
        <v>0</v>
      </c>
      <c r="O146" s="59">
        <v>0</v>
      </c>
      <c r="P146" s="60">
        <v>0</v>
      </c>
    </row>
    <row r="147" spans="1:16" ht="7.35" customHeight="1" x14ac:dyDescent="0.25">
      <c r="A147" s="53">
        <v>20667</v>
      </c>
      <c r="B147" s="53" t="s">
        <v>17</v>
      </c>
      <c r="C147" s="53" t="s">
        <v>164</v>
      </c>
      <c r="D147" s="54">
        <v>0</v>
      </c>
      <c r="E147" s="55">
        <v>0</v>
      </c>
      <c r="F147" s="55">
        <v>0</v>
      </c>
      <c r="G147" s="55">
        <v>0</v>
      </c>
      <c r="H147" s="54">
        <v>0</v>
      </c>
      <c r="I147" s="56">
        <v>118</v>
      </c>
      <c r="J147" s="56">
        <v>0</v>
      </c>
      <c r="K147" s="57">
        <v>0</v>
      </c>
      <c r="L147" s="57">
        <v>0</v>
      </c>
      <c r="M147" s="56">
        <v>118</v>
      </c>
      <c r="N147" s="58">
        <v>0</v>
      </c>
      <c r="O147" s="59">
        <v>0</v>
      </c>
      <c r="P147" s="60">
        <v>0</v>
      </c>
    </row>
    <row r="148" spans="1:16" ht="7.35" customHeight="1" x14ac:dyDescent="0.25">
      <c r="A148" s="53">
        <v>20677</v>
      </c>
      <c r="B148" s="53" t="s">
        <v>17</v>
      </c>
      <c r="C148" s="53" t="s">
        <v>165</v>
      </c>
      <c r="D148" s="54">
        <v>0</v>
      </c>
      <c r="E148" s="55">
        <v>0</v>
      </c>
      <c r="F148" s="55">
        <v>0</v>
      </c>
      <c r="G148" s="55">
        <v>0</v>
      </c>
      <c r="H148" s="54">
        <v>0</v>
      </c>
      <c r="I148" s="56">
        <v>321</v>
      </c>
      <c r="J148" s="56">
        <v>0</v>
      </c>
      <c r="K148" s="57">
        <v>0</v>
      </c>
      <c r="L148" s="57">
        <v>0</v>
      </c>
      <c r="M148" s="56">
        <v>321</v>
      </c>
      <c r="N148" s="58">
        <v>0</v>
      </c>
      <c r="O148" s="59">
        <v>0</v>
      </c>
      <c r="P148" s="60">
        <v>0</v>
      </c>
    </row>
    <row r="149" spans="1:16" ht="7.35" customHeight="1" x14ac:dyDescent="0.25">
      <c r="A149" s="53">
        <v>20678</v>
      </c>
      <c r="B149" s="53" t="s">
        <v>17</v>
      </c>
      <c r="C149" s="53" t="s">
        <v>166</v>
      </c>
      <c r="D149" s="54">
        <v>0</v>
      </c>
      <c r="E149" s="55">
        <v>0</v>
      </c>
      <c r="F149" s="55">
        <v>0</v>
      </c>
      <c r="G149" s="55">
        <v>0</v>
      </c>
      <c r="H149" s="54">
        <v>0</v>
      </c>
      <c r="I149" s="56">
        <v>144</v>
      </c>
      <c r="J149" s="56">
        <v>6</v>
      </c>
      <c r="K149" s="57">
        <v>0</v>
      </c>
      <c r="L149" s="57">
        <v>6</v>
      </c>
      <c r="M149" s="56">
        <v>138</v>
      </c>
      <c r="N149" s="58">
        <v>0</v>
      </c>
      <c r="O149" s="59">
        <v>0</v>
      </c>
      <c r="P149" s="60">
        <v>0</v>
      </c>
    </row>
    <row r="150" spans="1:16" ht="7.35" customHeight="1" x14ac:dyDescent="0.25">
      <c r="A150" s="53">
        <v>20679</v>
      </c>
      <c r="B150" s="53" t="s">
        <v>17</v>
      </c>
      <c r="C150" s="53" t="s">
        <v>167</v>
      </c>
      <c r="D150" s="54">
        <v>0</v>
      </c>
      <c r="E150" s="55">
        <v>0</v>
      </c>
      <c r="F150" s="55">
        <v>0</v>
      </c>
      <c r="G150" s="55">
        <v>0</v>
      </c>
      <c r="H150" s="54">
        <v>0</v>
      </c>
      <c r="I150" s="56">
        <v>3</v>
      </c>
      <c r="J150" s="56">
        <v>3</v>
      </c>
      <c r="K150" s="57">
        <v>0</v>
      </c>
      <c r="L150" s="57">
        <v>3</v>
      </c>
      <c r="M150" s="56">
        <v>0</v>
      </c>
      <c r="N150" s="58">
        <v>0</v>
      </c>
      <c r="O150" s="59">
        <v>0</v>
      </c>
      <c r="P150" s="60">
        <v>0</v>
      </c>
    </row>
    <row r="151" spans="1:16" ht="7.35" customHeight="1" x14ac:dyDescent="0.25">
      <c r="A151" s="53">
        <v>20706</v>
      </c>
      <c r="B151" s="53" t="s">
        <v>50</v>
      </c>
      <c r="C151" s="53" t="s">
        <v>168</v>
      </c>
      <c r="D151" s="54">
        <v>8</v>
      </c>
      <c r="E151" s="55">
        <v>21</v>
      </c>
      <c r="F151" s="55">
        <v>13</v>
      </c>
      <c r="G151" s="55">
        <v>8</v>
      </c>
      <c r="H151" s="54">
        <v>-13</v>
      </c>
      <c r="I151" s="56">
        <v>14</v>
      </c>
      <c r="J151" s="56">
        <v>14</v>
      </c>
      <c r="K151" s="57">
        <v>14</v>
      </c>
      <c r="L151" s="57">
        <v>0</v>
      </c>
      <c r="M151" s="56">
        <v>0</v>
      </c>
      <c r="N151" s="58">
        <v>0</v>
      </c>
      <c r="O151" s="59">
        <v>0</v>
      </c>
      <c r="P151" s="60">
        <v>0</v>
      </c>
    </row>
    <row r="152" spans="1:16" ht="7.35" customHeight="1" x14ac:dyDescent="0.25">
      <c r="A152" s="53">
        <v>20707</v>
      </c>
      <c r="B152" s="53" t="s">
        <v>17</v>
      </c>
      <c r="C152" s="53" t="s">
        <v>169</v>
      </c>
      <c r="D152" s="54">
        <v>21</v>
      </c>
      <c r="E152" s="55">
        <v>21</v>
      </c>
      <c r="F152" s="55">
        <v>13</v>
      </c>
      <c r="G152" s="55">
        <v>8</v>
      </c>
      <c r="H152" s="54">
        <v>0</v>
      </c>
      <c r="I152" s="56">
        <v>363</v>
      </c>
      <c r="J152" s="56">
        <v>14</v>
      </c>
      <c r="K152" s="57">
        <v>14</v>
      </c>
      <c r="L152" s="57">
        <v>0</v>
      </c>
      <c r="M152" s="56">
        <v>349</v>
      </c>
      <c r="N152" s="58">
        <v>0</v>
      </c>
      <c r="O152" s="59">
        <v>0</v>
      </c>
      <c r="P152" s="60">
        <v>0</v>
      </c>
    </row>
    <row r="153" spans="1:16" ht="7.35" customHeight="1" x14ac:dyDescent="0.25">
      <c r="A153" s="53">
        <v>20709</v>
      </c>
      <c r="B153" s="53" t="s">
        <v>50</v>
      </c>
      <c r="C153" s="53" t="s">
        <v>170</v>
      </c>
      <c r="D153" s="54">
        <v>368</v>
      </c>
      <c r="E153" s="55">
        <v>27</v>
      </c>
      <c r="F153" s="55">
        <v>27</v>
      </c>
      <c r="G153" s="55">
        <v>0</v>
      </c>
      <c r="H153" s="54">
        <v>341</v>
      </c>
      <c r="I153" s="56">
        <v>72</v>
      </c>
      <c r="J153" s="56">
        <v>0</v>
      </c>
      <c r="K153" s="57">
        <v>0</v>
      </c>
      <c r="L153" s="57">
        <v>0</v>
      </c>
      <c r="M153" s="56">
        <v>72</v>
      </c>
      <c r="N153" s="58">
        <v>71</v>
      </c>
      <c r="O153" s="59">
        <v>0</v>
      </c>
      <c r="P153" s="60">
        <v>0</v>
      </c>
    </row>
    <row r="154" spans="1:16" ht="7.35" customHeight="1" x14ac:dyDescent="0.25">
      <c r="A154" s="53">
        <v>20731</v>
      </c>
      <c r="B154" s="53" t="s">
        <v>44</v>
      </c>
      <c r="C154" s="53" t="s">
        <v>171</v>
      </c>
      <c r="D154" s="54">
        <v>20</v>
      </c>
      <c r="E154" s="55">
        <v>0</v>
      </c>
      <c r="F154" s="55">
        <v>0</v>
      </c>
      <c r="G154" s="55">
        <v>0</v>
      </c>
      <c r="H154" s="54">
        <v>20</v>
      </c>
      <c r="I154" s="56">
        <v>0</v>
      </c>
      <c r="J154" s="56">
        <v>0</v>
      </c>
      <c r="K154" s="57">
        <v>0</v>
      </c>
      <c r="L154" s="57">
        <v>0</v>
      </c>
      <c r="M154" s="56">
        <v>0</v>
      </c>
      <c r="N154" s="58">
        <v>0</v>
      </c>
      <c r="O154" s="59">
        <v>0</v>
      </c>
      <c r="P154" s="60">
        <v>0</v>
      </c>
    </row>
    <row r="155" spans="1:16" ht="7.35" customHeight="1" x14ac:dyDescent="0.25">
      <c r="A155" s="53">
        <v>20732</v>
      </c>
      <c r="B155" s="53" t="s">
        <v>44</v>
      </c>
      <c r="C155" s="53" t="s">
        <v>172</v>
      </c>
      <c r="D155" s="54">
        <v>14</v>
      </c>
      <c r="E155" s="55">
        <v>14</v>
      </c>
      <c r="F155" s="55">
        <v>0</v>
      </c>
      <c r="G155" s="55">
        <v>14</v>
      </c>
      <c r="H155" s="54">
        <v>0</v>
      </c>
      <c r="I155" s="56">
        <v>40</v>
      </c>
      <c r="J155" s="56">
        <v>0</v>
      </c>
      <c r="K155" s="57">
        <v>0</v>
      </c>
      <c r="L155" s="57">
        <v>0</v>
      </c>
      <c r="M155" s="56">
        <v>40</v>
      </c>
      <c r="N155" s="58">
        <v>5</v>
      </c>
      <c r="O155" s="59">
        <v>0</v>
      </c>
      <c r="P155" s="60">
        <v>0</v>
      </c>
    </row>
    <row r="156" spans="1:16" ht="7.35" customHeight="1" x14ac:dyDescent="0.25">
      <c r="A156" s="53">
        <v>20733</v>
      </c>
      <c r="B156" s="53" t="s">
        <v>44</v>
      </c>
      <c r="C156" s="53" t="s">
        <v>173</v>
      </c>
      <c r="D156" s="54">
        <v>1</v>
      </c>
      <c r="E156" s="55">
        <v>1</v>
      </c>
      <c r="F156" s="55">
        <v>0</v>
      </c>
      <c r="G156" s="55">
        <v>1</v>
      </c>
      <c r="H156" s="54">
        <v>0</v>
      </c>
      <c r="I156" s="56">
        <v>0</v>
      </c>
      <c r="J156" s="56">
        <v>0</v>
      </c>
      <c r="K156" s="57">
        <v>0</v>
      </c>
      <c r="L156" s="57">
        <v>0</v>
      </c>
      <c r="M156" s="56">
        <v>0</v>
      </c>
      <c r="N156" s="58">
        <v>0</v>
      </c>
      <c r="O156" s="59">
        <v>0</v>
      </c>
      <c r="P156" s="60">
        <v>0</v>
      </c>
    </row>
    <row r="157" spans="1:16" ht="7.35" customHeight="1" x14ac:dyDescent="0.25">
      <c r="A157" s="53">
        <v>20734</v>
      </c>
      <c r="B157" s="53" t="s">
        <v>44</v>
      </c>
      <c r="C157" s="53" t="s">
        <v>174</v>
      </c>
      <c r="D157" s="54">
        <v>2</v>
      </c>
      <c r="E157" s="55">
        <v>2</v>
      </c>
      <c r="F157" s="55">
        <v>0</v>
      </c>
      <c r="G157" s="55">
        <v>2</v>
      </c>
      <c r="H157" s="54">
        <v>0</v>
      </c>
      <c r="I157" s="56">
        <v>1</v>
      </c>
      <c r="J157" s="56">
        <v>0</v>
      </c>
      <c r="K157" s="57">
        <v>0</v>
      </c>
      <c r="L157" s="57">
        <v>0</v>
      </c>
      <c r="M157" s="56">
        <v>1</v>
      </c>
      <c r="N157" s="58">
        <v>0</v>
      </c>
      <c r="O157" s="59">
        <v>0</v>
      </c>
      <c r="P157" s="60">
        <v>0</v>
      </c>
    </row>
    <row r="158" spans="1:16" ht="7.35" customHeight="1" x14ac:dyDescent="0.25">
      <c r="A158" s="53">
        <v>20738</v>
      </c>
      <c r="B158" s="53" t="s">
        <v>42</v>
      </c>
      <c r="C158" s="53" t="s">
        <v>175</v>
      </c>
      <c r="D158" s="54">
        <v>34</v>
      </c>
      <c r="E158" s="55">
        <v>7</v>
      </c>
      <c r="F158" s="55">
        <v>0</v>
      </c>
      <c r="G158" s="55">
        <v>7</v>
      </c>
      <c r="H158" s="54">
        <v>27</v>
      </c>
      <c r="I158" s="56">
        <v>0</v>
      </c>
      <c r="J158" s="56">
        <v>0</v>
      </c>
      <c r="K158" s="57">
        <v>0</v>
      </c>
      <c r="L158" s="57">
        <v>0</v>
      </c>
      <c r="M158" s="56">
        <v>0</v>
      </c>
      <c r="N158" s="58">
        <v>0</v>
      </c>
      <c r="O158" s="59">
        <v>0</v>
      </c>
      <c r="P158" s="60">
        <v>0</v>
      </c>
    </row>
    <row r="159" spans="1:16" ht="7.35" customHeight="1" x14ac:dyDescent="0.25">
      <c r="A159" s="53">
        <v>20739</v>
      </c>
      <c r="B159" s="53" t="s">
        <v>44</v>
      </c>
      <c r="C159" s="53" t="s">
        <v>176</v>
      </c>
      <c r="D159" s="54">
        <v>3</v>
      </c>
      <c r="E159" s="55">
        <v>2</v>
      </c>
      <c r="F159" s="55">
        <v>0</v>
      </c>
      <c r="G159" s="55">
        <v>2</v>
      </c>
      <c r="H159" s="54">
        <v>1</v>
      </c>
      <c r="I159" s="56">
        <v>0</v>
      </c>
      <c r="J159" s="56">
        <v>0</v>
      </c>
      <c r="K159" s="57">
        <v>0</v>
      </c>
      <c r="L159" s="57">
        <v>0</v>
      </c>
      <c r="M159" s="56">
        <v>0</v>
      </c>
      <c r="N159" s="58">
        <v>14</v>
      </c>
      <c r="O159" s="59">
        <v>0</v>
      </c>
      <c r="P159" s="60">
        <v>0</v>
      </c>
    </row>
    <row r="160" spans="1:16" ht="7.35" customHeight="1" x14ac:dyDescent="0.25">
      <c r="A160" s="53">
        <v>20740</v>
      </c>
      <c r="B160" s="53" t="s">
        <v>44</v>
      </c>
      <c r="C160" s="53" t="s">
        <v>177</v>
      </c>
      <c r="D160" s="54">
        <v>1</v>
      </c>
      <c r="E160" s="55">
        <v>1</v>
      </c>
      <c r="F160" s="55">
        <v>0</v>
      </c>
      <c r="G160" s="55">
        <v>1</v>
      </c>
      <c r="H160" s="54">
        <v>0</v>
      </c>
      <c r="I160" s="56">
        <v>0</v>
      </c>
      <c r="J160" s="56">
        <v>0</v>
      </c>
      <c r="K160" s="57">
        <v>0</v>
      </c>
      <c r="L160" s="57">
        <v>0</v>
      </c>
      <c r="M160" s="56">
        <v>0</v>
      </c>
      <c r="N160" s="58">
        <v>0</v>
      </c>
      <c r="O160" s="59">
        <v>0</v>
      </c>
      <c r="P160" s="60">
        <v>0</v>
      </c>
    </row>
    <row r="161" spans="1:16" ht="7.35" customHeight="1" x14ac:dyDescent="0.25">
      <c r="A161" s="53">
        <v>20741</v>
      </c>
      <c r="B161" s="53" t="s">
        <v>50</v>
      </c>
      <c r="C161" s="53" t="s">
        <v>178</v>
      </c>
      <c r="D161" s="54">
        <v>16</v>
      </c>
      <c r="E161" s="55">
        <v>16</v>
      </c>
      <c r="F161" s="55">
        <v>0</v>
      </c>
      <c r="G161" s="55">
        <v>16</v>
      </c>
      <c r="H161" s="54">
        <v>0</v>
      </c>
      <c r="I161" s="56">
        <v>0</v>
      </c>
      <c r="J161" s="56">
        <v>0</v>
      </c>
      <c r="K161" s="57">
        <v>0</v>
      </c>
      <c r="L161" s="57">
        <v>0</v>
      </c>
      <c r="M161" s="56">
        <v>0</v>
      </c>
      <c r="N161" s="58">
        <v>0</v>
      </c>
      <c r="O161" s="59">
        <v>0</v>
      </c>
      <c r="P161" s="60">
        <v>0</v>
      </c>
    </row>
    <row r="162" spans="1:16" ht="7.35" customHeight="1" x14ac:dyDescent="0.25">
      <c r="A162" s="53">
        <v>20750</v>
      </c>
      <c r="B162" s="53" t="s">
        <v>17</v>
      </c>
      <c r="C162" s="53" t="s">
        <v>179</v>
      </c>
      <c r="D162" s="54">
        <v>0</v>
      </c>
      <c r="E162" s="55">
        <v>0</v>
      </c>
      <c r="F162" s="55">
        <v>0</v>
      </c>
      <c r="G162" s="55">
        <v>0</v>
      </c>
      <c r="H162" s="54">
        <v>0</v>
      </c>
      <c r="I162" s="56">
        <v>0</v>
      </c>
      <c r="J162" s="56">
        <v>0</v>
      </c>
      <c r="K162" s="57">
        <v>0</v>
      </c>
      <c r="L162" s="57">
        <v>0</v>
      </c>
      <c r="M162" s="56">
        <v>0</v>
      </c>
      <c r="N162" s="58">
        <v>0</v>
      </c>
      <c r="O162" s="59">
        <v>0</v>
      </c>
      <c r="P162" s="60">
        <v>1</v>
      </c>
    </row>
    <row r="163" spans="1:16" ht="7.35" customHeight="1" x14ac:dyDescent="0.25">
      <c r="A163" s="53">
        <v>20752</v>
      </c>
      <c r="B163" s="53" t="s">
        <v>42</v>
      </c>
      <c r="C163" s="53" t="s">
        <v>180</v>
      </c>
      <c r="D163" s="54">
        <v>0</v>
      </c>
      <c r="E163" s="55">
        <v>0</v>
      </c>
      <c r="F163" s="55">
        <v>0</v>
      </c>
      <c r="G163" s="55">
        <v>0</v>
      </c>
      <c r="H163" s="54">
        <v>0</v>
      </c>
      <c r="I163" s="56">
        <v>3</v>
      </c>
      <c r="J163" s="56">
        <v>0</v>
      </c>
      <c r="K163" s="57">
        <v>0</v>
      </c>
      <c r="L163" s="57">
        <v>0</v>
      </c>
      <c r="M163" s="56">
        <v>3</v>
      </c>
      <c r="N163" s="58">
        <v>0</v>
      </c>
      <c r="O163" s="59">
        <v>0</v>
      </c>
      <c r="P163" s="60">
        <v>0</v>
      </c>
    </row>
    <row r="164" spans="1:16" ht="7.35" customHeight="1" x14ac:dyDescent="0.25">
      <c r="A164" s="53">
        <v>20755</v>
      </c>
      <c r="B164" s="53" t="s">
        <v>17</v>
      </c>
      <c r="C164" s="53" t="s">
        <v>181</v>
      </c>
      <c r="D164" s="54">
        <v>2</v>
      </c>
      <c r="E164" s="55">
        <v>0</v>
      </c>
      <c r="F164" s="55">
        <v>0</v>
      </c>
      <c r="G164" s="55">
        <v>0</v>
      </c>
      <c r="H164" s="54">
        <v>2</v>
      </c>
      <c r="I164" s="56">
        <v>0</v>
      </c>
      <c r="J164" s="56">
        <v>0</v>
      </c>
      <c r="K164" s="57">
        <v>0</v>
      </c>
      <c r="L164" s="57">
        <v>0</v>
      </c>
      <c r="M164" s="56">
        <v>0</v>
      </c>
      <c r="N164" s="58">
        <v>0</v>
      </c>
      <c r="O164" s="59">
        <v>0</v>
      </c>
      <c r="P164" s="60">
        <v>0</v>
      </c>
    </row>
    <row r="165" spans="1:16" ht="7.35" customHeight="1" x14ac:dyDescent="0.25">
      <c r="A165" s="53">
        <v>20756</v>
      </c>
      <c r="B165" s="53" t="s">
        <v>17</v>
      </c>
      <c r="C165" s="53" t="s">
        <v>182</v>
      </c>
      <c r="D165" s="54">
        <v>18</v>
      </c>
      <c r="E165" s="55">
        <v>0</v>
      </c>
      <c r="F165" s="55">
        <v>0</v>
      </c>
      <c r="G165" s="55">
        <v>0</v>
      </c>
      <c r="H165" s="54">
        <v>18</v>
      </c>
      <c r="I165" s="56">
        <v>0</v>
      </c>
      <c r="J165" s="56">
        <v>0</v>
      </c>
      <c r="K165" s="57">
        <v>0</v>
      </c>
      <c r="L165" s="57">
        <v>0</v>
      </c>
      <c r="M165" s="56">
        <v>0</v>
      </c>
      <c r="N165" s="58">
        <v>0</v>
      </c>
      <c r="O165" s="59">
        <v>0</v>
      </c>
      <c r="P165" s="60">
        <v>0</v>
      </c>
    </row>
    <row r="166" spans="1:16" ht="7.35" customHeight="1" x14ac:dyDescent="0.25">
      <c r="A166" s="53">
        <v>20757</v>
      </c>
      <c r="B166" s="53" t="s">
        <v>17</v>
      </c>
      <c r="C166" s="53" t="s">
        <v>183</v>
      </c>
      <c r="D166" s="54">
        <v>8</v>
      </c>
      <c r="E166" s="55">
        <v>0</v>
      </c>
      <c r="F166" s="55">
        <v>0</v>
      </c>
      <c r="G166" s="55">
        <v>0</v>
      </c>
      <c r="H166" s="54">
        <v>8</v>
      </c>
      <c r="I166" s="56">
        <v>0</v>
      </c>
      <c r="J166" s="56">
        <v>0</v>
      </c>
      <c r="K166" s="57">
        <v>0</v>
      </c>
      <c r="L166" s="57">
        <v>0</v>
      </c>
      <c r="M166" s="56">
        <v>0</v>
      </c>
      <c r="N166" s="58">
        <v>0</v>
      </c>
      <c r="O166" s="59">
        <v>0</v>
      </c>
      <c r="P166" s="60">
        <v>0</v>
      </c>
    </row>
    <row r="167" spans="1:16" ht="7.35" customHeight="1" x14ac:dyDescent="0.25">
      <c r="A167" s="53">
        <v>20758</v>
      </c>
      <c r="B167" s="53" t="s">
        <v>17</v>
      </c>
      <c r="C167" s="53" t="s">
        <v>184</v>
      </c>
      <c r="D167" s="54">
        <v>1</v>
      </c>
      <c r="E167" s="55">
        <v>0</v>
      </c>
      <c r="F167" s="55">
        <v>0</v>
      </c>
      <c r="G167" s="55">
        <v>0</v>
      </c>
      <c r="H167" s="54">
        <v>1</v>
      </c>
      <c r="I167" s="56">
        <v>0</v>
      </c>
      <c r="J167" s="56">
        <v>0</v>
      </c>
      <c r="K167" s="57">
        <v>0</v>
      </c>
      <c r="L167" s="57">
        <v>0</v>
      </c>
      <c r="M167" s="56">
        <v>0</v>
      </c>
      <c r="N167" s="58">
        <v>0</v>
      </c>
      <c r="O167" s="59">
        <v>0</v>
      </c>
      <c r="P167" s="60">
        <v>0</v>
      </c>
    </row>
    <row r="168" spans="1:16" ht="7.35" customHeight="1" x14ac:dyDescent="0.25">
      <c r="A168" s="53">
        <v>20779</v>
      </c>
      <c r="B168" s="53" t="s">
        <v>42</v>
      </c>
      <c r="C168" s="53" t="s">
        <v>185</v>
      </c>
      <c r="D168" s="54">
        <v>0</v>
      </c>
      <c r="E168" s="55">
        <v>0</v>
      </c>
      <c r="F168" s="55">
        <v>0</v>
      </c>
      <c r="G168" s="55">
        <v>0</v>
      </c>
      <c r="H168" s="54">
        <v>0</v>
      </c>
      <c r="I168" s="56">
        <v>4</v>
      </c>
      <c r="J168" s="56">
        <v>0</v>
      </c>
      <c r="K168" s="57">
        <v>0</v>
      </c>
      <c r="L168" s="57">
        <v>0</v>
      </c>
      <c r="M168" s="56">
        <v>4</v>
      </c>
      <c r="N168" s="58">
        <v>0</v>
      </c>
      <c r="O168" s="59">
        <v>0</v>
      </c>
      <c r="P168" s="60">
        <v>0</v>
      </c>
    </row>
    <row r="169" spans="1:16" ht="7.35" customHeight="1" x14ac:dyDescent="0.25">
      <c r="A169" s="53">
        <v>20783</v>
      </c>
      <c r="B169" s="53" t="s">
        <v>44</v>
      </c>
      <c r="C169" s="53" t="s">
        <v>186</v>
      </c>
      <c r="D169" s="54">
        <v>0</v>
      </c>
      <c r="E169" s="55">
        <v>0</v>
      </c>
      <c r="F169" s="55">
        <v>0</v>
      </c>
      <c r="G169" s="55">
        <v>0</v>
      </c>
      <c r="H169" s="54">
        <v>0</v>
      </c>
      <c r="I169" s="56">
        <v>193</v>
      </c>
      <c r="J169" s="56">
        <v>0</v>
      </c>
      <c r="K169" s="57">
        <v>0</v>
      </c>
      <c r="L169" s="57">
        <v>0</v>
      </c>
      <c r="M169" s="56">
        <v>193</v>
      </c>
      <c r="N169" s="58">
        <v>0</v>
      </c>
      <c r="O169" s="59">
        <v>0</v>
      </c>
      <c r="P169" s="60">
        <v>0</v>
      </c>
    </row>
    <row r="170" spans="1:16" ht="7.35" customHeight="1" x14ac:dyDescent="0.25">
      <c r="A170" s="53">
        <v>20784</v>
      </c>
      <c r="B170" s="53" t="s">
        <v>44</v>
      </c>
      <c r="C170" s="53" t="s">
        <v>187</v>
      </c>
      <c r="D170" s="54">
        <v>0</v>
      </c>
      <c r="E170" s="55">
        <v>0</v>
      </c>
      <c r="F170" s="55">
        <v>0</v>
      </c>
      <c r="G170" s="55">
        <v>0</v>
      </c>
      <c r="H170" s="54">
        <v>0</v>
      </c>
      <c r="I170" s="56">
        <v>3</v>
      </c>
      <c r="J170" s="56">
        <v>0</v>
      </c>
      <c r="K170" s="57">
        <v>0</v>
      </c>
      <c r="L170" s="57">
        <v>0</v>
      </c>
      <c r="M170" s="56">
        <v>3</v>
      </c>
      <c r="N170" s="58">
        <v>0</v>
      </c>
      <c r="O170" s="59">
        <v>0</v>
      </c>
      <c r="P170" s="60">
        <v>0</v>
      </c>
    </row>
    <row r="171" spans="1:16" ht="7.35" customHeight="1" x14ac:dyDescent="0.25">
      <c r="A171" s="53">
        <v>20785</v>
      </c>
      <c r="B171" s="53" t="s">
        <v>17</v>
      </c>
      <c r="C171" s="53" t="s">
        <v>188</v>
      </c>
      <c r="D171" s="54">
        <v>0</v>
      </c>
      <c r="E171" s="55">
        <v>0</v>
      </c>
      <c r="F171" s="55">
        <v>0</v>
      </c>
      <c r="G171" s="55">
        <v>0</v>
      </c>
      <c r="H171" s="54">
        <v>0</v>
      </c>
      <c r="I171" s="56">
        <v>3</v>
      </c>
      <c r="J171" s="56">
        <v>0</v>
      </c>
      <c r="K171" s="57">
        <v>0</v>
      </c>
      <c r="L171" s="57">
        <v>0</v>
      </c>
      <c r="M171" s="56">
        <v>3</v>
      </c>
      <c r="N171" s="58">
        <v>0</v>
      </c>
      <c r="O171" s="59">
        <v>0</v>
      </c>
      <c r="P171" s="60">
        <v>0</v>
      </c>
    </row>
    <row r="172" spans="1:16" ht="7.35" customHeight="1" x14ac:dyDescent="0.25">
      <c r="A172" s="53">
        <v>20787</v>
      </c>
      <c r="B172" s="53" t="s">
        <v>50</v>
      </c>
      <c r="C172" s="53" t="s">
        <v>189</v>
      </c>
      <c r="D172" s="54">
        <v>58</v>
      </c>
      <c r="E172" s="55">
        <v>4</v>
      </c>
      <c r="F172" s="55">
        <v>0</v>
      </c>
      <c r="G172" s="55">
        <v>4</v>
      </c>
      <c r="H172" s="54">
        <v>54</v>
      </c>
      <c r="I172" s="56">
        <v>1</v>
      </c>
      <c r="J172" s="56">
        <v>0</v>
      </c>
      <c r="K172" s="57">
        <v>0</v>
      </c>
      <c r="L172" s="57">
        <v>0</v>
      </c>
      <c r="M172" s="56">
        <v>1</v>
      </c>
      <c r="N172" s="58">
        <v>0</v>
      </c>
      <c r="O172" s="59">
        <v>0</v>
      </c>
      <c r="P172" s="60">
        <v>0</v>
      </c>
    </row>
    <row r="173" spans="1:16" ht="7.35" customHeight="1" x14ac:dyDescent="0.25">
      <c r="A173" s="53">
        <v>20795</v>
      </c>
      <c r="B173" s="53" t="s">
        <v>44</v>
      </c>
      <c r="C173" s="53" t="s">
        <v>190</v>
      </c>
      <c r="D173" s="54">
        <v>0</v>
      </c>
      <c r="E173" s="55">
        <v>0</v>
      </c>
      <c r="F173" s="55">
        <v>0</v>
      </c>
      <c r="G173" s="55">
        <v>0</v>
      </c>
      <c r="H173" s="54">
        <v>0</v>
      </c>
      <c r="I173" s="56">
        <v>5</v>
      </c>
      <c r="J173" s="56">
        <v>0</v>
      </c>
      <c r="K173" s="57">
        <v>0</v>
      </c>
      <c r="L173" s="57">
        <v>0</v>
      </c>
      <c r="M173" s="56">
        <v>5</v>
      </c>
      <c r="N173" s="58">
        <v>0</v>
      </c>
      <c r="O173" s="59">
        <v>0</v>
      </c>
      <c r="P173" s="60">
        <v>0</v>
      </c>
    </row>
    <row r="174" spans="1:16" ht="7.35" customHeight="1" x14ac:dyDescent="0.25">
      <c r="A174" s="53">
        <v>20796</v>
      </c>
      <c r="B174" s="53" t="s">
        <v>44</v>
      </c>
      <c r="C174" s="53" t="s">
        <v>191</v>
      </c>
      <c r="D174" s="54">
        <v>0</v>
      </c>
      <c r="E174" s="55">
        <v>0</v>
      </c>
      <c r="F174" s="55">
        <v>0</v>
      </c>
      <c r="G174" s="55">
        <v>0</v>
      </c>
      <c r="H174" s="54">
        <v>0</v>
      </c>
      <c r="I174" s="56">
        <v>74</v>
      </c>
      <c r="J174" s="56">
        <v>4</v>
      </c>
      <c r="K174" s="57">
        <v>0</v>
      </c>
      <c r="L174" s="57">
        <v>4</v>
      </c>
      <c r="M174" s="56">
        <v>70</v>
      </c>
      <c r="N174" s="58">
        <v>1</v>
      </c>
      <c r="O174" s="59">
        <v>0</v>
      </c>
      <c r="P174" s="60">
        <v>0</v>
      </c>
    </row>
    <row r="175" spans="1:16" ht="7.35" customHeight="1" x14ac:dyDescent="0.25">
      <c r="A175" s="53">
        <v>20797</v>
      </c>
      <c r="B175" s="53" t="s">
        <v>50</v>
      </c>
      <c r="C175" s="53" t="s">
        <v>192</v>
      </c>
      <c r="D175" s="54">
        <v>6</v>
      </c>
      <c r="E175" s="55">
        <v>6</v>
      </c>
      <c r="F175" s="55">
        <v>0</v>
      </c>
      <c r="G175" s="55">
        <v>6</v>
      </c>
      <c r="H175" s="54">
        <v>0</v>
      </c>
      <c r="I175" s="56">
        <v>10</v>
      </c>
      <c r="J175" s="56">
        <v>0</v>
      </c>
      <c r="K175" s="57">
        <v>0</v>
      </c>
      <c r="L175" s="57">
        <v>0</v>
      </c>
      <c r="M175" s="56">
        <v>10</v>
      </c>
      <c r="N175" s="58">
        <v>1</v>
      </c>
      <c r="O175" s="59">
        <v>0</v>
      </c>
      <c r="P175" s="60">
        <v>1</v>
      </c>
    </row>
    <row r="176" spans="1:16" ht="7.35" customHeight="1" x14ac:dyDescent="0.25">
      <c r="A176" s="53">
        <v>20806</v>
      </c>
      <c r="B176" s="53" t="s">
        <v>17</v>
      </c>
      <c r="C176" s="53" t="s">
        <v>193</v>
      </c>
      <c r="D176" s="54">
        <v>0</v>
      </c>
      <c r="E176" s="55">
        <v>0</v>
      </c>
      <c r="F176" s="55">
        <v>0</v>
      </c>
      <c r="G176" s="55">
        <v>0</v>
      </c>
      <c r="H176" s="54">
        <v>0</v>
      </c>
      <c r="I176" s="56">
        <v>248</v>
      </c>
      <c r="J176" s="56">
        <v>0</v>
      </c>
      <c r="K176" s="57">
        <v>0</v>
      </c>
      <c r="L176" s="57">
        <v>0</v>
      </c>
      <c r="M176" s="56">
        <v>248</v>
      </c>
      <c r="N176" s="58">
        <v>0</v>
      </c>
      <c r="O176" s="59">
        <v>0</v>
      </c>
      <c r="P176" s="60">
        <v>0</v>
      </c>
    </row>
    <row r="177" spans="1:16" ht="7.35" customHeight="1" x14ac:dyDescent="0.25">
      <c r="A177" s="53">
        <v>20815</v>
      </c>
      <c r="B177" s="53" t="s">
        <v>50</v>
      </c>
      <c r="C177" s="53" t="s">
        <v>194</v>
      </c>
      <c r="D177" s="54">
        <v>541</v>
      </c>
      <c r="E177" s="55">
        <v>16</v>
      </c>
      <c r="F177" s="55">
        <v>0</v>
      </c>
      <c r="G177" s="55">
        <v>16</v>
      </c>
      <c r="H177" s="54">
        <v>525</v>
      </c>
      <c r="I177" s="56">
        <v>71</v>
      </c>
      <c r="J177" s="56">
        <v>0</v>
      </c>
      <c r="K177" s="57">
        <v>0</v>
      </c>
      <c r="L177" s="57">
        <v>0</v>
      </c>
      <c r="M177" s="56">
        <v>71</v>
      </c>
      <c r="N177" s="58">
        <v>4</v>
      </c>
      <c r="O177" s="59">
        <v>0</v>
      </c>
      <c r="P177" s="60">
        <v>1</v>
      </c>
    </row>
    <row r="178" spans="1:16" ht="7.35" customHeight="1" x14ac:dyDescent="0.25">
      <c r="A178" s="53">
        <v>20816</v>
      </c>
      <c r="B178" s="53" t="s">
        <v>195</v>
      </c>
      <c r="C178" s="53" t="s">
        <v>196</v>
      </c>
      <c r="D178" s="54">
        <v>1270</v>
      </c>
      <c r="E178" s="55">
        <v>16</v>
      </c>
      <c r="F178" s="55">
        <v>0</v>
      </c>
      <c r="G178" s="55">
        <v>16</v>
      </c>
      <c r="H178" s="54">
        <v>1254</v>
      </c>
      <c r="I178" s="56">
        <v>26</v>
      </c>
      <c r="J178" s="56">
        <v>0</v>
      </c>
      <c r="K178" s="57">
        <v>0</v>
      </c>
      <c r="L178" s="57">
        <v>0</v>
      </c>
      <c r="M178" s="56">
        <v>26</v>
      </c>
      <c r="N178" s="58">
        <v>0</v>
      </c>
      <c r="O178" s="59">
        <v>0</v>
      </c>
      <c r="P178" s="60">
        <v>0</v>
      </c>
    </row>
    <row r="179" spans="1:16" ht="7.35" customHeight="1" x14ac:dyDescent="0.25">
      <c r="A179" s="53">
        <v>20817</v>
      </c>
      <c r="B179" s="53" t="s">
        <v>50</v>
      </c>
      <c r="C179" s="53" t="s">
        <v>197</v>
      </c>
      <c r="D179" s="54">
        <v>546</v>
      </c>
      <c r="E179" s="55">
        <v>16</v>
      </c>
      <c r="F179" s="55">
        <v>0</v>
      </c>
      <c r="G179" s="55">
        <v>16</v>
      </c>
      <c r="H179" s="54">
        <v>530</v>
      </c>
      <c r="I179" s="56">
        <v>209</v>
      </c>
      <c r="J179" s="56">
        <v>0</v>
      </c>
      <c r="K179" s="57">
        <v>0</v>
      </c>
      <c r="L179" s="57">
        <v>0</v>
      </c>
      <c r="M179" s="56">
        <v>209</v>
      </c>
      <c r="N179" s="58">
        <v>0</v>
      </c>
      <c r="O179" s="59">
        <v>0</v>
      </c>
      <c r="P179" s="60">
        <v>0</v>
      </c>
    </row>
    <row r="180" spans="1:16" ht="7.35" customHeight="1" x14ac:dyDescent="0.25">
      <c r="A180" s="53">
        <v>20822</v>
      </c>
      <c r="B180" s="53" t="s">
        <v>17</v>
      </c>
      <c r="C180" s="53" t="s">
        <v>198</v>
      </c>
      <c r="D180" s="54">
        <v>0</v>
      </c>
      <c r="E180" s="55">
        <v>0</v>
      </c>
      <c r="F180" s="55">
        <v>0</v>
      </c>
      <c r="G180" s="55">
        <v>0</v>
      </c>
      <c r="H180" s="54">
        <v>0</v>
      </c>
      <c r="I180" s="56">
        <v>1</v>
      </c>
      <c r="J180" s="56">
        <v>0</v>
      </c>
      <c r="K180" s="57">
        <v>0</v>
      </c>
      <c r="L180" s="57">
        <v>0</v>
      </c>
      <c r="M180" s="56">
        <v>1</v>
      </c>
      <c r="N180" s="58">
        <v>0</v>
      </c>
      <c r="O180" s="59">
        <v>0</v>
      </c>
      <c r="P180" s="60">
        <v>0</v>
      </c>
    </row>
    <row r="181" spans="1:16" ht="7.35" customHeight="1" x14ac:dyDescent="0.25">
      <c r="A181" s="53">
        <v>20856</v>
      </c>
      <c r="B181" s="53" t="s">
        <v>44</v>
      </c>
      <c r="C181" s="53" t="s">
        <v>199</v>
      </c>
      <c r="D181" s="54">
        <v>12</v>
      </c>
      <c r="E181" s="55">
        <v>4</v>
      </c>
      <c r="F181" s="55">
        <v>0</v>
      </c>
      <c r="G181" s="55">
        <v>4</v>
      </c>
      <c r="H181" s="54">
        <v>8</v>
      </c>
      <c r="I181" s="56">
        <v>2</v>
      </c>
      <c r="J181" s="56">
        <v>0</v>
      </c>
      <c r="K181" s="57">
        <v>0</v>
      </c>
      <c r="L181" s="57">
        <v>0</v>
      </c>
      <c r="M181" s="56">
        <v>2</v>
      </c>
      <c r="N181" s="58">
        <v>2</v>
      </c>
      <c r="O181" s="59">
        <v>0</v>
      </c>
      <c r="P181" s="60">
        <v>0</v>
      </c>
    </row>
    <row r="182" spans="1:16" ht="7.35" customHeight="1" x14ac:dyDescent="0.25">
      <c r="A182" s="53">
        <v>20857</v>
      </c>
      <c r="B182" s="53" t="s">
        <v>44</v>
      </c>
      <c r="C182" s="53" t="s">
        <v>200</v>
      </c>
      <c r="D182" s="54">
        <v>51</v>
      </c>
      <c r="E182" s="55">
        <v>2</v>
      </c>
      <c r="F182" s="55">
        <v>0</v>
      </c>
      <c r="G182" s="55">
        <v>2</v>
      </c>
      <c r="H182" s="54">
        <v>49</v>
      </c>
      <c r="I182" s="56">
        <v>4</v>
      </c>
      <c r="J182" s="56">
        <v>0</v>
      </c>
      <c r="K182" s="57">
        <v>0</v>
      </c>
      <c r="L182" s="57">
        <v>0</v>
      </c>
      <c r="M182" s="56">
        <v>4</v>
      </c>
      <c r="N182" s="58">
        <v>2</v>
      </c>
      <c r="O182" s="59">
        <v>0</v>
      </c>
      <c r="P182" s="60">
        <v>0</v>
      </c>
    </row>
    <row r="183" spans="1:16" ht="7.35" customHeight="1" x14ac:dyDescent="0.25">
      <c r="A183" s="53">
        <v>20867</v>
      </c>
      <c r="B183" s="53" t="s">
        <v>50</v>
      </c>
      <c r="C183" s="53" t="s">
        <v>201</v>
      </c>
      <c r="D183" s="54">
        <v>114</v>
      </c>
      <c r="E183" s="55">
        <v>34</v>
      </c>
      <c r="F183" s="55">
        <v>34</v>
      </c>
      <c r="G183" s="55">
        <v>0</v>
      </c>
      <c r="H183" s="54">
        <v>80</v>
      </c>
      <c r="I183" s="56">
        <v>25</v>
      </c>
      <c r="J183" s="56">
        <v>4</v>
      </c>
      <c r="K183" s="57">
        <v>4</v>
      </c>
      <c r="L183" s="57">
        <v>0</v>
      </c>
      <c r="M183" s="56">
        <v>21</v>
      </c>
      <c r="N183" s="58">
        <v>4</v>
      </c>
      <c r="O183" s="59">
        <v>0</v>
      </c>
      <c r="P183" s="60">
        <v>0</v>
      </c>
    </row>
    <row r="184" spans="1:16" ht="7.35" customHeight="1" x14ac:dyDescent="0.25">
      <c r="A184" s="53">
        <v>21003</v>
      </c>
      <c r="B184" s="53" t="s">
        <v>17</v>
      </c>
      <c r="C184" s="53" t="s">
        <v>202</v>
      </c>
      <c r="D184" s="54">
        <v>1</v>
      </c>
      <c r="E184" s="55">
        <v>1</v>
      </c>
      <c r="F184" s="55">
        <v>0</v>
      </c>
      <c r="G184" s="55">
        <v>1</v>
      </c>
      <c r="H184" s="54">
        <v>0</v>
      </c>
      <c r="I184" s="56">
        <v>0</v>
      </c>
      <c r="J184" s="56">
        <v>0</v>
      </c>
      <c r="K184" s="57">
        <v>0</v>
      </c>
      <c r="L184" s="57">
        <v>0</v>
      </c>
      <c r="M184" s="56">
        <v>0</v>
      </c>
      <c r="N184" s="58">
        <v>0</v>
      </c>
      <c r="O184" s="59">
        <v>0</v>
      </c>
      <c r="P184" s="60">
        <v>0</v>
      </c>
    </row>
    <row r="185" spans="1:16" ht="7.35" customHeight="1" x14ac:dyDescent="0.25">
      <c r="A185" s="53">
        <v>21047</v>
      </c>
      <c r="B185" s="53" t="s">
        <v>44</v>
      </c>
      <c r="C185" s="53" t="s">
        <v>203</v>
      </c>
      <c r="D185" s="54">
        <v>2</v>
      </c>
      <c r="E185" s="55">
        <v>2</v>
      </c>
      <c r="F185" s="55">
        <v>0</v>
      </c>
      <c r="G185" s="55">
        <v>2</v>
      </c>
      <c r="H185" s="54">
        <v>0</v>
      </c>
      <c r="I185" s="56">
        <v>0</v>
      </c>
      <c r="J185" s="56">
        <v>0</v>
      </c>
      <c r="K185" s="57">
        <v>0</v>
      </c>
      <c r="L185" s="57">
        <v>0</v>
      </c>
      <c r="M185" s="56">
        <v>0</v>
      </c>
      <c r="N185" s="58">
        <v>0</v>
      </c>
      <c r="O185" s="59">
        <v>0</v>
      </c>
      <c r="P185" s="60">
        <v>0</v>
      </c>
    </row>
    <row r="186" spans="1:16" ht="7.35" customHeight="1" x14ac:dyDescent="0.25">
      <c r="A186" s="53">
        <v>21048</v>
      </c>
      <c r="B186" s="53" t="s">
        <v>44</v>
      </c>
      <c r="C186" s="53" t="s">
        <v>204</v>
      </c>
      <c r="D186" s="54">
        <v>4</v>
      </c>
      <c r="E186" s="55">
        <v>4</v>
      </c>
      <c r="F186" s="55">
        <v>0</v>
      </c>
      <c r="G186" s="55">
        <v>4</v>
      </c>
      <c r="H186" s="54">
        <v>0</v>
      </c>
      <c r="I186" s="56">
        <v>0</v>
      </c>
      <c r="J186" s="56">
        <v>0</v>
      </c>
      <c r="K186" s="57">
        <v>0</v>
      </c>
      <c r="L186" s="57">
        <v>0</v>
      </c>
      <c r="M186" s="56">
        <v>0</v>
      </c>
      <c r="N186" s="58">
        <v>0</v>
      </c>
      <c r="O186" s="59">
        <v>0</v>
      </c>
      <c r="P186" s="60">
        <v>0</v>
      </c>
    </row>
    <row r="187" spans="1:16" ht="7.35" customHeight="1" x14ac:dyDescent="0.25">
      <c r="A187" s="53">
        <v>21049</v>
      </c>
      <c r="B187" s="53" t="s">
        <v>50</v>
      </c>
      <c r="C187" s="53" t="s">
        <v>205</v>
      </c>
      <c r="D187" s="54">
        <v>652</v>
      </c>
      <c r="E187" s="55">
        <v>45</v>
      </c>
      <c r="F187" s="55">
        <v>45</v>
      </c>
      <c r="G187" s="55">
        <v>0</v>
      </c>
      <c r="H187" s="54">
        <v>607</v>
      </c>
      <c r="I187" s="56">
        <v>15</v>
      </c>
      <c r="J187" s="56">
        <v>4</v>
      </c>
      <c r="K187" s="57">
        <v>4</v>
      </c>
      <c r="L187" s="57">
        <v>0</v>
      </c>
      <c r="M187" s="56">
        <v>11</v>
      </c>
      <c r="N187" s="58">
        <v>46</v>
      </c>
      <c r="O187" s="59">
        <v>0</v>
      </c>
      <c r="P187" s="60">
        <v>0</v>
      </c>
    </row>
    <row r="188" spans="1:16" ht="7.35" customHeight="1" x14ac:dyDescent="0.25">
      <c r="A188" s="53">
        <v>21050</v>
      </c>
      <c r="B188" s="53" t="s">
        <v>42</v>
      </c>
      <c r="C188" s="53" t="s">
        <v>206</v>
      </c>
      <c r="D188" s="54">
        <v>30</v>
      </c>
      <c r="E188" s="55">
        <v>2</v>
      </c>
      <c r="F188" s="55">
        <v>0</v>
      </c>
      <c r="G188" s="55">
        <v>2</v>
      </c>
      <c r="H188" s="54">
        <v>28</v>
      </c>
      <c r="I188" s="56">
        <v>0</v>
      </c>
      <c r="J188" s="56">
        <v>0</v>
      </c>
      <c r="K188" s="57">
        <v>0</v>
      </c>
      <c r="L188" s="57">
        <v>0</v>
      </c>
      <c r="M188" s="56">
        <v>0</v>
      </c>
      <c r="N188" s="58">
        <v>0</v>
      </c>
      <c r="O188" s="59">
        <v>0</v>
      </c>
      <c r="P188" s="60">
        <v>0</v>
      </c>
    </row>
    <row r="189" spans="1:16" ht="7.35" customHeight="1" x14ac:dyDescent="0.25">
      <c r="A189" s="53">
        <v>21051</v>
      </c>
      <c r="B189" s="53" t="s">
        <v>72</v>
      </c>
      <c r="C189" s="53" t="s">
        <v>207</v>
      </c>
      <c r="D189" s="54">
        <v>0</v>
      </c>
      <c r="E189" s="55">
        <v>1</v>
      </c>
      <c r="F189" s="55">
        <v>1</v>
      </c>
      <c r="G189" s="55">
        <v>0</v>
      </c>
      <c r="H189" s="54">
        <v>-1</v>
      </c>
      <c r="I189" s="56">
        <v>82</v>
      </c>
      <c r="J189" s="56">
        <v>49</v>
      </c>
      <c r="K189" s="57">
        <v>48</v>
      </c>
      <c r="L189" s="57">
        <v>1</v>
      </c>
      <c r="M189" s="56">
        <v>33</v>
      </c>
      <c r="N189" s="58">
        <v>20</v>
      </c>
      <c r="O189" s="59">
        <v>0</v>
      </c>
      <c r="P189" s="60">
        <v>0</v>
      </c>
    </row>
    <row r="190" spans="1:16" ht="7.35" customHeight="1" x14ac:dyDescent="0.25">
      <c r="A190" s="53">
        <v>21052</v>
      </c>
      <c r="B190" s="53" t="s">
        <v>50</v>
      </c>
      <c r="C190" s="53" t="s">
        <v>208</v>
      </c>
      <c r="D190" s="54">
        <v>316</v>
      </c>
      <c r="E190" s="55">
        <v>1</v>
      </c>
      <c r="F190" s="55">
        <v>1</v>
      </c>
      <c r="G190" s="55">
        <v>0</v>
      </c>
      <c r="H190" s="54">
        <v>315</v>
      </c>
      <c r="I190" s="56">
        <v>106</v>
      </c>
      <c r="J190" s="56">
        <v>48</v>
      </c>
      <c r="K190" s="57">
        <v>48</v>
      </c>
      <c r="L190" s="57">
        <v>0</v>
      </c>
      <c r="M190" s="56">
        <v>58</v>
      </c>
      <c r="N190" s="58">
        <v>6</v>
      </c>
      <c r="O190" s="59">
        <v>0</v>
      </c>
      <c r="P190" s="60">
        <v>0</v>
      </c>
    </row>
    <row r="191" spans="1:16" ht="7.35" customHeight="1" x14ac:dyDescent="0.25">
      <c r="A191" s="53">
        <v>21053</v>
      </c>
      <c r="B191" s="53" t="s">
        <v>17</v>
      </c>
      <c r="C191" s="53" t="s">
        <v>209</v>
      </c>
      <c r="D191" s="54">
        <v>338</v>
      </c>
      <c r="E191" s="55">
        <v>0</v>
      </c>
      <c r="F191" s="55">
        <v>0</v>
      </c>
      <c r="G191" s="55">
        <v>0</v>
      </c>
      <c r="H191" s="54">
        <v>338</v>
      </c>
      <c r="I191" s="56">
        <v>109</v>
      </c>
      <c r="J191" s="56">
        <v>49</v>
      </c>
      <c r="K191" s="57">
        <v>49</v>
      </c>
      <c r="L191" s="57">
        <v>0</v>
      </c>
      <c r="M191" s="56">
        <v>60</v>
      </c>
      <c r="N191" s="58">
        <v>0</v>
      </c>
      <c r="O191" s="59">
        <v>0</v>
      </c>
      <c r="P191" s="60">
        <v>0</v>
      </c>
    </row>
    <row r="192" spans="1:16" ht="7.35" customHeight="1" x14ac:dyDescent="0.25">
      <c r="A192" s="53">
        <v>21054</v>
      </c>
      <c r="B192" s="53" t="s">
        <v>50</v>
      </c>
      <c r="C192" s="53" t="s">
        <v>210</v>
      </c>
      <c r="D192" s="54">
        <v>312</v>
      </c>
      <c r="E192" s="55">
        <v>1</v>
      </c>
      <c r="F192" s="55">
        <v>1</v>
      </c>
      <c r="G192" s="55">
        <v>0</v>
      </c>
      <c r="H192" s="54">
        <v>311</v>
      </c>
      <c r="I192" s="56">
        <v>58</v>
      </c>
      <c r="J192" s="56">
        <v>48</v>
      </c>
      <c r="K192" s="57">
        <v>48</v>
      </c>
      <c r="L192" s="57">
        <v>0</v>
      </c>
      <c r="M192" s="56">
        <v>10</v>
      </c>
      <c r="N192" s="58">
        <v>16</v>
      </c>
      <c r="O192" s="59">
        <v>0</v>
      </c>
      <c r="P192" s="60">
        <v>0</v>
      </c>
    </row>
    <row r="193" spans="1:16" ht="7.35" customHeight="1" x14ac:dyDescent="0.25">
      <c r="A193" s="53">
        <v>21055</v>
      </c>
      <c r="B193" s="53" t="s">
        <v>42</v>
      </c>
      <c r="C193" s="53" t="s">
        <v>211</v>
      </c>
      <c r="D193" s="54">
        <v>312</v>
      </c>
      <c r="E193" s="55">
        <v>13</v>
      </c>
      <c r="F193" s="55">
        <v>13</v>
      </c>
      <c r="G193" s="55">
        <v>0</v>
      </c>
      <c r="H193" s="54">
        <v>299</v>
      </c>
      <c r="I193" s="56">
        <v>58</v>
      </c>
      <c r="J193" s="56">
        <v>36</v>
      </c>
      <c r="K193" s="57">
        <v>36</v>
      </c>
      <c r="L193" s="57">
        <v>0</v>
      </c>
      <c r="M193" s="56">
        <v>22</v>
      </c>
      <c r="N193" s="58">
        <v>18</v>
      </c>
      <c r="O193" s="59">
        <v>0</v>
      </c>
      <c r="P193" s="60">
        <v>0</v>
      </c>
    </row>
    <row r="194" spans="1:16" ht="7.35" customHeight="1" x14ac:dyDescent="0.25">
      <c r="A194" s="53">
        <v>21061</v>
      </c>
      <c r="B194" s="53" t="s">
        <v>17</v>
      </c>
      <c r="C194" s="53" t="s">
        <v>212</v>
      </c>
      <c r="D194" s="54">
        <v>818</v>
      </c>
      <c r="E194" s="55">
        <v>10</v>
      </c>
      <c r="F194" s="55">
        <v>10</v>
      </c>
      <c r="G194" s="55">
        <v>0</v>
      </c>
      <c r="H194" s="54">
        <v>808</v>
      </c>
      <c r="I194" s="56">
        <v>541</v>
      </c>
      <c r="J194" s="56">
        <v>39</v>
      </c>
      <c r="K194" s="57">
        <v>39</v>
      </c>
      <c r="L194" s="57">
        <v>0</v>
      </c>
      <c r="M194" s="56">
        <v>502</v>
      </c>
      <c r="N194" s="58">
        <v>0</v>
      </c>
      <c r="O194" s="59">
        <v>0</v>
      </c>
      <c r="P194" s="60">
        <v>0</v>
      </c>
    </row>
    <row r="195" spans="1:16" ht="7.35" customHeight="1" x14ac:dyDescent="0.25">
      <c r="A195" s="53">
        <v>21150</v>
      </c>
      <c r="B195" s="53" t="s">
        <v>50</v>
      </c>
      <c r="C195" s="53" t="s">
        <v>213</v>
      </c>
      <c r="D195" s="54">
        <v>0</v>
      </c>
      <c r="E195" s="55">
        <v>0</v>
      </c>
      <c r="F195" s="55">
        <v>0</v>
      </c>
      <c r="G195" s="55">
        <v>0</v>
      </c>
      <c r="H195" s="54">
        <v>0</v>
      </c>
      <c r="I195" s="56">
        <v>118</v>
      </c>
      <c r="J195" s="56">
        <v>0</v>
      </c>
      <c r="K195" s="57">
        <v>0</v>
      </c>
      <c r="L195" s="57">
        <v>0</v>
      </c>
      <c r="M195" s="56">
        <v>118</v>
      </c>
      <c r="N195" s="58">
        <v>24</v>
      </c>
      <c r="O195" s="59">
        <v>0</v>
      </c>
      <c r="P195" s="60">
        <v>0</v>
      </c>
    </row>
    <row r="196" spans="1:16" ht="7.35" customHeight="1" x14ac:dyDescent="0.25">
      <c r="A196" s="53">
        <v>21151</v>
      </c>
      <c r="B196" s="53" t="s">
        <v>50</v>
      </c>
      <c r="C196" s="53" t="s">
        <v>214</v>
      </c>
      <c r="D196" s="54">
        <v>6</v>
      </c>
      <c r="E196" s="55">
        <v>0</v>
      </c>
      <c r="F196" s="55">
        <v>0</v>
      </c>
      <c r="G196" s="55">
        <v>0</v>
      </c>
      <c r="H196" s="54">
        <v>6</v>
      </c>
      <c r="I196" s="56">
        <v>165</v>
      </c>
      <c r="J196" s="56">
        <v>0</v>
      </c>
      <c r="K196" s="57">
        <v>0</v>
      </c>
      <c r="L196" s="57">
        <v>0</v>
      </c>
      <c r="M196" s="56">
        <v>165</v>
      </c>
      <c r="N196" s="58">
        <v>0</v>
      </c>
      <c r="O196" s="59">
        <v>0</v>
      </c>
      <c r="P196" s="60">
        <v>0</v>
      </c>
    </row>
    <row r="197" spans="1:16" ht="7.35" customHeight="1" x14ac:dyDescent="0.25">
      <c r="A197" s="53">
        <v>21152</v>
      </c>
      <c r="B197" s="53" t="s">
        <v>17</v>
      </c>
      <c r="C197" s="53" t="s">
        <v>215</v>
      </c>
      <c r="D197" s="54">
        <v>0</v>
      </c>
      <c r="E197" s="55">
        <v>0</v>
      </c>
      <c r="F197" s="55">
        <v>0</v>
      </c>
      <c r="G197" s="55">
        <v>0</v>
      </c>
      <c r="H197" s="54">
        <v>0</v>
      </c>
      <c r="I197" s="56">
        <v>107</v>
      </c>
      <c r="J197" s="56">
        <v>0</v>
      </c>
      <c r="K197" s="57">
        <v>0</v>
      </c>
      <c r="L197" s="57">
        <v>0</v>
      </c>
      <c r="M197" s="56">
        <v>107</v>
      </c>
      <c r="N197" s="58">
        <v>0</v>
      </c>
      <c r="O197" s="59">
        <v>0</v>
      </c>
      <c r="P197" s="60">
        <v>0</v>
      </c>
    </row>
    <row r="198" spans="1:16" ht="7.35" customHeight="1" x14ac:dyDescent="0.25">
      <c r="A198" s="53">
        <v>21153</v>
      </c>
      <c r="B198" s="53" t="s">
        <v>42</v>
      </c>
      <c r="C198" s="53" t="s">
        <v>216</v>
      </c>
      <c r="D198" s="54">
        <v>0</v>
      </c>
      <c r="E198" s="55">
        <v>0</v>
      </c>
      <c r="F198" s="55">
        <v>0</v>
      </c>
      <c r="G198" s="55">
        <v>0</v>
      </c>
      <c r="H198" s="54">
        <v>0</v>
      </c>
      <c r="I198" s="56">
        <v>127</v>
      </c>
      <c r="J198" s="56">
        <v>0</v>
      </c>
      <c r="K198" s="57">
        <v>0</v>
      </c>
      <c r="L198" s="57">
        <v>0</v>
      </c>
      <c r="M198" s="56">
        <v>127</v>
      </c>
      <c r="N198" s="58">
        <v>0</v>
      </c>
      <c r="O198" s="59">
        <v>0</v>
      </c>
      <c r="P198" s="60">
        <v>0</v>
      </c>
    </row>
    <row r="199" spans="1:16" ht="7.35" customHeight="1" x14ac:dyDescent="0.25">
      <c r="A199" s="53">
        <v>21277</v>
      </c>
      <c r="B199" s="53" t="s">
        <v>44</v>
      </c>
      <c r="C199" s="53" t="s">
        <v>217</v>
      </c>
      <c r="D199" s="54">
        <v>6</v>
      </c>
      <c r="E199" s="55">
        <v>0</v>
      </c>
      <c r="F199" s="55">
        <v>0</v>
      </c>
      <c r="G199" s="55">
        <v>0</v>
      </c>
      <c r="H199" s="54">
        <v>6</v>
      </c>
      <c r="I199" s="56">
        <v>0</v>
      </c>
      <c r="J199" s="56">
        <v>0</v>
      </c>
      <c r="K199" s="57">
        <v>0</v>
      </c>
      <c r="L199" s="57">
        <v>0</v>
      </c>
      <c r="M199" s="56">
        <v>0</v>
      </c>
      <c r="N199" s="58">
        <v>0</v>
      </c>
      <c r="O199" s="59">
        <v>0</v>
      </c>
      <c r="P199" s="60">
        <v>0</v>
      </c>
    </row>
    <row r="200" spans="1:16" ht="7.35" customHeight="1" x14ac:dyDescent="0.25">
      <c r="A200" s="53">
        <v>21278</v>
      </c>
      <c r="B200" s="53" t="s">
        <v>44</v>
      </c>
      <c r="C200" s="53" t="s">
        <v>218</v>
      </c>
      <c r="D200" s="54">
        <v>0</v>
      </c>
      <c r="E200" s="55">
        <v>0</v>
      </c>
      <c r="F200" s="55">
        <v>0</v>
      </c>
      <c r="G200" s="55">
        <v>0</v>
      </c>
      <c r="H200" s="54">
        <v>0</v>
      </c>
      <c r="I200" s="56">
        <v>1</v>
      </c>
      <c r="J200" s="56">
        <v>0</v>
      </c>
      <c r="K200" s="57">
        <v>0</v>
      </c>
      <c r="L200" s="57">
        <v>0</v>
      </c>
      <c r="M200" s="56">
        <v>1</v>
      </c>
      <c r="N200" s="58">
        <v>0</v>
      </c>
      <c r="O200" s="59">
        <v>0</v>
      </c>
      <c r="P200" s="60">
        <v>0</v>
      </c>
    </row>
    <row r="201" spans="1:16" ht="7.35" customHeight="1" x14ac:dyDescent="0.25">
      <c r="A201" s="53">
        <v>21279</v>
      </c>
      <c r="B201" s="53" t="s">
        <v>42</v>
      </c>
      <c r="C201" s="53" t="s">
        <v>219</v>
      </c>
      <c r="D201" s="54">
        <v>0</v>
      </c>
      <c r="E201" s="55">
        <v>-1</v>
      </c>
      <c r="F201" s="55">
        <v>0</v>
      </c>
      <c r="G201" s="55">
        <v>0</v>
      </c>
      <c r="H201" s="54">
        <v>1</v>
      </c>
      <c r="I201" s="56">
        <v>0</v>
      </c>
      <c r="J201" s="56">
        <v>0</v>
      </c>
      <c r="K201" s="57">
        <v>0</v>
      </c>
      <c r="L201" s="57">
        <v>0</v>
      </c>
      <c r="M201" s="56">
        <v>0</v>
      </c>
      <c r="N201" s="58">
        <v>0</v>
      </c>
      <c r="O201" s="59">
        <v>0</v>
      </c>
      <c r="P201" s="60">
        <v>0</v>
      </c>
    </row>
    <row r="202" spans="1:16" ht="7.35" customHeight="1" x14ac:dyDescent="0.25">
      <c r="A202" s="53">
        <v>21280</v>
      </c>
      <c r="B202" s="53" t="s">
        <v>44</v>
      </c>
      <c r="C202" s="53" t="s">
        <v>220</v>
      </c>
      <c r="D202" s="54">
        <v>0</v>
      </c>
      <c r="E202" s="55">
        <v>0</v>
      </c>
      <c r="F202" s="55">
        <v>0</v>
      </c>
      <c r="G202" s="55">
        <v>0</v>
      </c>
      <c r="H202" s="54">
        <v>0</v>
      </c>
      <c r="I202" s="56">
        <v>0</v>
      </c>
      <c r="J202" s="56">
        <v>0</v>
      </c>
      <c r="K202" s="57">
        <v>0</v>
      </c>
      <c r="L202" s="57">
        <v>0</v>
      </c>
      <c r="M202" s="56">
        <v>0</v>
      </c>
      <c r="N202" s="58">
        <v>1</v>
      </c>
      <c r="O202" s="59">
        <v>0</v>
      </c>
      <c r="P202" s="60">
        <v>0</v>
      </c>
    </row>
    <row r="203" spans="1:16" ht="7.35" customHeight="1" x14ac:dyDescent="0.25">
      <c r="A203" s="53">
        <v>21341</v>
      </c>
      <c r="B203" s="53" t="s">
        <v>42</v>
      </c>
      <c r="C203" s="53" t="s">
        <v>221</v>
      </c>
      <c r="D203" s="54">
        <v>411</v>
      </c>
      <c r="E203" s="55">
        <v>0</v>
      </c>
      <c r="F203" s="55">
        <v>0</v>
      </c>
      <c r="G203" s="55">
        <v>0</v>
      </c>
      <c r="H203" s="54">
        <v>411</v>
      </c>
      <c r="I203" s="56">
        <v>0</v>
      </c>
      <c r="J203" s="56">
        <v>0</v>
      </c>
      <c r="K203" s="57">
        <v>0</v>
      </c>
      <c r="L203" s="57">
        <v>0</v>
      </c>
      <c r="M203" s="56">
        <v>0</v>
      </c>
      <c r="N203" s="58">
        <v>0</v>
      </c>
      <c r="O203" s="59">
        <v>0</v>
      </c>
      <c r="P203" s="60">
        <v>0</v>
      </c>
    </row>
    <row r="204" spans="1:16" ht="7.35" customHeight="1" x14ac:dyDescent="0.25">
      <c r="A204" s="53">
        <v>21412</v>
      </c>
      <c r="B204" s="53" t="s">
        <v>44</v>
      </c>
      <c r="C204" s="53" t="s">
        <v>222</v>
      </c>
      <c r="D204" s="54">
        <v>2</v>
      </c>
      <c r="E204" s="55">
        <v>0</v>
      </c>
      <c r="F204" s="55">
        <v>0</v>
      </c>
      <c r="G204" s="55">
        <v>0</v>
      </c>
      <c r="H204" s="54">
        <v>2</v>
      </c>
      <c r="I204" s="56">
        <v>0</v>
      </c>
      <c r="J204" s="56">
        <v>0</v>
      </c>
      <c r="K204" s="57">
        <v>0</v>
      </c>
      <c r="L204" s="57">
        <v>0</v>
      </c>
      <c r="M204" s="56">
        <v>0</v>
      </c>
      <c r="N204" s="58">
        <v>10</v>
      </c>
      <c r="O204" s="59">
        <v>0</v>
      </c>
      <c r="P204" s="60">
        <v>0</v>
      </c>
    </row>
    <row r="205" spans="1:16" ht="7.35" customHeight="1" x14ac:dyDescent="0.25">
      <c r="A205" s="53">
        <v>21531</v>
      </c>
      <c r="B205" s="53" t="s">
        <v>17</v>
      </c>
      <c r="C205" s="53" t="s">
        <v>223</v>
      </c>
      <c r="D205" s="54">
        <v>0</v>
      </c>
      <c r="E205" s="55">
        <v>0</v>
      </c>
      <c r="F205" s="55">
        <v>0</v>
      </c>
      <c r="G205" s="55">
        <v>0</v>
      </c>
      <c r="H205" s="54">
        <v>0</v>
      </c>
      <c r="I205" s="56">
        <v>134</v>
      </c>
      <c r="J205" s="56">
        <v>0</v>
      </c>
      <c r="K205" s="57">
        <v>0</v>
      </c>
      <c r="L205" s="57">
        <v>0</v>
      </c>
      <c r="M205" s="56">
        <v>134</v>
      </c>
      <c r="N205" s="58">
        <v>0</v>
      </c>
      <c r="O205" s="59">
        <v>0</v>
      </c>
      <c r="P205" s="60">
        <v>0</v>
      </c>
    </row>
    <row r="206" spans="1:16" ht="7.35" customHeight="1" x14ac:dyDescent="0.25">
      <c r="A206" s="53">
        <v>21543</v>
      </c>
      <c r="B206" s="53" t="s">
        <v>44</v>
      </c>
      <c r="C206" s="53" t="s">
        <v>224</v>
      </c>
      <c r="D206" s="54">
        <v>170</v>
      </c>
      <c r="E206" s="55">
        <v>1</v>
      </c>
      <c r="F206" s="55">
        <v>0</v>
      </c>
      <c r="G206" s="55">
        <v>1</v>
      </c>
      <c r="H206" s="54">
        <v>169</v>
      </c>
      <c r="I206" s="56">
        <v>63</v>
      </c>
      <c r="J206" s="56">
        <v>0</v>
      </c>
      <c r="K206" s="57">
        <v>0</v>
      </c>
      <c r="L206" s="57">
        <v>0</v>
      </c>
      <c r="M206" s="56">
        <v>63</v>
      </c>
      <c r="N206" s="58">
        <v>10</v>
      </c>
      <c r="O206" s="59">
        <v>0</v>
      </c>
      <c r="P206" s="60">
        <v>0</v>
      </c>
    </row>
    <row r="207" spans="1:16" ht="7.35" customHeight="1" x14ac:dyDescent="0.25">
      <c r="A207" s="53">
        <v>21554</v>
      </c>
      <c r="B207" s="53" t="s">
        <v>225</v>
      </c>
      <c r="C207" s="53" t="s">
        <v>226</v>
      </c>
      <c r="D207" s="54">
        <v>20</v>
      </c>
      <c r="E207" s="55">
        <v>0</v>
      </c>
      <c r="F207" s="55">
        <v>0</v>
      </c>
      <c r="G207" s="55">
        <v>0</v>
      </c>
      <c r="H207" s="54">
        <v>20</v>
      </c>
      <c r="I207" s="56">
        <v>0</v>
      </c>
      <c r="J207" s="56">
        <v>0</v>
      </c>
      <c r="K207" s="57">
        <v>0</v>
      </c>
      <c r="L207" s="57">
        <v>0</v>
      </c>
      <c r="M207" s="56">
        <v>0</v>
      </c>
      <c r="N207" s="58">
        <v>20</v>
      </c>
      <c r="O207" s="59">
        <v>0</v>
      </c>
      <c r="P207" s="60">
        <v>0</v>
      </c>
    </row>
    <row r="208" spans="1:16" ht="7.35" customHeight="1" x14ac:dyDescent="0.25">
      <c r="A208" s="53">
        <v>21566</v>
      </c>
      <c r="B208" s="53" t="s">
        <v>50</v>
      </c>
      <c r="C208" s="53" t="s">
        <v>227</v>
      </c>
      <c r="D208" s="54">
        <v>100</v>
      </c>
      <c r="E208" s="55">
        <v>0</v>
      </c>
      <c r="F208" s="55">
        <v>0</v>
      </c>
      <c r="G208" s="55">
        <v>0</v>
      </c>
      <c r="H208" s="54">
        <v>100</v>
      </c>
      <c r="I208" s="56">
        <v>0</v>
      </c>
      <c r="J208" s="56">
        <v>0</v>
      </c>
      <c r="K208" s="57">
        <v>0</v>
      </c>
      <c r="L208" s="57">
        <v>0</v>
      </c>
      <c r="M208" s="56">
        <v>0</v>
      </c>
      <c r="N208" s="58">
        <v>0</v>
      </c>
      <c r="O208" s="59">
        <v>0</v>
      </c>
      <c r="P208" s="60">
        <v>0</v>
      </c>
    </row>
    <row r="209" spans="1:16" ht="7.35" customHeight="1" x14ac:dyDescent="0.25">
      <c r="A209" s="53">
        <v>21707</v>
      </c>
      <c r="B209" s="53" t="s">
        <v>44</v>
      </c>
      <c r="C209" s="53" t="s">
        <v>228</v>
      </c>
      <c r="D209" s="54">
        <v>0</v>
      </c>
      <c r="E209" s="55">
        <v>0</v>
      </c>
      <c r="F209" s="55">
        <v>0</v>
      </c>
      <c r="G209" s="55">
        <v>0</v>
      </c>
      <c r="H209" s="54">
        <v>0</v>
      </c>
      <c r="I209" s="56">
        <v>16</v>
      </c>
      <c r="J209" s="56">
        <v>0</v>
      </c>
      <c r="K209" s="57">
        <v>0</v>
      </c>
      <c r="L209" s="57">
        <v>0</v>
      </c>
      <c r="M209" s="56">
        <v>16</v>
      </c>
      <c r="N209" s="58">
        <v>2</v>
      </c>
      <c r="O209" s="59">
        <v>0</v>
      </c>
      <c r="P209" s="60">
        <v>0</v>
      </c>
    </row>
    <row r="210" spans="1:16" ht="7.35" customHeight="1" x14ac:dyDescent="0.25">
      <c r="A210" s="53">
        <v>21725</v>
      </c>
      <c r="B210" s="53" t="s">
        <v>44</v>
      </c>
      <c r="C210" s="53" t="s">
        <v>229</v>
      </c>
      <c r="D210" s="54">
        <v>0</v>
      </c>
      <c r="E210" s="55">
        <v>0</v>
      </c>
      <c r="F210" s="55">
        <v>0</v>
      </c>
      <c r="G210" s="55">
        <v>0</v>
      </c>
      <c r="H210" s="54">
        <v>0</v>
      </c>
      <c r="I210" s="56">
        <v>8</v>
      </c>
      <c r="J210" s="56">
        <v>0</v>
      </c>
      <c r="K210" s="57">
        <v>0</v>
      </c>
      <c r="L210" s="57">
        <v>0</v>
      </c>
      <c r="M210" s="56">
        <v>8</v>
      </c>
      <c r="N210" s="58">
        <v>0</v>
      </c>
      <c r="O210" s="59">
        <v>0</v>
      </c>
      <c r="P210" s="60">
        <v>0</v>
      </c>
    </row>
    <row r="211" spans="1:16" ht="7.35" customHeight="1" x14ac:dyDescent="0.25">
      <c r="A211" s="53">
        <v>21728</v>
      </c>
      <c r="B211" s="53" t="s">
        <v>50</v>
      </c>
      <c r="C211" s="53" t="s">
        <v>230</v>
      </c>
      <c r="D211" s="54">
        <v>77</v>
      </c>
      <c r="E211" s="55">
        <v>0</v>
      </c>
      <c r="F211" s="55">
        <v>0</v>
      </c>
      <c r="G211" s="55">
        <v>0</v>
      </c>
      <c r="H211" s="54">
        <v>77</v>
      </c>
      <c r="I211" s="56">
        <v>5</v>
      </c>
      <c r="J211" s="56">
        <v>0</v>
      </c>
      <c r="K211" s="57">
        <v>0</v>
      </c>
      <c r="L211" s="57">
        <v>0</v>
      </c>
      <c r="M211" s="56">
        <v>5</v>
      </c>
      <c r="N211" s="58">
        <v>8</v>
      </c>
      <c r="O211" s="59">
        <v>0</v>
      </c>
      <c r="P211" s="60">
        <v>0</v>
      </c>
    </row>
    <row r="212" spans="1:16" ht="7.35" customHeight="1" x14ac:dyDescent="0.25">
      <c r="A212" s="53">
        <v>21734</v>
      </c>
      <c r="B212" s="53" t="s">
        <v>50</v>
      </c>
      <c r="C212" s="53" t="s">
        <v>231</v>
      </c>
      <c r="D212" s="54">
        <v>72</v>
      </c>
      <c r="E212" s="55">
        <v>12</v>
      </c>
      <c r="F212" s="55">
        <v>0</v>
      </c>
      <c r="G212" s="55">
        <v>12</v>
      </c>
      <c r="H212" s="54">
        <v>60</v>
      </c>
      <c r="I212" s="56">
        <v>1</v>
      </c>
      <c r="J212" s="56">
        <v>1</v>
      </c>
      <c r="K212" s="57">
        <v>0</v>
      </c>
      <c r="L212" s="57">
        <v>1</v>
      </c>
      <c r="M212" s="56">
        <v>0</v>
      </c>
      <c r="N212" s="58">
        <v>16</v>
      </c>
      <c r="O212" s="59">
        <v>0</v>
      </c>
      <c r="P212" s="60">
        <v>0</v>
      </c>
    </row>
    <row r="213" spans="1:16" ht="7.35" customHeight="1" x14ac:dyDescent="0.25">
      <c r="A213" s="53">
        <v>21735</v>
      </c>
      <c r="B213" s="53" t="s">
        <v>50</v>
      </c>
      <c r="C213" s="53" t="s">
        <v>232</v>
      </c>
      <c r="D213" s="54">
        <v>0</v>
      </c>
      <c r="E213" s="55">
        <v>0</v>
      </c>
      <c r="F213" s="55">
        <v>0</v>
      </c>
      <c r="G213" s="55">
        <v>0</v>
      </c>
      <c r="H213" s="54">
        <v>0</v>
      </c>
      <c r="I213" s="56">
        <v>0</v>
      </c>
      <c r="J213" s="56">
        <v>0</v>
      </c>
      <c r="K213" s="57">
        <v>0</v>
      </c>
      <c r="L213" s="57">
        <v>0</v>
      </c>
      <c r="M213" s="56">
        <v>0</v>
      </c>
      <c r="N213" s="58">
        <v>3</v>
      </c>
      <c r="O213" s="59">
        <v>0</v>
      </c>
      <c r="P213" s="60">
        <v>0</v>
      </c>
    </row>
    <row r="214" spans="1:16" ht="7.35" customHeight="1" x14ac:dyDescent="0.25">
      <c r="A214" s="53">
        <v>21754</v>
      </c>
      <c r="B214" s="53" t="s">
        <v>46</v>
      </c>
      <c r="C214" s="53" t="s">
        <v>233</v>
      </c>
      <c r="D214" s="54">
        <v>166</v>
      </c>
      <c r="E214" s="55">
        <v>0</v>
      </c>
      <c r="F214" s="55">
        <v>0</v>
      </c>
      <c r="G214" s="55">
        <v>0</v>
      </c>
      <c r="H214" s="54">
        <v>166</v>
      </c>
      <c r="I214" s="56">
        <v>12</v>
      </c>
      <c r="J214" s="56">
        <v>0</v>
      </c>
      <c r="K214" s="57">
        <v>0</v>
      </c>
      <c r="L214" s="57">
        <v>0</v>
      </c>
      <c r="M214" s="56">
        <v>12</v>
      </c>
      <c r="N214" s="58">
        <v>0</v>
      </c>
      <c r="O214" s="59">
        <v>0</v>
      </c>
      <c r="P214" s="60">
        <v>0</v>
      </c>
    </row>
    <row r="215" spans="1:16" ht="7.35" customHeight="1" x14ac:dyDescent="0.25">
      <c r="A215" s="53">
        <v>21765</v>
      </c>
      <c r="B215" s="53" t="s">
        <v>46</v>
      </c>
      <c r="C215" s="53" t="s">
        <v>234</v>
      </c>
      <c r="D215" s="54">
        <v>271</v>
      </c>
      <c r="E215" s="55">
        <v>94</v>
      </c>
      <c r="F215" s="55">
        <v>94</v>
      </c>
      <c r="G215" s="55">
        <v>0</v>
      </c>
      <c r="H215" s="54">
        <v>177</v>
      </c>
      <c r="I215" s="56">
        <v>0</v>
      </c>
      <c r="J215" s="56">
        <v>0</v>
      </c>
      <c r="K215" s="57">
        <v>0</v>
      </c>
      <c r="L215" s="57">
        <v>0</v>
      </c>
      <c r="M215" s="56">
        <v>0</v>
      </c>
      <c r="N215" s="58">
        <v>2</v>
      </c>
      <c r="O215" s="59">
        <v>0</v>
      </c>
      <c r="P215" s="60">
        <v>0</v>
      </c>
    </row>
    <row r="216" spans="1:16" ht="7.35" customHeight="1" x14ac:dyDescent="0.25">
      <c r="A216" s="53">
        <v>21766</v>
      </c>
      <c r="B216" s="53" t="s">
        <v>46</v>
      </c>
      <c r="C216" s="53" t="s">
        <v>235</v>
      </c>
      <c r="D216" s="54">
        <v>958</v>
      </c>
      <c r="E216" s="55">
        <v>34</v>
      </c>
      <c r="F216" s="55">
        <v>34</v>
      </c>
      <c r="G216" s="55">
        <v>0</v>
      </c>
      <c r="H216" s="54">
        <v>924</v>
      </c>
      <c r="I216" s="56">
        <v>0</v>
      </c>
      <c r="J216" s="56">
        <v>0</v>
      </c>
      <c r="K216" s="57">
        <v>0</v>
      </c>
      <c r="L216" s="57">
        <v>0</v>
      </c>
      <c r="M216" s="56">
        <v>0</v>
      </c>
      <c r="N216" s="58">
        <v>0</v>
      </c>
      <c r="O216" s="59">
        <v>0</v>
      </c>
      <c r="P216" s="60">
        <v>0</v>
      </c>
    </row>
    <row r="217" spans="1:16" ht="7.35" customHeight="1" x14ac:dyDescent="0.25">
      <c r="A217" s="53">
        <v>21767</v>
      </c>
      <c r="B217" s="53" t="s">
        <v>46</v>
      </c>
      <c r="C217" s="53" t="s">
        <v>236</v>
      </c>
      <c r="D217" s="54">
        <v>1340</v>
      </c>
      <c r="E217" s="55">
        <v>15</v>
      </c>
      <c r="F217" s="55">
        <v>15</v>
      </c>
      <c r="G217" s="55">
        <v>0</v>
      </c>
      <c r="H217" s="54">
        <v>1325</v>
      </c>
      <c r="I217" s="56">
        <v>0</v>
      </c>
      <c r="J217" s="56">
        <v>0</v>
      </c>
      <c r="K217" s="57">
        <v>0</v>
      </c>
      <c r="L217" s="57">
        <v>0</v>
      </c>
      <c r="M217" s="56">
        <v>0</v>
      </c>
      <c r="N217" s="58">
        <v>0</v>
      </c>
      <c r="O217" s="59">
        <v>0</v>
      </c>
      <c r="P217" s="60">
        <v>0</v>
      </c>
    </row>
    <row r="218" spans="1:16" ht="7.35" customHeight="1" x14ac:dyDescent="0.25">
      <c r="A218" s="53">
        <v>21768</v>
      </c>
      <c r="B218" s="53" t="s">
        <v>46</v>
      </c>
      <c r="C218" s="53" t="s">
        <v>237</v>
      </c>
      <c r="D218" s="54">
        <v>626</v>
      </c>
      <c r="E218" s="55">
        <v>19</v>
      </c>
      <c r="F218" s="55">
        <v>19</v>
      </c>
      <c r="G218" s="55">
        <v>0</v>
      </c>
      <c r="H218" s="54">
        <v>607</v>
      </c>
      <c r="I218" s="56">
        <v>0</v>
      </c>
      <c r="J218" s="56">
        <v>0</v>
      </c>
      <c r="K218" s="57">
        <v>0</v>
      </c>
      <c r="L218" s="57">
        <v>0</v>
      </c>
      <c r="M218" s="56">
        <v>0</v>
      </c>
      <c r="N218" s="58">
        <v>0</v>
      </c>
      <c r="O218" s="59">
        <v>0</v>
      </c>
      <c r="P218" s="60">
        <v>0</v>
      </c>
    </row>
    <row r="219" spans="1:16" ht="7.35" customHeight="1" x14ac:dyDescent="0.25">
      <c r="A219" s="53">
        <v>21803</v>
      </c>
      <c r="B219" s="53" t="s">
        <v>46</v>
      </c>
      <c r="C219" s="53" t="s">
        <v>238</v>
      </c>
      <c r="D219" s="54">
        <v>1043</v>
      </c>
      <c r="E219" s="55">
        <v>0</v>
      </c>
      <c r="F219" s="55">
        <v>0</v>
      </c>
      <c r="G219" s="55">
        <v>0</v>
      </c>
      <c r="H219" s="54">
        <v>1043</v>
      </c>
      <c r="I219" s="56">
        <v>0</v>
      </c>
      <c r="J219" s="56">
        <v>0</v>
      </c>
      <c r="K219" s="57">
        <v>0</v>
      </c>
      <c r="L219" s="57">
        <v>0</v>
      </c>
      <c r="M219" s="56">
        <v>0</v>
      </c>
      <c r="N219" s="58">
        <v>0</v>
      </c>
      <c r="O219" s="59">
        <v>0</v>
      </c>
      <c r="P219" s="60">
        <v>0</v>
      </c>
    </row>
    <row r="220" spans="1:16" ht="7.35" customHeight="1" x14ac:dyDescent="0.25">
      <c r="A220" s="53">
        <v>21804</v>
      </c>
      <c r="B220" s="53" t="s">
        <v>46</v>
      </c>
      <c r="C220" s="53" t="s">
        <v>239</v>
      </c>
      <c r="D220" s="54">
        <v>491</v>
      </c>
      <c r="E220" s="55">
        <v>0</v>
      </c>
      <c r="F220" s="55">
        <v>0</v>
      </c>
      <c r="G220" s="55">
        <v>0</v>
      </c>
      <c r="H220" s="54">
        <v>491</v>
      </c>
      <c r="I220" s="56">
        <v>0</v>
      </c>
      <c r="J220" s="56">
        <v>0</v>
      </c>
      <c r="K220" s="57">
        <v>0</v>
      </c>
      <c r="L220" s="57">
        <v>0</v>
      </c>
      <c r="M220" s="56">
        <v>0</v>
      </c>
      <c r="N220" s="58">
        <v>0</v>
      </c>
      <c r="O220" s="59">
        <v>0</v>
      </c>
      <c r="P220" s="60">
        <v>0</v>
      </c>
    </row>
    <row r="221" spans="1:16" ht="7.35" customHeight="1" x14ac:dyDescent="0.25">
      <c r="A221" s="53">
        <v>21805</v>
      </c>
      <c r="B221" s="53" t="s">
        <v>46</v>
      </c>
      <c r="C221" s="53" t="s">
        <v>240</v>
      </c>
      <c r="D221" s="54">
        <v>933</v>
      </c>
      <c r="E221" s="55">
        <v>0</v>
      </c>
      <c r="F221" s="55">
        <v>0</v>
      </c>
      <c r="G221" s="55">
        <v>0</v>
      </c>
      <c r="H221" s="54">
        <v>933</v>
      </c>
      <c r="I221" s="56">
        <v>0</v>
      </c>
      <c r="J221" s="56">
        <v>0</v>
      </c>
      <c r="K221" s="57">
        <v>0</v>
      </c>
      <c r="L221" s="57">
        <v>0</v>
      </c>
      <c r="M221" s="56">
        <v>0</v>
      </c>
      <c r="N221" s="58">
        <v>0</v>
      </c>
      <c r="O221" s="59">
        <v>0</v>
      </c>
      <c r="P221" s="60">
        <v>0</v>
      </c>
    </row>
    <row r="222" spans="1:16" ht="7.35" customHeight="1" x14ac:dyDescent="0.25">
      <c r="A222" s="53">
        <v>21806</v>
      </c>
      <c r="B222" s="53" t="s">
        <v>46</v>
      </c>
      <c r="C222" s="53" t="s">
        <v>241</v>
      </c>
      <c r="D222" s="54">
        <v>460</v>
      </c>
      <c r="E222" s="55">
        <v>0</v>
      </c>
      <c r="F222" s="55">
        <v>0</v>
      </c>
      <c r="G222" s="55">
        <v>0</v>
      </c>
      <c r="H222" s="54">
        <v>460</v>
      </c>
      <c r="I222" s="56">
        <v>0</v>
      </c>
      <c r="J222" s="56">
        <v>0</v>
      </c>
      <c r="K222" s="57">
        <v>0</v>
      </c>
      <c r="L222" s="57">
        <v>0</v>
      </c>
      <c r="M222" s="56">
        <v>0</v>
      </c>
      <c r="N222" s="58">
        <v>0</v>
      </c>
      <c r="O222" s="59">
        <v>0</v>
      </c>
      <c r="P222" s="60">
        <v>0</v>
      </c>
    </row>
    <row r="223" spans="1:16" ht="7.35" customHeight="1" x14ac:dyDescent="0.25">
      <c r="A223" s="53">
        <v>21812</v>
      </c>
      <c r="B223" s="53" t="s">
        <v>42</v>
      </c>
      <c r="C223" s="53" t="s">
        <v>242</v>
      </c>
      <c r="D223" s="54">
        <v>32</v>
      </c>
      <c r="E223" s="55">
        <v>0</v>
      </c>
      <c r="F223" s="55">
        <v>0</v>
      </c>
      <c r="G223" s="55">
        <v>0</v>
      </c>
      <c r="H223" s="54">
        <v>32</v>
      </c>
      <c r="I223" s="56">
        <v>0</v>
      </c>
      <c r="J223" s="56">
        <v>0</v>
      </c>
      <c r="K223" s="57">
        <v>0</v>
      </c>
      <c r="L223" s="57">
        <v>0</v>
      </c>
      <c r="M223" s="56">
        <v>0</v>
      </c>
      <c r="N223" s="58">
        <v>0</v>
      </c>
      <c r="O223" s="59">
        <v>0</v>
      </c>
      <c r="P223" s="60">
        <v>0</v>
      </c>
    </row>
    <row r="224" spans="1:16" ht="7.35" customHeight="1" x14ac:dyDescent="0.25">
      <c r="A224" s="53">
        <v>21841</v>
      </c>
      <c r="B224" s="53" t="s">
        <v>44</v>
      </c>
      <c r="C224" s="53" t="s">
        <v>243</v>
      </c>
      <c r="D224" s="54">
        <v>0</v>
      </c>
      <c r="E224" s="55">
        <v>0</v>
      </c>
      <c r="F224" s="55">
        <v>0</v>
      </c>
      <c r="G224" s="55">
        <v>0</v>
      </c>
      <c r="H224" s="54">
        <v>0</v>
      </c>
      <c r="I224" s="56">
        <v>1</v>
      </c>
      <c r="J224" s="56">
        <v>0</v>
      </c>
      <c r="K224" s="57">
        <v>0</v>
      </c>
      <c r="L224" s="57">
        <v>0</v>
      </c>
      <c r="M224" s="56">
        <v>1</v>
      </c>
      <c r="N224" s="58">
        <v>0</v>
      </c>
      <c r="O224" s="59">
        <v>0</v>
      </c>
      <c r="P224" s="60">
        <v>0</v>
      </c>
    </row>
    <row r="225" spans="1:16" ht="7.35" customHeight="1" x14ac:dyDescent="0.25">
      <c r="A225" s="53">
        <v>21842</v>
      </c>
      <c r="B225" s="53" t="s">
        <v>42</v>
      </c>
      <c r="C225" s="53" t="s">
        <v>244</v>
      </c>
      <c r="D225" s="54">
        <v>1</v>
      </c>
      <c r="E225" s="55">
        <v>0</v>
      </c>
      <c r="F225" s="55">
        <v>0</v>
      </c>
      <c r="G225" s="55">
        <v>0</v>
      </c>
      <c r="H225" s="54">
        <v>1</v>
      </c>
      <c r="I225" s="56">
        <v>1</v>
      </c>
      <c r="J225" s="56">
        <v>0</v>
      </c>
      <c r="K225" s="57">
        <v>0</v>
      </c>
      <c r="L225" s="57">
        <v>0</v>
      </c>
      <c r="M225" s="56">
        <v>1</v>
      </c>
      <c r="N225" s="58">
        <v>0</v>
      </c>
      <c r="O225" s="59">
        <v>0</v>
      </c>
      <c r="P225" s="60">
        <v>0</v>
      </c>
    </row>
    <row r="226" spans="1:16" ht="7.35" customHeight="1" x14ac:dyDescent="0.25">
      <c r="A226" s="53">
        <v>21849</v>
      </c>
      <c r="B226" s="53" t="s">
        <v>50</v>
      </c>
      <c r="C226" s="53" t="s">
        <v>245</v>
      </c>
      <c r="D226" s="54">
        <v>125</v>
      </c>
      <c r="E226" s="55">
        <v>0</v>
      </c>
      <c r="F226" s="55">
        <v>0</v>
      </c>
      <c r="G226" s="55">
        <v>0</v>
      </c>
      <c r="H226" s="54">
        <v>125</v>
      </c>
      <c r="I226" s="56">
        <v>0</v>
      </c>
      <c r="J226" s="56">
        <v>0</v>
      </c>
      <c r="K226" s="57">
        <v>0</v>
      </c>
      <c r="L226" s="57">
        <v>0</v>
      </c>
      <c r="M226" s="56">
        <v>0</v>
      </c>
      <c r="N226" s="58">
        <v>0</v>
      </c>
      <c r="O226" s="59">
        <v>0</v>
      </c>
      <c r="P226" s="60">
        <v>0</v>
      </c>
    </row>
    <row r="227" spans="1:16" ht="7.35" customHeight="1" x14ac:dyDescent="0.25">
      <c r="A227" s="53">
        <v>21850</v>
      </c>
      <c r="B227" s="53" t="s">
        <v>50</v>
      </c>
      <c r="C227" s="53" t="s">
        <v>246</v>
      </c>
      <c r="D227" s="54">
        <v>3</v>
      </c>
      <c r="E227" s="55">
        <v>0</v>
      </c>
      <c r="F227" s="55">
        <v>0</v>
      </c>
      <c r="G227" s="55">
        <v>0</v>
      </c>
      <c r="H227" s="54">
        <v>3</v>
      </c>
      <c r="I227" s="56">
        <v>0</v>
      </c>
      <c r="J227" s="56">
        <v>0</v>
      </c>
      <c r="K227" s="57">
        <v>0</v>
      </c>
      <c r="L227" s="57">
        <v>0</v>
      </c>
      <c r="M227" s="56">
        <v>0</v>
      </c>
      <c r="N227" s="58">
        <v>0</v>
      </c>
      <c r="O227" s="59">
        <v>0</v>
      </c>
      <c r="P227" s="60">
        <v>0</v>
      </c>
    </row>
    <row r="228" spans="1:16" ht="7.35" customHeight="1" x14ac:dyDescent="0.25">
      <c r="A228" s="53">
        <v>21878</v>
      </c>
      <c r="B228" s="53" t="s">
        <v>46</v>
      </c>
      <c r="C228" s="53" t="s">
        <v>247</v>
      </c>
      <c r="D228" s="54">
        <v>310</v>
      </c>
      <c r="E228" s="55">
        <v>128</v>
      </c>
      <c r="F228" s="55">
        <v>128</v>
      </c>
      <c r="G228" s="55">
        <v>0</v>
      </c>
      <c r="H228" s="54">
        <v>182</v>
      </c>
      <c r="I228" s="56">
        <v>0</v>
      </c>
      <c r="J228" s="56">
        <v>0</v>
      </c>
      <c r="K228" s="57">
        <v>0</v>
      </c>
      <c r="L228" s="57">
        <v>0</v>
      </c>
      <c r="M228" s="56">
        <v>0</v>
      </c>
      <c r="N228" s="58">
        <v>0</v>
      </c>
      <c r="O228" s="59">
        <v>0</v>
      </c>
      <c r="P228" s="60">
        <v>0</v>
      </c>
    </row>
    <row r="229" spans="1:16" ht="7.35" customHeight="1" x14ac:dyDescent="0.25">
      <c r="A229" s="53">
        <v>21887</v>
      </c>
      <c r="B229" s="53" t="s">
        <v>46</v>
      </c>
      <c r="C229" s="53" t="s">
        <v>248</v>
      </c>
      <c r="D229" s="54">
        <v>1071</v>
      </c>
      <c r="E229" s="55">
        <v>0</v>
      </c>
      <c r="F229" s="55">
        <v>0</v>
      </c>
      <c r="G229" s="55">
        <v>0</v>
      </c>
      <c r="H229" s="54">
        <v>1071</v>
      </c>
      <c r="I229" s="56">
        <v>2</v>
      </c>
      <c r="J229" s="56">
        <v>0</v>
      </c>
      <c r="K229" s="57">
        <v>0</v>
      </c>
      <c r="L229" s="57">
        <v>0</v>
      </c>
      <c r="M229" s="56">
        <v>2</v>
      </c>
      <c r="N229" s="58">
        <v>0</v>
      </c>
      <c r="O229" s="59">
        <v>0</v>
      </c>
      <c r="P229" s="60">
        <v>0</v>
      </c>
    </row>
    <row r="230" spans="1:16" ht="7.35" customHeight="1" x14ac:dyDescent="0.25">
      <c r="A230" s="53">
        <v>21888</v>
      </c>
      <c r="B230" s="53" t="s">
        <v>46</v>
      </c>
      <c r="C230" s="53" t="s">
        <v>476</v>
      </c>
      <c r="D230" s="54">
        <v>74</v>
      </c>
      <c r="E230" s="55">
        <v>0</v>
      </c>
      <c r="F230" s="55">
        <v>0</v>
      </c>
      <c r="G230" s="55">
        <v>0</v>
      </c>
      <c r="H230" s="54">
        <v>74</v>
      </c>
      <c r="I230" s="56">
        <v>1</v>
      </c>
      <c r="J230" s="56">
        <v>0</v>
      </c>
      <c r="K230" s="57">
        <v>0</v>
      </c>
      <c r="L230" s="57">
        <v>0</v>
      </c>
      <c r="M230" s="56">
        <v>1</v>
      </c>
      <c r="N230" s="58">
        <v>0</v>
      </c>
      <c r="O230" s="59">
        <v>0</v>
      </c>
      <c r="P230" s="60">
        <v>0</v>
      </c>
    </row>
    <row r="231" spans="1:16" ht="7.35" customHeight="1" x14ac:dyDescent="0.25">
      <c r="A231" s="53">
        <v>21889</v>
      </c>
      <c r="B231" s="53" t="s">
        <v>46</v>
      </c>
      <c r="C231" s="53" t="s">
        <v>249</v>
      </c>
      <c r="D231" s="54">
        <v>315</v>
      </c>
      <c r="E231" s="55">
        <v>0</v>
      </c>
      <c r="F231" s="55">
        <v>0</v>
      </c>
      <c r="G231" s="55">
        <v>0</v>
      </c>
      <c r="H231" s="54">
        <v>315</v>
      </c>
      <c r="I231" s="56">
        <v>1</v>
      </c>
      <c r="J231" s="56">
        <v>0</v>
      </c>
      <c r="K231" s="57">
        <v>0</v>
      </c>
      <c r="L231" s="57">
        <v>0</v>
      </c>
      <c r="M231" s="56">
        <v>1</v>
      </c>
      <c r="N231" s="58">
        <v>0</v>
      </c>
      <c r="O231" s="59">
        <v>0</v>
      </c>
      <c r="P231" s="60">
        <v>0</v>
      </c>
    </row>
    <row r="232" spans="1:16" ht="7.35" customHeight="1" x14ac:dyDescent="0.25">
      <c r="A232" s="53">
        <v>21890</v>
      </c>
      <c r="B232" s="53" t="s">
        <v>46</v>
      </c>
      <c r="C232" s="53" t="s">
        <v>250</v>
      </c>
      <c r="D232" s="54">
        <v>91</v>
      </c>
      <c r="E232" s="55">
        <v>0</v>
      </c>
      <c r="F232" s="55">
        <v>0</v>
      </c>
      <c r="G232" s="55">
        <v>0</v>
      </c>
      <c r="H232" s="54">
        <v>91</v>
      </c>
      <c r="I232" s="56">
        <v>2</v>
      </c>
      <c r="J232" s="56">
        <v>0</v>
      </c>
      <c r="K232" s="57">
        <v>0</v>
      </c>
      <c r="L232" s="57">
        <v>0</v>
      </c>
      <c r="M232" s="56">
        <v>2</v>
      </c>
      <c r="N232" s="58">
        <v>0</v>
      </c>
      <c r="O232" s="59">
        <v>0</v>
      </c>
      <c r="P232" s="60">
        <v>0</v>
      </c>
    </row>
    <row r="233" spans="1:16" ht="7.35" customHeight="1" x14ac:dyDescent="0.25">
      <c r="A233" s="53">
        <v>21891</v>
      </c>
      <c r="B233" s="53" t="s">
        <v>46</v>
      </c>
      <c r="C233" s="53" t="s">
        <v>251</v>
      </c>
      <c r="D233" s="54">
        <v>298</v>
      </c>
      <c r="E233" s="55">
        <v>0</v>
      </c>
      <c r="F233" s="55">
        <v>0</v>
      </c>
      <c r="G233" s="55">
        <v>0</v>
      </c>
      <c r="H233" s="54">
        <v>298</v>
      </c>
      <c r="I233" s="56">
        <v>8</v>
      </c>
      <c r="J233" s="56">
        <v>0</v>
      </c>
      <c r="K233" s="57">
        <v>0</v>
      </c>
      <c r="L233" s="57">
        <v>0</v>
      </c>
      <c r="M233" s="56">
        <v>8</v>
      </c>
      <c r="N233" s="58">
        <v>0</v>
      </c>
      <c r="O233" s="59">
        <v>0</v>
      </c>
      <c r="P233" s="60">
        <v>0</v>
      </c>
    </row>
    <row r="234" spans="1:16" ht="7.35" customHeight="1" x14ac:dyDescent="0.25">
      <c r="A234" s="53">
        <v>21892</v>
      </c>
      <c r="B234" s="53" t="s">
        <v>44</v>
      </c>
      <c r="C234" s="53" t="s">
        <v>477</v>
      </c>
      <c r="D234" s="54">
        <v>138</v>
      </c>
      <c r="E234" s="55">
        <v>0</v>
      </c>
      <c r="F234" s="55">
        <v>0</v>
      </c>
      <c r="G234" s="55">
        <v>0</v>
      </c>
      <c r="H234" s="54">
        <v>138</v>
      </c>
      <c r="I234" s="56">
        <v>0</v>
      </c>
      <c r="J234" s="56">
        <v>0</v>
      </c>
      <c r="K234" s="57">
        <v>0</v>
      </c>
      <c r="L234" s="57">
        <v>0</v>
      </c>
      <c r="M234" s="56">
        <v>0</v>
      </c>
      <c r="N234" s="58">
        <v>0</v>
      </c>
      <c r="O234" s="59">
        <v>0</v>
      </c>
      <c r="P234" s="60">
        <v>0</v>
      </c>
    </row>
    <row r="235" spans="1:16" ht="7.35" customHeight="1" x14ac:dyDescent="0.25">
      <c r="A235" s="53">
        <v>21893</v>
      </c>
      <c r="B235" s="53" t="s">
        <v>72</v>
      </c>
      <c r="C235" s="53" t="s">
        <v>252</v>
      </c>
      <c r="D235" s="54">
        <v>335</v>
      </c>
      <c r="E235" s="55">
        <v>0</v>
      </c>
      <c r="F235" s="55">
        <v>0</v>
      </c>
      <c r="G235" s="55">
        <v>0</v>
      </c>
      <c r="H235" s="54">
        <v>335</v>
      </c>
      <c r="I235" s="56">
        <v>1</v>
      </c>
      <c r="J235" s="56">
        <v>0</v>
      </c>
      <c r="K235" s="57">
        <v>0</v>
      </c>
      <c r="L235" s="57">
        <v>0</v>
      </c>
      <c r="M235" s="56">
        <v>1</v>
      </c>
      <c r="N235" s="58">
        <v>1</v>
      </c>
      <c r="O235" s="59">
        <v>0</v>
      </c>
      <c r="P235" s="60">
        <v>0</v>
      </c>
    </row>
    <row r="236" spans="1:16" ht="7.35" customHeight="1" x14ac:dyDescent="0.25">
      <c r="A236" s="53">
        <v>21906</v>
      </c>
      <c r="B236" s="53" t="s">
        <v>46</v>
      </c>
      <c r="C236" s="53" t="s">
        <v>253</v>
      </c>
      <c r="D236" s="54">
        <v>13</v>
      </c>
      <c r="E236" s="55">
        <v>0</v>
      </c>
      <c r="F236" s="55">
        <v>0</v>
      </c>
      <c r="G236" s="55">
        <v>0</v>
      </c>
      <c r="H236" s="54">
        <v>13</v>
      </c>
      <c r="I236" s="56">
        <v>0</v>
      </c>
      <c r="J236" s="56">
        <v>0</v>
      </c>
      <c r="K236" s="57">
        <v>0</v>
      </c>
      <c r="L236" s="57">
        <v>0</v>
      </c>
      <c r="M236" s="56">
        <v>0</v>
      </c>
      <c r="N236" s="58">
        <v>0</v>
      </c>
      <c r="O236" s="59">
        <v>0</v>
      </c>
      <c r="P236" s="60">
        <v>0</v>
      </c>
    </row>
    <row r="237" spans="1:16" ht="7.35" customHeight="1" x14ac:dyDescent="0.25">
      <c r="A237" s="53">
        <v>21907</v>
      </c>
      <c r="B237" s="53" t="s">
        <v>42</v>
      </c>
      <c r="C237" s="53" t="s">
        <v>254</v>
      </c>
      <c r="D237" s="54">
        <v>13</v>
      </c>
      <c r="E237" s="55">
        <v>0</v>
      </c>
      <c r="F237" s="55">
        <v>0</v>
      </c>
      <c r="G237" s="55">
        <v>0</v>
      </c>
      <c r="H237" s="54">
        <v>13</v>
      </c>
      <c r="I237" s="56">
        <v>0</v>
      </c>
      <c r="J237" s="56">
        <v>0</v>
      </c>
      <c r="K237" s="57">
        <v>0</v>
      </c>
      <c r="L237" s="57">
        <v>0</v>
      </c>
      <c r="M237" s="56">
        <v>0</v>
      </c>
      <c r="N237" s="58">
        <v>0</v>
      </c>
      <c r="O237" s="59">
        <v>0</v>
      </c>
      <c r="P237" s="60">
        <v>0</v>
      </c>
    </row>
    <row r="238" spans="1:16" ht="7.35" customHeight="1" x14ac:dyDescent="0.25">
      <c r="A238" s="53">
        <v>21908</v>
      </c>
      <c r="B238" s="53" t="s">
        <v>42</v>
      </c>
      <c r="C238" s="53" t="s">
        <v>255</v>
      </c>
      <c r="D238" s="54">
        <v>13</v>
      </c>
      <c r="E238" s="55">
        <v>0</v>
      </c>
      <c r="F238" s="55">
        <v>0</v>
      </c>
      <c r="G238" s="55">
        <v>0</v>
      </c>
      <c r="H238" s="54">
        <v>13</v>
      </c>
      <c r="I238" s="56">
        <v>0</v>
      </c>
      <c r="J238" s="56">
        <v>0</v>
      </c>
      <c r="K238" s="57">
        <v>0</v>
      </c>
      <c r="L238" s="57">
        <v>0</v>
      </c>
      <c r="M238" s="56">
        <v>0</v>
      </c>
      <c r="N238" s="58">
        <v>0</v>
      </c>
      <c r="O238" s="59">
        <v>0</v>
      </c>
      <c r="P238" s="60">
        <v>0</v>
      </c>
    </row>
    <row r="239" spans="1:16" ht="7.35" customHeight="1" x14ac:dyDescent="0.25">
      <c r="A239" s="53">
        <v>21921</v>
      </c>
      <c r="B239" s="53" t="s">
        <v>50</v>
      </c>
      <c r="C239" s="53" t="s">
        <v>256</v>
      </c>
      <c r="D239" s="54">
        <v>211</v>
      </c>
      <c r="E239" s="55">
        <v>12</v>
      </c>
      <c r="F239" s="55">
        <v>12</v>
      </c>
      <c r="G239" s="55">
        <v>0</v>
      </c>
      <c r="H239" s="54">
        <v>199</v>
      </c>
      <c r="I239" s="56">
        <v>0</v>
      </c>
      <c r="J239" s="56">
        <v>0</v>
      </c>
      <c r="K239" s="57">
        <v>0</v>
      </c>
      <c r="L239" s="57">
        <v>0</v>
      </c>
      <c r="M239" s="56">
        <v>0</v>
      </c>
      <c r="N239" s="58">
        <v>1</v>
      </c>
      <c r="O239" s="59">
        <v>0</v>
      </c>
      <c r="P239" s="60">
        <v>0</v>
      </c>
    </row>
    <row r="240" spans="1:16" ht="7.35" customHeight="1" x14ac:dyDescent="0.25">
      <c r="A240" s="53">
        <v>21923</v>
      </c>
      <c r="B240" s="53" t="s">
        <v>17</v>
      </c>
      <c r="C240" s="53" t="s">
        <v>478</v>
      </c>
      <c r="D240" s="54">
        <v>8</v>
      </c>
      <c r="E240" s="55">
        <v>0</v>
      </c>
      <c r="F240" s="55">
        <v>0</v>
      </c>
      <c r="G240" s="55">
        <v>0</v>
      </c>
      <c r="H240" s="54">
        <v>8</v>
      </c>
      <c r="I240" s="56">
        <v>0</v>
      </c>
      <c r="J240" s="56">
        <v>0</v>
      </c>
      <c r="K240" s="57">
        <v>0</v>
      </c>
      <c r="L240" s="57">
        <v>0</v>
      </c>
      <c r="M240" s="56">
        <v>0</v>
      </c>
      <c r="N240" s="58">
        <v>0</v>
      </c>
      <c r="O240" s="59">
        <v>0</v>
      </c>
      <c r="P240" s="60">
        <v>0</v>
      </c>
    </row>
    <row r="241" spans="1:16" ht="7.35" customHeight="1" x14ac:dyDescent="0.25">
      <c r="A241" s="53">
        <v>21924</v>
      </c>
      <c r="B241" s="53" t="s">
        <v>44</v>
      </c>
      <c r="C241" s="53" t="s">
        <v>479</v>
      </c>
      <c r="D241" s="54">
        <v>639</v>
      </c>
      <c r="E241" s="55">
        <v>0</v>
      </c>
      <c r="F241" s="55">
        <v>0</v>
      </c>
      <c r="G241" s="55">
        <v>0</v>
      </c>
      <c r="H241" s="54">
        <v>639</v>
      </c>
      <c r="I241" s="56">
        <v>0</v>
      </c>
      <c r="J241" s="56">
        <v>0</v>
      </c>
      <c r="K241" s="57">
        <v>0</v>
      </c>
      <c r="L241" s="57">
        <v>0</v>
      </c>
      <c r="M241" s="56">
        <v>0</v>
      </c>
      <c r="N241" s="58">
        <v>0</v>
      </c>
      <c r="O241" s="59">
        <v>0</v>
      </c>
      <c r="P241" s="60">
        <v>0</v>
      </c>
    </row>
    <row r="242" spans="1:16" ht="7.35" customHeight="1" x14ac:dyDescent="0.25">
      <c r="A242" s="53">
        <v>21925</v>
      </c>
      <c r="B242" s="53" t="s">
        <v>44</v>
      </c>
      <c r="C242" s="53" t="s">
        <v>480</v>
      </c>
      <c r="D242" s="54">
        <v>1</v>
      </c>
      <c r="E242" s="55">
        <v>0</v>
      </c>
      <c r="F242" s="55">
        <v>0</v>
      </c>
      <c r="G242" s="55">
        <v>0</v>
      </c>
      <c r="H242" s="54">
        <v>1</v>
      </c>
      <c r="I242" s="56">
        <v>0</v>
      </c>
      <c r="J242" s="56">
        <v>0</v>
      </c>
      <c r="K242" s="57">
        <v>0</v>
      </c>
      <c r="L242" s="57">
        <v>0</v>
      </c>
      <c r="M242" s="56">
        <v>0</v>
      </c>
      <c r="N242" s="58">
        <v>0</v>
      </c>
      <c r="O242" s="59">
        <v>0</v>
      </c>
      <c r="P242" s="60">
        <v>0</v>
      </c>
    </row>
    <row r="243" spans="1:16" ht="7.35" customHeight="1" x14ac:dyDescent="0.25">
      <c r="A243" s="53">
        <v>21930</v>
      </c>
      <c r="B243" s="53" t="s">
        <v>42</v>
      </c>
      <c r="C243" s="53" t="s">
        <v>481</v>
      </c>
      <c r="D243" s="54">
        <v>58</v>
      </c>
      <c r="E243" s="55">
        <v>0</v>
      </c>
      <c r="F243" s="55">
        <v>0</v>
      </c>
      <c r="G243" s="55">
        <v>0</v>
      </c>
      <c r="H243" s="54">
        <v>58</v>
      </c>
      <c r="I243" s="56">
        <v>0</v>
      </c>
      <c r="J243" s="56">
        <v>0</v>
      </c>
      <c r="K243" s="57">
        <v>0</v>
      </c>
      <c r="L243" s="57">
        <v>0</v>
      </c>
      <c r="M243" s="56">
        <v>0</v>
      </c>
      <c r="N243" s="58">
        <v>0</v>
      </c>
      <c r="O243" s="59">
        <v>0</v>
      </c>
      <c r="P243" s="60">
        <v>0</v>
      </c>
    </row>
    <row r="244" spans="1:16" ht="7.35" customHeight="1" x14ac:dyDescent="0.25">
      <c r="A244" s="53">
        <v>21931</v>
      </c>
      <c r="B244" s="53" t="s">
        <v>46</v>
      </c>
      <c r="C244" s="53" t="s">
        <v>482</v>
      </c>
      <c r="D244" s="54">
        <v>1568</v>
      </c>
      <c r="E244" s="55">
        <v>0</v>
      </c>
      <c r="F244" s="55">
        <v>0</v>
      </c>
      <c r="G244" s="55">
        <v>0</v>
      </c>
      <c r="H244" s="54">
        <v>1568</v>
      </c>
      <c r="I244" s="56">
        <v>0</v>
      </c>
      <c r="J244" s="56">
        <v>0</v>
      </c>
      <c r="K244" s="57">
        <v>0</v>
      </c>
      <c r="L244" s="57">
        <v>0</v>
      </c>
      <c r="M244" s="56">
        <v>0</v>
      </c>
      <c r="N244" s="58">
        <v>0</v>
      </c>
      <c r="O244" s="59">
        <v>0</v>
      </c>
      <c r="P244" s="60">
        <v>0</v>
      </c>
    </row>
    <row r="245" spans="1:16" ht="7.35" customHeight="1" x14ac:dyDescent="0.25">
      <c r="A245" s="53">
        <v>21932</v>
      </c>
      <c r="B245" s="53" t="s">
        <v>50</v>
      </c>
      <c r="C245" s="53" t="s">
        <v>257</v>
      </c>
      <c r="D245" s="54">
        <v>1</v>
      </c>
      <c r="E245" s="55">
        <v>0</v>
      </c>
      <c r="F245" s="55">
        <v>0</v>
      </c>
      <c r="G245" s="55">
        <v>0</v>
      </c>
      <c r="H245" s="54">
        <v>1</v>
      </c>
      <c r="I245" s="56">
        <v>0</v>
      </c>
      <c r="J245" s="56">
        <v>0</v>
      </c>
      <c r="K245" s="57">
        <v>0</v>
      </c>
      <c r="L245" s="57">
        <v>0</v>
      </c>
      <c r="M245" s="56">
        <v>0</v>
      </c>
      <c r="N245" s="58">
        <v>2</v>
      </c>
      <c r="O245" s="59">
        <v>0</v>
      </c>
      <c r="P245" s="60">
        <v>0</v>
      </c>
    </row>
    <row r="246" spans="1:16" ht="7.35" customHeight="1" x14ac:dyDescent="0.25">
      <c r="A246" s="53">
        <v>21935</v>
      </c>
      <c r="B246" s="53" t="s">
        <v>17</v>
      </c>
      <c r="C246" s="53" t="s">
        <v>483</v>
      </c>
      <c r="D246" s="54">
        <v>2</v>
      </c>
      <c r="E246" s="55">
        <v>0</v>
      </c>
      <c r="F246" s="55">
        <v>0</v>
      </c>
      <c r="G246" s="55">
        <v>0</v>
      </c>
      <c r="H246" s="54">
        <v>2</v>
      </c>
      <c r="I246" s="56">
        <v>0</v>
      </c>
      <c r="J246" s="56">
        <v>0</v>
      </c>
      <c r="K246" s="57">
        <v>0</v>
      </c>
      <c r="L246" s="57">
        <v>0</v>
      </c>
      <c r="M246" s="56">
        <v>0</v>
      </c>
      <c r="N246" s="58">
        <v>0</v>
      </c>
      <c r="O246" s="59">
        <v>0</v>
      </c>
      <c r="P246" s="60">
        <v>0</v>
      </c>
    </row>
    <row r="247" spans="1:16" ht="7.35" customHeight="1" x14ac:dyDescent="0.25">
      <c r="A247" s="53">
        <v>21952</v>
      </c>
      <c r="B247" s="53" t="s">
        <v>46</v>
      </c>
      <c r="C247" s="53" t="s">
        <v>484</v>
      </c>
      <c r="D247" s="54">
        <v>305</v>
      </c>
      <c r="E247" s="55">
        <v>0</v>
      </c>
      <c r="F247" s="55">
        <v>0</v>
      </c>
      <c r="G247" s="55">
        <v>0</v>
      </c>
      <c r="H247" s="54">
        <v>305</v>
      </c>
      <c r="I247" s="56">
        <v>1</v>
      </c>
      <c r="J247" s="56">
        <v>0</v>
      </c>
      <c r="K247" s="57">
        <v>0</v>
      </c>
      <c r="L247" s="57">
        <v>0</v>
      </c>
      <c r="M247" s="56">
        <v>1</v>
      </c>
      <c r="N247" s="58">
        <v>0</v>
      </c>
      <c r="O247" s="59">
        <v>0</v>
      </c>
      <c r="P247" s="60">
        <v>0</v>
      </c>
    </row>
    <row r="248" spans="1:16" ht="7.35" customHeight="1" x14ac:dyDescent="0.25">
      <c r="A248" s="53">
        <v>21953</v>
      </c>
      <c r="B248" s="53" t="s">
        <v>46</v>
      </c>
      <c r="C248" s="53" t="s">
        <v>258</v>
      </c>
      <c r="D248" s="54">
        <v>79</v>
      </c>
      <c r="E248" s="55">
        <v>0</v>
      </c>
      <c r="F248" s="55">
        <v>0</v>
      </c>
      <c r="G248" s="55">
        <v>0</v>
      </c>
      <c r="H248" s="54">
        <v>79</v>
      </c>
      <c r="I248" s="56">
        <v>0</v>
      </c>
      <c r="J248" s="56">
        <v>0</v>
      </c>
      <c r="K248" s="57">
        <v>0</v>
      </c>
      <c r="L248" s="57">
        <v>0</v>
      </c>
      <c r="M248" s="56">
        <v>0</v>
      </c>
      <c r="N248" s="58">
        <v>0</v>
      </c>
      <c r="O248" s="59">
        <v>0</v>
      </c>
      <c r="P248" s="60">
        <v>0</v>
      </c>
    </row>
    <row r="249" spans="1:16" ht="7.35" customHeight="1" x14ac:dyDescent="0.25">
      <c r="A249" s="53">
        <v>21956</v>
      </c>
      <c r="B249" s="53" t="s">
        <v>42</v>
      </c>
      <c r="C249" s="53" t="s">
        <v>259</v>
      </c>
      <c r="D249" s="54">
        <v>600</v>
      </c>
      <c r="E249" s="55">
        <v>0</v>
      </c>
      <c r="F249" s="55">
        <v>0</v>
      </c>
      <c r="G249" s="55">
        <v>0</v>
      </c>
      <c r="H249" s="54">
        <v>600</v>
      </c>
      <c r="I249" s="56">
        <v>0</v>
      </c>
      <c r="J249" s="56">
        <v>0</v>
      </c>
      <c r="K249" s="57">
        <v>0</v>
      </c>
      <c r="L249" s="57">
        <v>0</v>
      </c>
      <c r="M249" s="56">
        <v>0</v>
      </c>
      <c r="N249" s="58">
        <v>0</v>
      </c>
      <c r="O249" s="59">
        <v>0</v>
      </c>
      <c r="P249" s="60">
        <v>0</v>
      </c>
    </row>
    <row r="250" spans="1:16" ht="7.35" customHeight="1" x14ac:dyDescent="0.25">
      <c r="A250" s="53">
        <v>21957</v>
      </c>
      <c r="B250" s="53" t="s">
        <v>42</v>
      </c>
      <c r="C250" s="53" t="s">
        <v>260</v>
      </c>
      <c r="D250" s="54">
        <v>5</v>
      </c>
      <c r="E250" s="55">
        <v>0</v>
      </c>
      <c r="F250" s="55">
        <v>0</v>
      </c>
      <c r="G250" s="55">
        <v>0</v>
      </c>
      <c r="H250" s="54">
        <v>5</v>
      </c>
      <c r="I250" s="56">
        <v>0</v>
      </c>
      <c r="J250" s="56">
        <v>0</v>
      </c>
      <c r="K250" s="57">
        <v>0</v>
      </c>
      <c r="L250" s="57">
        <v>0</v>
      </c>
      <c r="M250" s="56">
        <v>0</v>
      </c>
      <c r="N250" s="58">
        <v>0</v>
      </c>
      <c r="O250" s="59">
        <v>0</v>
      </c>
      <c r="P250" s="60">
        <v>0</v>
      </c>
    </row>
    <row r="251" spans="1:16" ht="7.35" customHeight="1" x14ac:dyDescent="0.25">
      <c r="A251" s="53">
        <v>21958</v>
      </c>
      <c r="B251" s="53" t="s">
        <v>42</v>
      </c>
      <c r="C251" s="53" t="s">
        <v>261</v>
      </c>
      <c r="D251" s="54">
        <v>6</v>
      </c>
      <c r="E251" s="55">
        <v>0</v>
      </c>
      <c r="F251" s="55">
        <v>0</v>
      </c>
      <c r="G251" s="55">
        <v>0</v>
      </c>
      <c r="H251" s="54">
        <v>6</v>
      </c>
      <c r="I251" s="56">
        <v>0</v>
      </c>
      <c r="J251" s="56">
        <v>0</v>
      </c>
      <c r="K251" s="57">
        <v>0</v>
      </c>
      <c r="L251" s="57">
        <v>0</v>
      </c>
      <c r="M251" s="56">
        <v>0</v>
      </c>
      <c r="N251" s="58">
        <v>0</v>
      </c>
      <c r="O251" s="59">
        <v>0</v>
      </c>
      <c r="P251" s="60">
        <v>0</v>
      </c>
    </row>
    <row r="252" spans="1:16" ht="7.35" customHeight="1" x14ac:dyDescent="0.25">
      <c r="A252" s="53">
        <v>21969</v>
      </c>
      <c r="B252" s="53" t="s">
        <v>17</v>
      </c>
      <c r="C252" s="53" t="s">
        <v>485</v>
      </c>
      <c r="D252" s="54">
        <v>330</v>
      </c>
      <c r="E252" s="55">
        <v>0</v>
      </c>
      <c r="F252" s="55">
        <v>0</v>
      </c>
      <c r="G252" s="55">
        <v>0</v>
      </c>
      <c r="H252" s="54">
        <v>330</v>
      </c>
      <c r="I252" s="56">
        <v>0</v>
      </c>
      <c r="J252" s="56">
        <v>0</v>
      </c>
      <c r="K252" s="57">
        <v>0</v>
      </c>
      <c r="L252" s="57">
        <v>0</v>
      </c>
      <c r="M252" s="56">
        <v>0</v>
      </c>
      <c r="N252" s="58">
        <v>0</v>
      </c>
      <c r="O252" s="59">
        <v>0</v>
      </c>
      <c r="P252" s="60">
        <v>0</v>
      </c>
    </row>
    <row r="253" spans="1:16" ht="7.35" customHeight="1" x14ac:dyDescent="0.25">
      <c r="A253" s="53">
        <v>22008</v>
      </c>
      <c r="B253" s="53" t="s">
        <v>50</v>
      </c>
      <c r="C253" s="53" t="s">
        <v>262</v>
      </c>
      <c r="D253" s="54">
        <v>162</v>
      </c>
      <c r="E253" s="55">
        <v>71</v>
      </c>
      <c r="F253" s="55">
        <v>71</v>
      </c>
      <c r="G253" s="55">
        <v>0</v>
      </c>
      <c r="H253" s="54">
        <v>91</v>
      </c>
      <c r="I253" s="56">
        <v>0</v>
      </c>
      <c r="J253" s="56">
        <v>0</v>
      </c>
      <c r="K253" s="57">
        <v>0</v>
      </c>
      <c r="L253" s="57">
        <v>0</v>
      </c>
      <c r="M253" s="56">
        <v>0</v>
      </c>
      <c r="N253" s="58">
        <v>0</v>
      </c>
      <c r="O253" s="59">
        <v>0</v>
      </c>
      <c r="P253" s="60">
        <v>0</v>
      </c>
    </row>
    <row r="254" spans="1:16" ht="7.35" customHeight="1" x14ac:dyDescent="0.25">
      <c r="A254" s="53">
        <v>22026</v>
      </c>
      <c r="B254" s="53" t="s">
        <v>17</v>
      </c>
      <c r="C254" s="53" t="s">
        <v>486</v>
      </c>
      <c r="D254" s="54">
        <v>458</v>
      </c>
      <c r="E254" s="55">
        <v>0</v>
      </c>
      <c r="F254" s="55">
        <v>0</v>
      </c>
      <c r="G254" s="55">
        <v>0</v>
      </c>
      <c r="H254" s="54">
        <v>458</v>
      </c>
      <c r="I254" s="56">
        <v>0</v>
      </c>
      <c r="J254" s="56">
        <v>0</v>
      </c>
      <c r="K254" s="57">
        <v>0</v>
      </c>
      <c r="L254" s="57">
        <v>0</v>
      </c>
      <c r="M254" s="56">
        <v>0</v>
      </c>
      <c r="N254" s="58">
        <v>0</v>
      </c>
      <c r="O254" s="59">
        <v>0</v>
      </c>
      <c r="P254" s="60">
        <v>0</v>
      </c>
    </row>
    <row r="255" spans="1:16" ht="7.35" customHeight="1" x14ac:dyDescent="0.25">
      <c r="A255" s="53">
        <v>22039</v>
      </c>
      <c r="B255" s="53" t="s">
        <v>50</v>
      </c>
      <c r="C255" s="53" t="s">
        <v>263</v>
      </c>
      <c r="D255" s="54">
        <v>8</v>
      </c>
      <c r="E255" s="55">
        <v>28</v>
      </c>
      <c r="F255" s="55">
        <v>28</v>
      </c>
      <c r="G255" s="55">
        <v>0</v>
      </c>
      <c r="H255" s="54">
        <v>-20</v>
      </c>
      <c r="I255" s="56">
        <v>0</v>
      </c>
      <c r="J255" s="56">
        <v>0</v>
      </c>
      <c r="K255" s="57">
        <v>0</v>
      </c>
      <c r="L255" s="57">
        <v>0</v>
      </c>
      <c r="M255" s="56">
        <v>0</v>
      </c>
      <c r="N255" s="58">
        <v>0</v>
      </c>
      <c r="O255" s="59">
        <v>0</v>
      </c>
      <c r="P255" s="60">
        <v>0</v>
      </c>
    </row>
    <row r="256" spans="1:16" ht="7.35" customHeight="1" x14ac:dyDescent="0.25">
      <c r="A256" s="53">
        <v>22042</v>
      </c>
      <c r="B256" s="53" t="s">
        <v>46</v>
      </c>
      <c r="C256" s="53" t="s">
        <v>264</v>
      </c>
      <c r="D256" s="54">
        <v>8</v>
      </c>
      <c r="E256" s="55">
        <v>28</v>
      </c>
      <c r="F256" s="55">
        <v>28</v>
      </c>
      <c r="G256" s="55">
        <v>0</v>
      </c>
      <c r="H256" s="54">
        <v>-20</v>
      </c>
      <c r="I256" s="56">
        <v>0</v>
      </c>
      <c r="J256" s="56">
        <v>0</v>
      </c>
      <c r="K256" s="57">
        <v>0</v>
      </c>
      <c r="L256" s="57">
        <v>0</v>
      </c>
      <c r="M256" s="56">
        <v>0</v>
      </c>
      <c r="N256" s="58">
        <v>0</v>
      </c>
      <c r="O256" s="59">
        <v>0</v>
      </c>
      <c r="P256" s="60">
        <v>0</v>
      </c>
    </row>
    <row r="257" spans="1:16" ht="7.35" customHeight="1" x14ac:dyDescent="0.25">
      <c r="A257" s="53">
        <v>22043</v>
      </c>
      <c r="B257" s="53" t="s">
        <v>17</v>
      </c>
      <c r="C257" s="53" t="s">
        <v>265</v>
      </c>
      <c r="D257" s="54">
        <v>8</v>
      </c>
      <c r="E257" s="55">
        <v>28</v>
      </c>
      <c r="F257" s="55">
        <v>28</v>
      </c>
      <c r="G257" s="55">
        <v>0</v>
      </c>
      <c r="H257" s="54">
        <v>-20</v>
      </c>
      <c r="I257" s="56">
        <v>0</v>
      </c>
      <c r="J257" s="56">
        <v>0</v>
      </c>
      <c r="K257" s="57">
        <v>0</v>
      </c>
      <c r="L257" s="57">
        <v>0</v>
      </c>
      <c r="M257" s="56">
        <v>0</v>
      </c>
      <c r="N257" s="58">
        <v>0</v>
      </c>
      <c r="O257" s="59">
        <v>0</v>
      </c>
      <c r="P257" s="60">
        <v>0</v>
      </c>
    </row>
    <row r="258" spans="1:16" ht="7.35" customHeight="1" x14ac:dyDescent="0.25">
      <c r="A258" s="53">
        <v>22050</v>
      </c>
      <c r="B258" s="53" t="s">
        <v>72</v>
      </c>
      <c r="C258" s="53" t="s">
        <v>266</v>
      </c>
      <c r="D258" s="54">
        <v>342</v>
      </c>
      <c r="E258" s="55">
        <v>0</v>
      </c>
      <c r="F258" s="55">
        <v>0</v>
      </c>
      <c r="G258" s="55">
        <v>0</v>
      </c>
      <c r="H258" s="54">
        <v>342</v>
      </c>
      <c r="I258" s="56">
        <v>0</v>
      </c>
      <c r="J258" s="56">
        <v>0</v>
      </c>
      <c r="K258" s="57">
        <v>0</v>
      </c>
      <c r="L258" s="57">
        <v>0</v>
      </c>
      <c r="M258" s="56">
        <v>0</v>
      </c>
      <c r="N258" s="58">
        <v>0</v>
      </c>
      <c r="O258" s="59">
        <v>0</v>
      </c>
      <c r="P258" s="60">
        <v>0</v>
      </c>
    </row>
    <row r="259" spans="1:16" ht="10.15" customHeight="1" x14ac:dyDescent="0.25"/>
    <row r="260" spans="1:16" ht="7.9" customHeight="1" x14ac:dyDescent="0.25">
      <c r="A260" s="142" t="s">
        <v>487</v>
      </c>
      <c r="B260" s="142" t="s">
        <v>488</v>
      </c>
      <c r="C260" s="143">
        <v>43979</v>
      </c>
      <c r="D260" s="144">
        <v>0.112280092595029</v>
      </c>
    </row>
    <row r="261" spans="1:16" ht="10.15" customHeight="1" x14ac:dyDescent="0.25"/>
    <row r="262" spans="1:16" ht="10.15" customHeight="1" x14ac:dyDescent="0.25"/>
    <row r="263" spans="1:16" ht="10.15" customHeight="1" x14ac:dyDescent="0.25"/>
    <row r="264" spans="1:16" ht="10.15" customHeight="1" x14ac:dyDescent="0.25"/>
    <row r="265" spans="1:16" ht="10.15" customHeight="1" x14ac:dyDescent="0.25"/>
    <row r="266" spans="1:16" ht="10.15" customHeight="1" x14ac:dyDescent="0.25"/>
    <row r="267" spans="1:16" ht="10.15" customHeight="1" x14ac:dyDescent="0.25"/>
    <row r="268" spans="1:16" ht="10.15" customHeight="1" x14ac:dyDescent="0.25"/>
    <row r="269" spans="1:16" ht="10.15" customHeight="1" x14ac:dyDescent="0.25"/>
    <row r="270" spans="1:16" ht="10.15" customHeight="1" x14ac:dyDescent="0.25"/>
    <row r="271" spans="1:16" ht="10.15" customHeight="1" x14ac:dyDescent="0.25"/>
    <row r="272" spans="1:16" ht="10.15" customHeight="1" x14ac:dyDescent="0.25"/>
    <row r="273" ht="10.15" customHeight="1" x14ac:dyDescent="0.25"/>
  </sheetData>
  <autoFilter ref="A2:P221" xr:uid="{5A43D956-D9A0-4733-98A5-81443D7F4BAB}">
    <sortState xmlns:xlrd2="http://schemas.microsoft.com/office/spreadsheetml/2017/richdata2" ref="A3:P258">
      <sortCondition ref="A2:A221"/>
    </sortState>
  </autoFilter>
  <conditionalFormatting sqref="A1:A1048576">
    <cfRule type="duplicateValues" dxfId="0" priority="1"/>
  </conditionalFormatting>
  <pageMargins left="0" right="0" top="0" bottom="0" header="0" footer="0"/>
  <pageSetup paperSize="0" scale="0" fitToWidth="0" fitToHeight="0" orientation="landscape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0F8A8-1865-46D7-BF7D-8686355A6876}">
  <sheetPr codeName="Feuil7"/>
  <dimension ref="A1:E7"/>
  <sheetViews>
    <sheetView workbookViewId="0">
      <selection activeCell="C10" sqref="C10"/>
    </sheetView>
  </sheetViews>
  <sheetFormatPr baseColWidth="10" defaultRowHeight="15" x14ac:dyDescent="0.25"/>
  <cols>
    <col min="1" max="1" width="18.140625" bestFit="1" customWidth="1"/>
    <col min="3" max="3" width="38.85546875" bestFit="1" customWidth="1"/>
    <col min="5" max="5" width="38.85546875" bestFit="1" customWidth="1"/>
  </cols>
  <sheetData>
    <row r="1" spans="1:5" x14ac:dyDescent="0.25">
      <c r="A1" s="25" t="s">
        <v>317</v>
      </c>
      <c r="C1" s="25" t="s">
        <v>464</v>
      </c>
      <c r="E1" s="25" t="s">
        <v>465</v>
      </c>
    </row>
    <row r="2" spans="1:5" x14ac:dyDescent="0.25">
      <c r="A2" t="s">
        <v>316</v>
      </c>
    </row>
    <row r="3" spans="1:5" x14ac:dyDescent="0.25">
      <c r="A3" t="s">
        <v>367</v>
      </c>
    </row>
    <row r="4" spans="1:5" x14ac:dyDescent="0.25">
      <c r="A4" t="s">
        <v>318</v>
      </c>
    </row>
    <row r="5" spans="1:5" x14ac:dyDescent="0.25">
      <c r="A5" t="s">
        <v>319</v>
      </c>
    </row>
    <row r="6" spans="1:5" x14ac:dyDescent="0.25">
      <c r="A6" t="s">
        <v>369</v>
      </c>
    </row>
    <row r="7" spans="1:5" x14ac:dyDescent="0.25">
      <c r="A7" t="s">
        <v>320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AD3D9-AF99-45AC-AEC0-8185A099E96E}">
  <sheetPr codeName="Feuil11"/>
  <dimension ref="A1:B16"/>
  <sheetViews>
    <sheetView workbookViewId="0">
      <selection activeCell="H20" sqref="H20"/>
    </sheetView>
  </sheetViews>
  <sheetFormatPr baseColWidth="10" defaultRowHeight="15" x14ac:dyDescent="0.25"/>
  <cols>
    <col min="1" max="1" width="21.28515625" customWidth="1"/>
  </cols>
  <sheetData>
    <row r="1" spans="1:2" x14ac:dyDescent="0.25">
      <c r="A1" s="25" t="s">
        <v>374</v>
      </c>
    </row>
    <row r="2" spans="1:2" x14ac:dyDescent="0.25">
      <c r="A2" t="s">
        <v>375</v>
      </c>
    </row>
    <row r="3" spans="1:2" x14ac:dyDescent="0.25">
      <c r="A3" s="108" t="s">
        <v>376</v>
      </c>
      <c r="B3" s="63" t="s">
        <v>521</v>
      </c>
    </row>
    <row r="4" spans="1:2" x14ac:dyDescent="0.25">
      <c r="A4" s="108" t="b">
        <f>'ETAT-STOCK'!L2&lt;=0</f>
        <v>0</v>
      </c>
      <c r="B4" s="63" t="s">
        <v>521</v>
      </c>
    </row>
    <row r="6" spans="1:2" x14ac:dyDescent="0.25">
      <c r="A6" t="s">
        <v>377</v>
      </c>
    </row>
    <row r="7" spans="1:2" x14ac:dyDescent="0.25">
      <c r="A7" s="108" t="s">
        <v>376</v>
      </c>
      <c r="B7" s="63" t="s">
        <v>521</v>
      </c>
    </row>
    <row r="8" spans="1:2" x14ac:dyDescent="0.25">
      <c r="A8" s="108" t="b">
        <f>AND('ETAT-STOCK'!$L2&gt;0,'ETAT-STOCK'!$L2&lt;='ETAT-STOCK'!$M2)</f>
        <v>0</v>
      </c>
      <c r="B8" s="63" t="s">
        <v>521</v>
      </c>
    </row>
    <row r="9" spans="1:2" x14ac:dyDescent="0.25">
      <c r="A9" s="1"/>
    </row>
    <row r="10" spans="1:2" x14ac:dyDescent="0.25">
      <c r="A10" t="s">
        <v>378</v>
      </c>
    </row>
    <row r="11" spans="1:2" x14ac:dyDescent="0.25">
      <c r="A11" s="108" t="s">
        <v>376</v>
      </c>
      <c r="B11" s="63" t="s">
        <v>521</v>
      </c>
    </row>
    <row r="12" spans="1:2" x14ac:dyDescent="0.25">
      <c r="A12" s="108" t="b">
        <f>AND('ETAT-STOCK'!$L2&gt;0,'ETAT-STOCK'!$L2&gt;'ETAT-STOCK'!$M2,'ETAT-STOCK'!$L2&lt;='ETAT-STOCK'!$N2)</f>
        <v>0</v>
      </c>
      <c r="B12" s="63" t="s">
        <v>521</v>
      </c>
    </row>
    <row r="13" spans="1:2" x14ac:dyDescent="0.25">
      <c r="A13" s="1"/>
    </row>
    <row r="14" spans="1:2" x14ac:dyDescent="0.25">
      <c r="A14" t="s">
        <v>379</v>
      </c>
    </row>
    <row r="15" spans="1:2" x14ac:dyDescent="0.25">
      <c r="A15" s="108" t="s">
        <v>380</v>
      </c>
      <c r="B15" s="63" t="s">
        <v>521</v>
      </c>
    </row>
    <row r="16" spans="1:2" x14ac:dyDescent="0.25">
      <c r="A16" s="108" t="b">
        <f>AND('ETAT-STOCK'!$L2&gt;0,'ETAT-STOCK'!$L2&gt;'ETAT-STOCK'!$N2,'ETAT-STOCK'!$L2&lt;='ETAT-STOCK'!$O2)</f>
        <v>0</v>
      </c>
      <c r="B16" s="63" t="s">
        <v>521</v>
      </c>
    </row>
  </sheetData>
  <sheetProtection selectLockedCells="1"/>
  <pageMargins left="0.7" right="0.7" top="0.75" bottom="0.75" header="0.3" footer="0.3"/>
  <pageSetup paperSize="9" orientation="portrait" horizontalDpi="90" verticalDpi="9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2031E-4249-4A10-9181-A15EE6BF9969}">
  <sheetPr codeName="Feuil9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E3DEA5-02B7-4E96-9793-16B3F23C13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! Instructions A LIRE !</vt:lpstr>
      <vt:lpstr>DASHBOARD</vt:lpstr>
      <vt:lpstr>PO (to do)</vt:lpstr>
      <vt:lpstr>ETAT-STOCK</vt:lpstr>
      <vt:lpstr>REFERENTIEL</vt:lpstr>
      <vt:lpstr>COMMANDES</vt:lpstr>
      <vt:lpstr>FOURNISSEURS</vt:lpstr>
      <vt:lpstr>Import-SYMAG</vt:lpstr>
      <vt:lpstr>Listes</vt:lpstr>
      <vt:lpstr>Criteres</vt:lpstr>
      <vt:lpstr>Infos dev</vt:lpstr>
      <vt:lpstr>DASHBOARD!Extraire</vt:lpstr>
      <vt:lpstr>Liste_statut_commande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ETOUKE, FRANCK</dc:creator>
  <cp:lastModifiedBy>patrice</cp:lastModifiedBy>
  <dcterms:created xsi:type="dcterms:W3CDTF">2015-06-05T18:19:34Z</dcterms:created>
  <dcterms:modified xsi:type="dcterms:W3CDTF">2020-05-28T19:09:01Z</dcterms:modified>
</cp:coreProperties>
</file>