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IAT">'Heures Supplémentaire'!$Z:$Z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B13" i="1"/>
  <c r="C2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B17" i="1"/>
  <c r="AB16" i="1"/>
  <c r="AA14" i="1"/>
  <c r="AB14" i="1" s="1"/>
  <c r="B31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C41" i="1"/>
  <c r="B49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0" i="1"/>
  <c r="B58" i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59" i="1"/>
  <c r="B67" i="1"/>
  <c r="C68" i="1" s="1"/>
  <c r="C60" i="1" l="1"/>
  <c r="C61" i="1" s="1"/>
  <c r="C62" i="1" s="1"/>
  <c r="C63" i="1" s="1"/>
  <c r="C64" i="1" s="1"/>
  <c r="C65" i="1" s="1"/>
  <c r="B68" i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B76" i="1"/>
  <c r="B85" i="1"/>
  <c r="C77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C86" i="1"/>
  <c r="C71" i="1" l="1"/>
  <c r="B71" i="1" s="1"/>
  <c r="B86" i="1"/>
  <c r="C87" i="1"/>
  <c r="B29" i="1"/>
  <c r="B20" i="1"/>
  <c r="B11" i="4"/>
  <c r="C10" i="4"/>
  <c r="C95" i="1"/>
  <c r="B103" i="1"/>
  <c r="C96" i="1" l="1"/>
  <c r="C97" i="1" s="1"/>
  <c r="B95" i="1"/>
  <c r="C72" i="1"/>
  <c r="B72" i="1" s="1"/>
  <c r="B87" i="1"/>
  <c r="C88" i="1"/>
  <c r="B12" i="4"/>
  <c r="C11" i="4"/>
  <c r="C104" i="1"/>
  <c r="B112" i="1"/>
  <c r="C113" i="1" s="1"/>
  <c r="B121" i="1"/>
  <c r="B104" i="1" l="1"/>
  <c r="C105" i="1"/>
  <c r="B105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C122" i="1"/>
  <c r="B130" i="1"/>
  <c r="C106" i="1" l="1"/>
  <c r="C107" i="1" s="1"/>
  <c r="B107" i="1" s="1"/>
  <c r="C123" i="1"/>
  <c r="B122" i="1"/>
  <c r="C115" i="1"/>
  <c r="B114" i="1"/>
  <c r="B73" i="1"/>
  <c r="B98" i="1"/>
  <c r="C99" i="1"/>
  <c r="C90" i="1"/>
  <c r="B89" i="1"/>
  <c r="B14" i="4"/>
  <c r="C13" i="4"/>
  <c r="C131" i="1"/>
  <c r="B139" i="1"/>
  <c r="C140" i="1"/>
  <c r="B148" i="1"/>
  <c r="C108" i="1" l="1"/>
  <c r="B108" i="1" s="1"/>
  <c r="C132" i="1"/>
  <c r="C133" i="1" s="1"/>
  <c r="B133" i="1" s="1"/>
  <c r="B131" i="1"/>
  <c r="B132" i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C109" i="1"/>
  <c r="C91" i="1"/>
  <c r="B90" i="1"/>
  <c r="B15" i="4"/>
  <c r="C14" i="4"/>
  <c r="B157" i="1"/>
  <c r="C158" i="1"/>
  <c r="C149" i="1"/>
  <c r="C136" i="1" l="1"/>
  <c r="B136" i="1" s="1"/>
  <c r="C150" i="1"/>
  <c r="B150" i="1" s="1"/>
  <c r="B149" i="1"/>
  <c r="B158" i="1"/>
  <c r="C159" i="1"/>
  <c r="C160" i="1" s="1"/>
  <c r="B160" i="1" s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6" i="4"/>
  <c r="C15" i="4"/>
  <c r="B166" i="1"/>
  <c r="B175" i="1" s="1"/>
  <c r="C176" i="1" s="1"/>
  <c r="C137" i="1" l="1"/>
  <c r="B137" i="1" s="1"/>
  <c r="C151" i="1"/>
  <c r="B151" i="1" s="1"/>
  <c r="C161" i="1"/>
  <c r="B161" i="1" s="1"/>
  <c r="B159" i="1"/>
  <c r="B142" i="1"/>
  <c r="C143" i="1"/>
  <c r="C126" i="1"/>
  <c r="B125" i="1"/>
  <c r="B117" i="1"/>
  <c r="C118" i="1"/>
  <c r="C177" i="1"/>
  <c r="B177" i="1" s="1"/>
  <c r="B176" i="1"/>
  <c r="B17" i="4"/>
  <c r="C16" i="4"/>
  <c r="B184" i="1"/>
  <c r="C167" i="1"/>
  <c r="B193" i="1"/>
  <c r="C185" i="1"/>
  <c r="C168" i="1" l="1"/>
  <c r="B167" i="1"/>
  <c r="C162" i="1"/>
  <c r="C163" i="1" s="1"/>
  <c r="C152" i="1"/>
  <c r="C153" i="1" s="1"/>
  <c r="C144" i="1"/>
  <c r="B143" i="1"/>
  <c r="B126" i="1"/>
  <c r="C127" i="1"/>
  <c r="C119" i="1"/>
  <c r="B119" i="1" s="1"/>
  <c r="B118" i="1"/>
  <c r="C178" i="1"/>
  <c r="B178" i="1" s="1"/>
  <c r="C186" i="1"/>
  <c r="B186" i="1" s="1"/>
  <c r="B185" i="1"/>
  <c r="B162" i="1"/>
  <c r="C179" i="1"/>
  <c r="B18" i="4"/>
  <c r="C17" i="4"/>
  <c r="C194" i="1"/>
  <c r="B202" i="1"/>
  <c r="C187" i="1" l="1"/>
  <c r="B187" i="1" s="1"/>
  <c r="C169" i="1"/>
  <c r="B168" i="1"/>
  <c r="B152" i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C188" i="1"/>
  <c r="B19" i="4"/>
  <c r="C18" i="4"/>
  <c r="B211" i="1"/>
  <c r="C203" i="1"/>
  <c r="C170" i="1" l="1"/>
  <c r="B169" i="1"/>
  <c r="C155" i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B20" i="4"/>
  <c r="C19" i="4"/>
  <c r="C212" i="1"/>
  <c r="B220" i="1"/>
  <c r="C221" i="1"/>
  <c r="B229" i="1"/>
  <c r="C171" i="1" l="1"/>
  <c r="B170" i="1"/>
  <c r="B196" i="1"/>
  <c r="B212" i="1"/>
  <c r="C21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C172" i="1" l="1"/>
  <c r="B171" i="1"/>
  <c r="B213" i="1"/>
  <c r="C214" i="1"/>
  <c r="C231" i="1"/>
  <c r="C232" i="1" s="1"/>
  <c r="C233" i="1" s="1"/>
  <c r="B230" i="1"/>
  <c r="B182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C173" i="1" l="1"/>
  <c r="B173" i="1" s="1"/>
  <c r="B172" i="1"/>
  <c r="B232" i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C249" i="1" l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C257" i="1"/>
  <c r="B265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274" i="1"/>
  <c r="C275" i="1"/>
  <c r="C266" i="1"/>
  <c r="C276" i="1" l="1"/>
  <c r="C277" i="1" s="1"/>
  <c r="B277" i="1" s="1"/>
  <c r="B275" i="1"/>
  <c r="B266" i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B283" i="1"/>
  <c r="B292" i="1"/>
  <c r="B301" i="1"/>
  <c r="B276" i="1" l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C293" i="1"/>
  <c r="C302" i="1"/>
  <c r="B310" i="1"/>
  <c r="C284" i="1"/>
  <c r="B284" i="1" l="1"/>
  <c r="C285" i="1"/>
  <c r="B285" i="1" s="1"/>
  <c r="C294" i="1"/>
  <c r="C295" i="1" s="1"/>
  <c r="B293" i="1"/>
  <c r="B268" i="1"/>
  <c r="B278" i="1"/>
  <c r="C303" i="1"/>
  <c r="B303" i="1" s="1"/>
  <c r="B302" i="1"/>
  <c r="C270" i="1"/>
  <c r="B269" i="1"/>
  <c r="C262" i="1"/>
  <c r="B261" i="1"/>
  <c r="B279" i="1"/>
  <c r="C280" i="1"/>
  <c r="B245" i="1"/>
  <c r="B28" i="4"/>
  <c r="C27" i="4"/>
  <c r="B319" i="1"/>
  <c r="B328" i="1"/>
  <c r="C311" i="1"/>
  <c r="B337" i="1"/>
  <c r="C320" i="1"/>
  <c r="C338" i="1"/>
  <c r="B346" i="1"/>
  <c r="B294" i="1" l="1"/>
  <c r="C286" i="1"/>
  <c r="B286" i="1" s="1"/>
  <c r="C312" i="1"/>
  <c r="B312" i="1" s="1"/>
  <c r="B311" i="1"/>
  <c r="C304" i="1"/>
  <c r="C321" i="1"/>
  <c r="B321" i="1" s="1"/>
  <c r="B320" i="1"/>
  <c r="C287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29" i="1"/>
  <c r="C347" i="1"/>
  <c r="B355" i="1"/>
  <c r="B329" i="1" l="1"/>
  <c r="C330" i="1"/>
  <c r="B330" i="1" s="1"/>
  <c r="C313" i="1"/>
  <c r="B313" i="1" s="1"/>
  <c r="C331" i="1"/>
  <c r="B331" i="1" s="1"/>
  <c r="C322" i="1"/>
  <c r="C323" i="1" s="1"/>
  <c r="B322" i="1"/>
  <c r="C314" i="1"/>
  <c r="C315" i="1" s="1"/>
  <c r="C305" i="1"/>
  <c r="B304" i="1"/>
  <c r="B287" i="1"/>
  <c r="C288" i="1"/>
  <c r="B339" i="1"/>
  <c r="B296" i="1"/>
  <c r="C297" i="1"/>
  <c r="C272" i="1"/>
  <c r="B272" i="1" s="1"/>
  <c r="B271" i="1"/>
  <c r="C348" i="1"/>
  <c r="C349" i="1" s="1"/>
  <c r="B347" i="1"/>
  <c r="C341" i="1"/>
  <c r="B340" i="1"/>
  <c r="C324" i="1"/>
  <c r="B323" i="1"/>
  <c r="B30" i="4"/>
  <c r="C29" i="4"/>
  <c r="C356" i="1"/>
  <c r="B364" i="1"/>
  <c r="C332" i="1" l="1"/>
  <c r="B314" i="1"/>
  <c r="C306" i="1"/>
  <c r="B305" i="1"/>
  <c r="C333" i="1"/>
  <c r="B332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B373" i="1"/>
  <c r="C365" i="1"/>
  <c r="B306" i="1" l="1"/>
  <c r="C307" i="1"/>
  <c r="B365" i="1"/>
  <c r="C366" i="1"/>
  <c r="B366" i="1" s="1"/>
  <c r="C358" i="1"/>
  <c r="B358" i="1" s="1"/>
  <c r="B333" i="1"/>
  <c r="C334" i="1"/>
  <c r="B289" i="1"/>
  <c r="C290" i="1"/>
  <c r="B290" i="1" s="1"/>
  <c r="B298" i="1"/>
  <c r="C299" i="1"/>
  <c r="B299" i="1" s="1"/>
  <c r="C367" i="1"/>
  <c r="B367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C383" i="1"/>
  <c r="B391" i="1"/>
  <c r="C392" i="1"/>
  <c r="C374" i="1"/>
  <c r="C359" i="1" l="1"/>
  <c r="B359" i="1" s="1"/>
  <c r="B374" i="1"/>
  <c r="C375" i="1"/>
  <c r="C376" i="1" s="1"/>
  <c r="C377" i="1" s="1"/>
  <c r="B307" i="1"/>
  <c r="C308" i="1"/>
  <c r="B308" i="1" s="1"/>
  <c r="C335" i="1"/>
  <c r="B335" i="1" s="1"/>
  <c r="B334" i="1"/>
  <c r="B376" i="1"/>
  <c r="C384" i="1"/>
  <c r="B384" i="1" s="1"/>
  <c r="B383" i="1"/>
  <c r="C393" i="1"/>
  <c r="B393" i="1" s="1"/>
  <c r="B392" i="1"/>
  <c r="C360" i="1"/>
  <c r="B360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B400" i="1"/>
  <c r="C385" i="1" l="1"/>
  <c r="B385" i="1" s="1"/>
  <c r="C369" i="1"/>
  <c r="B369" i="1" s="1"/>
  <c r="C361" i="1"/>
  <c r="C362" i="1" s="1"/>
  <c r="C394" i="1"/>
  <c r="B394" i="1" s="1"/>
  <c r="B352" i="1"/>
  <c r="C353" i="1"/>
  <c r="B353" i="1" s="1"/>
  <c r="B344" i="1"/>
  <c r="B378" i="1"/>
  <c r="C379" i="1"/>
  <c r="B34" i="4"/>
  <c r="C33" i="4"/>
  <c r="B409" i="1"/>
  <c r="C401" i="1"/>
  <c r="B418" i="1"/>
  <c r="C410" i="1"/>
  <c r="B401" i="1" l="1"/>
  <c r="C402" i="1"/>
  <c r="B402" i="1" s="1"/>
  <c r="B361" i="1"/>
  <c r="C370" i="1"/>
  <c r="B370" i="1" s="1"/>
  <c r="C411" i="1"/>
  <c r="C412" i="1" s="1"/>
  <c r="B412" i="1" s="1"/>
  <c r="B410" i="1"/>
  <c r="C386" i="1"/>
  <c r="C387" i="1" s="1"/>
  <c r="B387" i="1" s="1"/>
  <c r="C395" i="1"/>
  <c r="C396" i="1" s="1"/>
  <c r="B362" i="1"/>
  <c r="B379" i="1"/>
  <c r="C380" i="1"/>
  <c r="B35" i="4"/>
  <c r="C34" i="4"/>
  <c r="C419" i="1"/>
  <c r="B427" i="1"/>
  <c r="C428" i="1"/>
  <c r="B436" i="1"/>
  <c r="C437" i="1" s="1"/>
  <c r="C403" i="1" l="1"/>
  <c r="B403" i="1" s="1"/>
  <c r="C371" i="1"/>
  <c r="B371" i="1" s="1"/>
  <c r="B419" i="1"/>
  <c r="C420" i="1"/>
  <c r="B420" i="1" s="1"/>
  <c r="C413" i="1"/>
  <c r="C414" i="1" s="1"/>
  <c r="B395" i="1"/>
  <c r="B411" i="1"/>
  <c r="C388" i="1"/>
  <c r="B388" i="1" s="1"/>
  <c r="B386" i="1"/>
  <c r="B428" i="1"/>
  <c r="C429" i="1"/>
  <c r="B429" i="1" s="1"/>
  <c r="C421" i="1"/>
  <c r="C422" i="1" s="1"/>
  <c r="C438" i="1"/>
  <c r="B438" i="1" s="1"/>
  <c r="B437" i="1"/>
  <c r="C404" i="1"/>
  <c r="B404" i="1" s="1"/>
  <c r="B396" i="1"/>
  <c r="C397" i="1"/>
  <c r="B380" i="1"/>
  <c r="B36" i="4"/>
  <c r="C35" i="4"/>
  <c r="B445" i="1"/>
  <c r="C446" i="1"/>
  <c r="B413" i="1" l="1"/>
  <c r="B421" i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B454" i="1"/>
  <c r="B463" i="1"/>
  <c r="C455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B472" i="1"/>
  <c r="C464" i="1"/>
  <c r="C473" i="1"/>
  <c r="B481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C482" i="1"/>
  <c r="B490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<sst xmlns="http://schemas.openxmlformats.org/spreadsheetml/2006/main" count="2287" uniqueCount="151">
  <si>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</si>
  <si>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</si>
  <si>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</si>
  <si>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</si>
  <si>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</si>
  <si>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</si>
  <si>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</si>
  <si>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</si>
  <si>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</si>
  <si>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</si>
  <si>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</si>
  <si>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</si>
  <si>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</si>
  <si>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</si>
  <si>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</si>
  <si>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</si>
  <si>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</si>
  <si>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</si>
  <si>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</si>
  <si>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</si>
  <si>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</si>
  <si>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</si>
  <si>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</si>
  <si>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</si>
  <si>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</si>
  <si>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</si>
  <si>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</si>
  <si>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</si>
  <si>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</si>
  <si>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</si>
  <si>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</si>
  <si>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</si>
  <si>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</si>
  <si>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</si>
  <si>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</si>
  <si>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</si>
  <si>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</si>
  <si>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</si>
  <si>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</si>
  <si>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</si>
  <si>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</si>
  <si>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</si>
  <si>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</si>
  <si>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</si>
  <si>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</si>
  <si>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</si>
  <si>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</si>
  <si>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</si>
  <si>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</si>
  <si>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</si>
  <si>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</si>
  <si>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</si>
  <si>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</si>
  <si>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</si>
  <si>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</si>
  <si>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</si>
  <si>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</si>
  <si>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</si>
  <si>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</si>
  <si>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</si>
  <si>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</si>
  <si>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</si>
  <si>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</si>
  <si>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</si>
  <si>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</si>
  <si>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</si>
  <si>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</si>
  <si>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</si>
  <si>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</si>
  <si>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</si>
  <si>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</si>
  <si>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</si>
  <si>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</si>
  <si>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</si>
  <si>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</si>
  <si>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</si>
  <si>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</si>
  <si>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</si>
  <si>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</si>
  <si>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</si>
  <si>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</si>
  <si>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</si>
  <si>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</si>
  <si>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</si>
  <si>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</si>
  <si>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</si>
  <si>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</si>
  <si>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</si>
  <si>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</si>
  <si>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</si>
  <si>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</si>
  <si>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</si>
  <si>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</si>
  <si>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</si>
  <si>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</si>
  <si>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</si>
  <si>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</si>
  <si>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</si>
  <si>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</si>
  <si>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</si>
  <si>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</si>
  <si>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</si>
  <si>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</si>
  <si>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</si>
  <si>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</si>
  <si>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</si>
  <si>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</si>
  <si>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</si>
  <si>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</si>
  <si>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</si>
  <si>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</si>
  <si>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</si>
  <si>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</si>
  <si>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</si>
  <si>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</si>
  <si>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</si>
  <si>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</si>
  <si>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</si>
  <si>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</si>
  <si>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</si>
  <si>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</si>
  <si>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</si>
  <si>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</si>
  <si>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</si>
  <si>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</si>
  <si>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</si>
  <si>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</si>
  <si>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</si>
  <si>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</si>
  <si>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</si>
  <si>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</si>
  <si>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</si>
  <si>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</si>
  <si>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</si>
  <si>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</si>
  <si>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</si>
  <si>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</si>
  <si>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</si>
  <si>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</si>
  <si>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</si>
  <si>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</si>
  <si>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</si>
  <si>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</si>
  <si>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</si>
  <si>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</si>
  <si>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</si>
  <si>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</si>
  <si>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</si>
  <si>
    <t>SEMAINE 52</t>
  </si>
  <si>
    <t>Fichier modifié par patri Le 08/03/2017 19:47:59</t>
  </si>
  <si>
    <t>Fichier modifié par patri Le 08/03/2017 19:48:31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</si>
</sst>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8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170" fontId="0" fillId="0" borderId="0" xfId="0" applyNumberFormat="1" applyFont="1" applyAlignment="1"/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64" fontId="3" fillId="51" borderId="5" xfId="0" applyNumberFormat="1" applyFont="1" applyFill="1" applyBorder="1" applyAlignment="1" applyProtection="1">
      <alignment horizontal="center"/>
    </xf>
    <xf numFmtId="170" fontId="3" fillId="51" borderId="1" xfId="0" applyNumberFormat="1" applyFont="1" applyFill="1" applyBorder="1" applyAlignment="1" applyProtection="1">
      <alignment horizontal="center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2" fontId="8" fillId="7" borderId="76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71" fontId="7" fillId="11" borderId="17" xfId="0" applyNumberFormat="1" applyFont="1" applyFill="1" applyBorder="1" applyAlignment="1" applyProtection="1">
      <alignment horizontal="center" vertical="center" wrapText="1"/>
    </xf>
    <xf numFmtId="171" fontId="3" fillId="3" borderId="1" xfId="0" applyNumberFormat="1" applyFont="1" applyFill="1" applyBorder="1" applyAlignment="1" applyProtection="1">
      <alignment horizontal="center" vertical="center"/>
      <protection locked="0"/>
    </xf>
    <xf numFmtId="171" fontId="0" fillId="0" borderId="0" xfId="0" applyNumberFormat="1" applyFont="1" applyAlignment="1">
      <alignment horizontal="center"/>
    </xf>
  </cellXfs>
  <cellStyles count="1">
    <cellStyle name="Normal" xfId="0" builtinId="0"/>
  </cellStyles>
  <dxfs count="631"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sqref="A1:A4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3" customWidth="1"/>
    <col min="4" max="4" width="12.140625" style="107" hidden="1" customWidth="1"/>
    <col min="5" max="5" width="12.28515625" style="105" hidden="1" customWidth="1"/>
    <col min="6" max="6" width="12.28515625" style="107" hidden="1" customWidth="1"/>
    <col min="7" max="7" width="12.28515625" style="105" hidden="1" customWidth="1"/>
    <col min="8" max="8" width="12.28515625" style="107" hidden="1" customWidth="1"/>
    <col min="9" max="9" width="12.28515625" style="105" hidden="1" customWidth="1"/>
    <col min="10" max="10" width="12.28515625" style="107" hidden="1" customWidth="1"/>
    <col min="11" max="11" width="12.28515625" style="105" hidden="1" customWidth="1"/>
    <col min="12" max="12" width="12.28515625" style="107" hidden="1" customWidth="1"/>
    <col min="13" max="13" width="12.28515625" style="105" hidden="1" customWidth="1"/>
    <col min="14" max="14" width="12.28515625" style="107" hidden="1" customWidth="1"/>
    <col min="15" max="15" width="17.140625" style="105" hidden="1" customWidth="1"/>
    <col min="16" max="16" width="17.140625" style="107" hidden="1" customWidth="1"/>
    <col min="17" max="17" width="17.140625" style="105" hidden="1" customWidth="1"/>
    <col min="18" max="18" width="17.140625" style="107" hidden="1" customWidth="1"/>
    <col min="19" max="19" width="17.140625" style="105" hidden="1" customWidth="1"/>
    <col min="20" max="20" width="17.140625" style="107" hidden="1" customWidth="1"/>
    <col min="21" max="21" width="17.140625" style="105" hidden="1" customWidth="1"/>
    <col min="22" max="22" width="17.140625" style="107" hidden="1" customWidth="1"/>
    <col min="23" max="23" width="17.140625" style="105" hidden="1" customWidth="1"/>
    <col min="24" max="24" width="17.140625" style="107" hidden="1" customWidth="1"/>
    <col min="25" max="25" width="23.28515625" style="105" hidden="1" customWidth="1"/>
    <col min="26" max="26" width="23.28515625" style="107" hidden="1" customWidth="1"/>
    <col min="27" max="27" width="26.5703125" style="107" customWidth="1"/>
    <col min="28" max="28" width="32.85546875" style="107" customWidth="1"/>
  </cols>
  <sheetData>
    <row r="1" spans="1:28" ht="15" customHeight="1" x14ac:dyDescent="0.25">
      <c r="A1" s="383">
        <v>2017</v>
      </c>
      <c r="B1" s="324"/>
      <c r="C1" s="320" t="s">
        <v>127</v>
      </c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1"/>
    </row>
    <row r="2" spans="1:28" ht="18" customHeight="1" x14ac:dyDescent="0.25">
      <c r="A2" s="384"/>
      <c r="B2" s="324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1"/>
    </row>
    <row r="3" spans="1:28" ht="15" customHeight="1" x14ac:dyDescent="0.25">
      <c r="A3" s="384"/>
      <c r="B3" s="324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1"/>
    </row>
    <row r="4" spans="1:28" ht="18" customHeight="1" x14ac:dyDescent="0.25">
      <c r="A4" s="385"/>
      <c r="B4" s="325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B4" s="323"/>
    </row>
    <row r="5" spans="1:28" ht="15.75" customHeight="1" x14ac:dyDescent="0.25">
      <c r="A5" s="388" t="s">
        <v>0</v>
      </c>
      <c r="B5" s="389"/>
      <c r="C5" s="396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8"/>
    </row>
    <row r="6" spans="1:28" ht="14.25" customHeight="1" x14ac:dyDescent="0.25">
      <c r="A6" s="390"/>
      <c r="B6" s="391"/>
      <c r="C6" s="399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  <c r="U6" s="400"/>
      <c r="V6" s="400"/>
      <c r="W6" s="400"/>
      <c r="X6" s="400"/>
      <c r="Y6" s="400"/>
      <c r="Z6" s="400"/>
      <c r="AA6" s="400"/>
      <c r="AB6" s="401"/>
    </row>
    <row r="7" spans="1:28" ht="14.25" customHeight="1" x14ac:dyDescent="0.25">
      <c r="A7" s="390"/>
      <c r="B7" s="391"/>
      <c r="C7" s="399"/>
      <c r="D7" s="400"/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  <c r="P7" s="400"/>
      <c r="Q7" s="400"/>
      <c r="R7" s="400"/>
      <c r="S7" s="400"/>
      <c r="T7" s="400"/>
      <c r="U7" s="400"/>
      <c r="V7" s="400"/>
      <c r="W7" s="400"/>
      <c r="X7" s="400"/>
      <c r="Y7" s="400"/>
      <c r="Z7" s="400"/>
      <c r="AA7" s="400"/>
      <c r="AB7" s="401"/>
    </row>
    <row r="8" spans="1:28" ht="15" customHeight="1" x14ac:dyDescent="0.25">
      <c r="A8" s="390"/>
      <c r="B8" s="391"/>
      <c r="C8" s="399"/>
      <c r="D8" s="400"/>
      <c r="E8" s="400"/>
      <c r="F8" s="400"/>
      <c r="G8" s="400"/>
      <c r="H8" s="400"/>
      <c r="I8" s="400"/>
      <c r="J8" s="400"/>
      <c r="K8" s="400"/>
      <c r="L8" s="400"/>
      <c r="M8" s="400"/>
      <c r="N8" s="400"/>
      <c r="O8" s="400"/>
      <c r="P8" s="400"/>
      <c r="Q8" s="400"/>
      <c r="R8" s="400"/>
      <c r="S8" s="400"/>
      <c r="T8" s="400"/>
      <c r="U8" s="400"/>
      <c r="V8" s="400"/>
      <c r="W8" s="400"/>
      <c r="X8" s="400"/>
      <c r="Y8" s="400"/>
      <c r="Z8" s="400"/>
      <c r="AA8" s="400"/>
      <c r="AB8" s="401"/>
    </row>
    <row r="9" spans="1:28" ht="14.25" customHeight="1" x14ac:dyDescent="0.25">
      <c r="A9" s="390"/>
      <c r="B9" s="391"/>
      <c r="C9" s="399"/>
      <c r="D9" s="400"/>
      <c r="E9" s="400"/>
      <c r="F9" s="400"/>
      <c r="G9" s="400"/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1"/>
    </row>
    <row r="10" spans="1:28" ht="14.25" customHeight="1" x14ac:dyDescent="0.25">
      <c r="A10" s="390"/>
      <c r="B10" s="391"/>
      <c r="C10" s="399"/>
      <c r="D10" s="400"/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1"/>
    </row>
    <row r="11" spans="1:28" ht="13.5" customHeight="1" x14ac:dyDescent="0.25">
      <c r="A11" s="392"/>
      <c r="B11" s="393"/>
      <c r="C11" s="402"/>
      <c r="D11" s="400"/>
      <c r="E11" s="400"/>
      <c r="F11" s="400"/>
      <c r="G11" s="400"/>
      <c r="H11" s="400"/>
      <c r="I11" s="400"/>
      <c r="J11" s="400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1"/>
    </row>
    <row r="12" spans="1:28" s="178" customFormat="1" ht="20.25" customHeight="1" x14ac:dyDescent="0.3">
      <c r="A12" s="171" t="s">
        <v>5</v>
      </c>
      <c r="B12" s="403">
        <f>$A$1</f>
        <v>2017</v>
      </c>
      <c r="C12" s="404"/>
      <c r="D12" s="172"/>
      <c r="E12" s="173"/>
      <c r="F12" s="174"/>
      <c r="G12" s="173"/>
      <c r="H12" s="174"/>
      <c r="I12" s="173"/>
      <c r="J12" s="174"/>
      <c r="K12" s="173"/>
      <c r="L12" s="174"/>
      <c r="M12" s="173"/>
      <c r="N12" s="175"/>
      <c r="O12" s="176"/>
      <c r="P12" s="175"/>
      <c r="Q12" s="173"/>
      <c r="R12" s="174"/>
      <c r="S12" s="173"/>
      <c r="T12" s="174"/>
      <c r="U12" s="173"/>
      <c r="V12" s="174"/>
      <c r="W12" s="173"/>
      <c r="X12" s="174"/>
      <c r="Y12" s="173"/>
      <c r="Z12" s="174"/>
      <c r="AA12" s="174"/>
      <c r="AB12" s="177"/>
    </row>
    <row r="13" spans="1:28" s="170" customFormat="1" ht="14.25" customHeight="1" x14ac:dyDescent="0.25">
      <c r="A13" s="148" t="s">
        <v>6</v>
      </c>
      <c r="B13" s="386">
        <f>SEMAINE(date_1er_jour_semaine($A$1,B22)-7)</f>
        <v>52</v>
      </c>
      <c r="C13" s="387"/>
      <c r="D13" s="149" t="s">
        <v>8</v>
      </c>
      <c r="E13" s="150" t="s">
        <v>133</v>
      </c>
      <c r="F13" s="151" t="s">
        <v>9</v>
      </c>
      <c r="G13" s="152" t="s">
        <v>133</v>
      </c>
      <c r="H13" s="153" t="s">
        <v>10</v>
      </c>
      <c r="I13" s="154" t="s">
        <v>133</v>
      </c>
      <c r="J13" s="155" t="s">
        <v>11</v>
      </c>
      <c r="K13" s="156" t="s">
        <v>133</v>
      </c>
      <c r="L13" s="157" t="s">
        <v>12</v>
      </c>
      <c r="M13" s="158" t="s">
        <v>133</v>
      </c>
      <c r="N13" s="159" t="s">
        <v>13</v>
      </c>
      <c r="O13" s="160" t="s">
        <v>133</v>
      </c>
      <c r="P13" s="161" t="s">
        <v>14</v>
      </c>
      <c r="Q13" s="162" t="s">
        <v>133</v>
      </c>
      <c r="R13" s="163" t="s">
        <v>15</v>
      </c>
      <c r="S13" s="164" t="s">
        <v>133</v>
      </c>
      <c r="T13" s="165" t="s">
        <v>16</v>
      </c>
      <c r="U13" s="211" t="s">
        <v>133</v>
      </c>
      <c r="V13" s="166" t="s">
        <v>17</v>
      </c>
      <c r="W13" s="167" t="s">
        <v>133</v>
      </c>
      <c r="X13" s="168" t="s">
        <v>18</v>
      </c>
      <c r="Y13" s="169" t="s">
        <v>133</v>
      </c>
      <c r="Z13" s="109" t="s">
        <v>19</v>
      </c>
      <c r="AA13" s="113" t="s">
        <v>20</v>
      </c>
      <c r="AB13" s="117" t="s">
        <v>21</v>
      </c>
    </row>
    <row r="14" spans="1:28" s="183" customFormat="1" ht="30.6" customHeight="1" x14ac:dyDescent="0.25">
      <c r="A14" s="406">
        <f>A1-1</f>
        <v>2016</v>
      </c>
      <c r="B14" s="134">
        <f t="shared" ref="B14:B19" si="0">WEEKDAY(C14)</f>
        <v>2</v>
      </c>
      <c r="C14" s="135">
        <f>date_1er_jour_semaine($A$1-1,B13)</f>
        <v>42730</v>
      </c>
      <c r="D14" s="184"/>
      <c r="E14" s="212"/>
      <c r="F14" s="184"/>
      <c r="G14" s="213"/>
      <c r="H14" s="184"/>
      <c r="I14" s="214"/>
      <c r="J14" s="184"/>
      <c r="K14" s="215"/>
      <c r="L14" s="184"/>
      <c r="M14" s="216"/>
      <c r="N14" s="184"/>
      <c r="O14" s="217"/>
      <c r="P14" s="184"/>
      <c r="Q14" s="218"/>
      <c r="R14" s="184"/>
      <c r="S14" s="219"/>
      <c r="T14" s="184"/>
      <c r="U14" s="215"/>
      <c r="V14" s="184"/>
      <c r="W14" s="220"/>
      <c r="X14" s="184"/>
      <c r="Y14" s="213"/>
      <c r="Z14" s="184"/>
      <c r="AA14" s="184" t="str">
        <f t="shared" ref="AA14" si="1">IF(SUM(D14:X14)=0,"",SUM(D14:X14))</f>
        <v/>
      </c>
      <c r="AB14" s="184" t="str">
        <f t="shared" ref="AB14:AB19" si="2">IF(SUM(Y14:AA14)=0,"",SUM(Z14,AA14))</f>
        <v/>
      </c>
    </row>
    <row r="15" spans="1:28" s="183" customFormat="1" ht="15" customHeight="1" x14ac:dyDescent="0.25">
      <c r="A15" s="406"/>
      <c r="B15" s="134">
        <f t="shared" si="0"/>
        <v>3</v>
      </c>
      <c r="C15" s="135">
        <f>C14+1</f>
        <v>42731</v>
      </c>
      <c r="D15" s="184"/>
      <c r="E15" s="212"/>
      <c r="F15" s="184"/>
      <c r="G15" s="213"/>
      <c r="H15" s="184"/>
      <c r="I15" s="214"/>
      <c r="J15" s="184"/>
      <c r="K15" s="215"/>
      <c r="L15" s="184"/>
      <c r="M15" s="216"/>
      <c r="N15" s="184"/>
      <c r="O15" s="217"/>
      <c r="P15" s="184"/>
      <c r="Q15" s="218"/>
      <c r="R15" s="184"/>
      <c r="S15" s="219"/>
      <c r="T15" s="221"/>
      <c r="U15" s="215"/>
      <c r="V15" s="184"/>
      <c r="W15" s="220"/>
      <c r="X15" s="184"/>
      <c r="Y15" s="213"/>
      <c r="Z15" s="184"/>
      <c r="AA15" s="184"/>
      <c r="AB15" s="184"/>
    </row>
    <row r="16" spans="1:28" s="183" customFormat="1" ht="15" customHeight="1" x14ac:dyDescent="0.25">
      <c r="A16" s="406"/>
      <c r="B16" s="134">
        <f t="shared" si="0"/>
        <v>4</v>
      </c>
      <c r="C16" s="135">
        <f t="shared" ref="C16:C20" si="3">C15+1</f>
        <v>42732</v>
      </c>
      <c r="D16" s="184"/>
      <c r="E16" s="212"/>
      <c r="F16" s="184"/>
      <c r="G16" s="213"/>
      <c r="H16" s="184"/>
      <c r="I16" s="214"/>
      <c r="J16" s="184"/>
      <c r="K16" s="215"/>
      <c r="L16" s="184"/>
      <c r="M16" s="216"/>
      <c r="N16" s="184"/>
      <c r="O16" s="217"/>
      <c r="P16" s="184"/>
      <c r="Q16" s="218"/>
      <c r="R16" s="184"/>
      <c r="S16" s="219"/>
      <c r="T16" s="184"/>
      <c r="U16" s="215"/>
      <c r="V16" s="184"/>
      <c r="W16" s="220"/>
      <c r="X16" s="184"/>
      <c r="Y16" s="213"/>
      <c r="Z16" s="184"/>
      <c r="AA16" s="184"/>
      <c r="AB16" s="184" t="str">
        <f t="shared" si="2"/>
        <v/>
      </c>
    </row>
    <row r="17" spans="1:28" s="183" customFormat="1" ht="15" customHeight="1" x14ac:dyDescent="0.25">
      <c r="A17" s="406"/>
      <c r="B17" s="134">
        <f t="shared" si="0"/>
        <v>5</v>
      </c>
      <c r="C17" s="135">
        <f t="shared" si="3"/>
        <v>42733</v>
      </c>
      <c r="D17" s="184"/>
      <c r="E17" s="212"/>
      <c r="F17" s="184"/>
      <c r="G17" s="213"/>
      <c r="H17" s="184"/>
      <c r="I17" s="214"/>
      <c r="J17" s="184"/>
      <c r="K17" s="215"/>
      <c r="L17" s="184"/>
      <c r="M17" s="216"/>
      <c r="N17" s="184"/>
      <c r="O17" s="217"/>
      <c r="P17" s="184"/>
      <c r="Q17" s="218"/>
      <c r="R17" s="184"/>
      <c r="S17" s="219"/>
      <c r="T17" s="184"/>
      <c r="U17" s="215"/>
      <c r="V17" s="184"/>
      <c r="W17" s="220"/>
      <c r="X17" s="184"/>
      <c r="Y17" s="213"/>
      <c r="Z17" s="184"/>
      <c r="AA17" s="184"/>
      <c r="AB17" s="184" t="str">
        <f t="shared" si="2"/>
        <v/>
      </c>
    </row>
    <row r="18" spans="1:28" s="183" customFormat="1" ht="15" customHeight="1" x14ac:dyDescent="0.25">
      <c r="A18" s="406"/>
      <c r="B18" s="134">
        <f t="shared" si="0"/>
        <v>6</v>
      </c>
      <c r="C18" s="135">
        <f t="shared" si="3"/>
        <v>42734</v>
      </c>
      <c r="D18" s="184"/>
      <c r="E18" s="212"/>
      <c r="F18" s="184"/>
      <c r="G18" s="213"/>
      <c r="H18" s="184"/>
      <c r="I18" s="214"/>
      <c r="J18" s="184"/>
      <c r="K18" s="215"/>
      <c r="L18" s="184"/>
      <c r="M18" s="216"/>
      <c r="N18" s="184"/>
      <c r="O18" s="217"/>
      <c r="P18" s="184"/>
      <c r="Q18" s="218"/>
      <c r="R18" s="184"/>
      <c r="S18" s="219"/>
      <c r="T18" s="184"/>
      <c r="U18" s="215"/>
      <c r="V18" s="184"/>
      <c r="W18" s="220"/>
      <c r="X18" s="184"/>
      <c r="Y18" s="213"/>
      <c r="Z18" s="184"/>
      <c r="AA18" s="184" t="str">
        <f>IF(SUM(D18:X18)=0,"",SUM(D18:X18))</f>
        <v/>
      </c>
      <c r="AB18" s="184" t="str">
        <f t="shared" si="2"/>
        <v/>
      </c>
    </row>
    <row r="19" spans="1:28" s="183" customFormat="1" ht="15" customHeight="1" x14ac:dyDescent="0.25">
      <c r="A19" s="407"/>
      <c r="B19" s="134">
        <f t="shared" si="0"/>
        <v>7</v>
      </c>
      <c r="C19" s="135">
        <f t="shared" si="3"/>
        <v>42735</v>
      </c>
      <c r="D19" s="184"/>
      <c r="E19" s="212"/>
      <c r="F19" s="184"/>
      <c r="G19" s="213"/>
      <c r="H19" s="184"/>
      <c r="I19" s="214"/>
      <c r="J19" s="184"/>
      <c r="K19" s="215"/>
      <c r="L19" s="184"/>
      <c r="M19" s="216"/>
      <c r="N19" s="184"/>
      <c r="O19" s="217"/>
      <c r="P19" s="184"/>
      <c r="Q19" s="218"/>
      <c r="R19" s="184"/>
      <c r="S19" s="219"/>
      <c r="T19" s="184"/>
      <c r="U19" s="215"/>
      <c r="V19" s="184"/>
      <c r="W19" s="220"/>
      <c r="X19" s="184"/>
      <c r="Y19" s="213"/>
      <c r="Z19" s="184"/>
      <c r="AA19" s="184" t="str">
        <f t="shared" ref="AA19" si="4">IF(SUM(D19:X19)=0,"",SUM(D19:X19))</f>
        <v/>
      </c>
      <c r="AB19" s="184" t="str">
        <f t="shared" si="2"/>
        <v/>
      </c>
    </row>
    <row r="20" spans="1:28" s="186" customFormat="1" ht="15" customHeight="1" x14ac:dyDescent="0.25">
      <c r="A20" s="182"/>
      <c r="B20" s="146">
        <f>WEEKDAY(C20)</f>
        <v>1</v>
      </c>
      <c r="C20" s="135">
        <f t="shared" si="3"/>
        <v>42736</v>
      </c>
      <c r="D20" s="184"/>
      <c r="E20" s="212"/>
      <c r="F20" s="184"/>
      <c r="G20" s="213"/>
      <c r="H20" s="184"/>
      <c r="I20" s="214"/>
      <c r="J20" s="184"/>
      <c r="K20" s="215"/>
      <c r="L20" s="184"/>
      <c r="M20" s="216"/>
      <c r="N20" s="184"/>
      <c r="O20" s="217"/>
      <c r="P20" s="184"/>
      <c r="Q20" s="218"/>
      <c r="R20" s="184"/>
      <c r="S20" s="219"/>
      <c r="T20" s="184"/>
      <c r="U20" s="215"/>
      <c r="V20" s="184"/>
      <c r="W20" s="220"/>
      <c r="X20" s="184"/>
      <c r="Y20" s="213"/>
      <c r="Z20" s="185"/>
      <c r="AA20" s="185" t="str">
        <f>IF(SUM(D20:X20)=0,"",SUM(D20:X20))</f>
        <v/>
      </c>
      <c r="AB20" s="185" t="str">
        <f>IF(SUM(Y20:AA20)=0,"",SUM(Z20,AA20))</f>
        <v/>
      </c>
    </row>
    <row r="21" spans="1:28" s="181" customFormat="1" ht="15" customHeight="1" x14ac:dyDescent="0.25">
      <c r="A21" s="179"/>
      <c r="B21" s="394" t="s">
        <v>22</v>
      </c>
      <c r="C21" s="395"/>
      <c r="D21" s="379">
        <f>SUM(D14:D20)</f>
        <v>0</v>
      </c>
      <c r="E21" s="380"/>
      <c r="F21" s="379">
        <f>SUM(F14:F20)</f>
        <v>0</v>
      </c>
      <c r="G21" s="380"/>
      <c r="H21" s="379">
        <f>SUM(H14:H20)</f>
        <v>0</v>
      </c>
      <c r="I21" s="380"/>
      <c r="J21" s="379">
        <f>SUM(J14:J20)</f>
        <v>0</v>
      </c>
      <c r="K21" s="380"/>
      <c r="L21" s="379">
        <f>SUM(L14:L20)</f>
        <v>0</v>
      </c>
      <c r="M21" s="380"/>
      <c r="N21" s="379">
        <f>SUM(N14:N20)</f>
        <v>0</v>
      </c>
      <c r="O21" s="380"/>
      <c r="P21" s="379">
        <f>SUM(P14:P20)</f>
        <v>0</v>
      </c>
      <c r="Q21" s="380"/>
      <c r="R21" s="379">
        <f>SUM(R14:R20)</f>
        <v>0</v>
      </c>
      <c r="S21" s="380"/>
      <c r="T21" s="379">
        <f>SUM(T14:T20)</f>
        <v>0</v>
      </c>
      <c r="U21" s="380"/>
      <c r="V21" s="379">
        <f>SUM(V14:V20)</f>
        <v>0</v>
      </c>
      <c r="W21" s="380"/>
      <c r="X21" s="379">
        <f>SUM(X14:X20)</f>
        <v>0</v>
      </c>
      <c r="Y21" s="380"/>
      <c r="Z21" s="180">
        <f>SUM(Z14:Z20)</f>
        <v>0</v>
      </c>
      <c r="AA21" s="180">
        <f>SUM(AA8:AA20)</f>
        <v>0</v>
      </c>
      <c r="AB21" s="180">
        <f>SUM(AB8:AB20)</f>
        <v>0</v>
      </c>
    </row>
    <row r="22" spans="1:28" s="183" customFormat="1" ht="15" customHeight="1" x14ac:dyDescent="0.25">
      <c r="A22" s="182"/>
      <c r="B22" s="375">
        <f>SEMAINE(date_1er_jour_semaine($A$1,1))</f>
        <v>1</v>
      </c>
      <c r="C22" s="376"/>
      <c r="D22" s="222" t="s">
        <v>8</v>
      </c>
      <c r="E22" s="223" t="s">
        <v>133</v>
      </c>
      <c r="F22" s="224" t="s">
        <v>9</v>
      </c>
      <c r="G22" s="225" t="s">
        <v>133</v>
      </c>
      <c r="H22" s="226" t="s">
        <v>10</v>
      </c>
      <c r="I22" s="227" t="s">
        <v>133</v>
      </c>
      <c r="J22" s="228" t="s">
        <v>11</v>
      </c>
      <c r="K22" s="229" t="s">
        <v>133</v>
      </c>
      <c r="L22" s="230" t="s">
        <v>12</v>
      </c>
      <c r="M22" s="231" t="s">
        <v>133</v>
      </c>
      <c r="N22" s="232" t="s">
        <v>13</v>
      </c>
      <c r="O22" s="233" t="s">
        <v>133</v>
      </c>
      <c r="P22" s="234" t="s">
        <v>14</v>
      </c>
      <c r="Q22" s="235" t="s">
        <v>133</v>
      </c>
      <c r="R22" s="236" t="s">
        <v>15</v>
      </c>
      <c r="S22" s="237" t="s">
        <v>133</v>
      </c>
      <c r="T22" s="238" t="s">
        <v>16</v>
      </c>
      <c r="U22" s="239" t="s">
        <v>133</v>
      </c>
      <c r="V22" s="240" t="s">
        <v>17</v>
      </c>
      <c r="W22" s="241" t="s">
        <v>133</v>
      </c>
      <c r="X22" s="242" t="s">
        <v>18</v>
      </c>
      <c r="Y22" s="243" t="s">
        <v>133</v>
      </c>
      <c r="Z22" s="244" t="s">
        <v>19</v>
      </c>
      <c r="AA22" s="114" t="s">
        <v>20</v>
      </c>
      <c r="AB22" s="118" t="s">
        <v>21</v>
      </c>
    </row>
    <row r="23" spans="1:28" s="183" customFormat="1" ht="15" customHeight="1" x14ac:dyDescent="0.25">
      <c r="A23" s="182"/>
      <c r="B23" s="134">
        <f t="shared" ref="B23:B28" si="5">WEEKDAY(C23)</f>
        <v>2</v>
      </c>
      <c r="C23" s="135">
        <f>date_1er_jour_semaine($A$1,B22)</f>
        <v>42737</v>
      </c>
      <c r="D23" s="184"/>
      <c r="E23" s="212"/>
      <c r="F23" s="184"/>
      <c r="G23" s="213"/>
      <c r="H23" s="184"/>
      <c r="I23" s="214"/>
      <c r="J23" s="184"/>
      <c r="K23" s="215"/>
      <c r="L23" s="184"/>
      <c r="M23" s="216"/>
      <c r="N23" s="184"/>
      <c r="O23" s="217"/>
      <c r="P23" s="184"/>
      <c r="Q23" s="218"/>
      <c r="R23" s="184"/>
      <c r="S23" s="219"/>
      <c r="T23" s="184"/>
      <c r="U23" s="215"/>
      <c r="V23" s="184"/>
      <c r="W23" s="220"/>
      <c r="X23" s="184"/>
      <c r="Y23" s="213"/>
      <c r="Z23" s="184"/>
      <c r="AA23" s="184" t="str">
        <f t="shared" ref="AA23:AA29" si="6">IF(SUM(D23:X23)=0,"",SUM(D23:X23))</f>
        <v/>
      </c>
      <c r="AB23" s="184" t="str">
        <f t="shared" ref="AB23:AB29" si="7">IF(SUM(Y23:AA23)=0,"",SUM(Z23,AA23))</f>
        <v/>
      </c>
    </row>
    <row r="24" spans="1:28" s="183" customFormat="1" ht="15" customHeight="1" x14ac:dyDescent="0.25">
      <c r="A24" s="182"/>
      <c r="B24" s="134">
        <f t="shared" si="5"/>
        <v>3</v>
      </c>
      <c r="C24" s="135">
        <f>C23+1</f>
        <v>42738</v>
      </c>
      <c r="D24" s="184"/>
      <c r="E24" s="212"/>
      <c r="F24" s="184"/>
      <c r="G24" s="213"/>
      <c r="H24" s="184"/>
      <c r="I24" s="214"/>
      <c r="J24" s="184"/>
      <c r="K24" s="215"/>
      <c r="L24" s="184"/>
      <c r="M24" s="216"/>
      <c r="N24" s="184"/>
      <c r="O24" s="217"/>
      <c r="P24" s="184"/>
      <c r="Q24" s="218"/>
      <c r="R24" s="184"/>
      <c r="S24" s="219"/>
      <c r="T24" s="184"/>
      <c r="U24" s="215"/>
      <c r="V24" s="184"/>
      <c r="W24" s="220"/>
      <c r="X24" s="184"/>
      <c r="Y24" s="213"/>
      <c r="Z24" s="184"/>
      <c r="AA24" s="184" t="str">
        <f t="shared" si="6"/>
        <v/>
      </c>
      <c r="AB24" s="184" t="str">
        <f t="shared" si="7"/>
        <v/>
      </c>
    </row>
    <row r="25" spans="1:28" s="183" customFormat="1" ht="15" customHeight="1" x14ac:dyDescent="0.25">
      <c r="A25" s="182"/>
      <c r="B25" s="134">
        <f t="shared" si="5"/>
        <v>4</v>
      </c>
      <c r="C25" s="135">
        <f t="shared" ref="C25:C29" si="8">C24+1</f>
        <v>42739</v>
      </c>
      <c r="D25" s="184"/>
      <c r="E25" s="212"/>
      <c r="F25" s="184"/>
      <c r="G25" s="213"/>
      <c r="H25" s="184"/>
      <c r="I25" s="214"/>
      <c r="J25" s="184"/>
      <c r="K25" s="215"/>
      <c r="L25" s="184"/>
      <c r="M25" s="216"/>
      <c r="N25" s="184"/>
      <c r="O25" s="217"/>
      <c r="P25" s="184"/>
      <c r="Q25" s="218"/>
      <c r="R25" s="184"/>
      <c r="S25" s="219"/>
      <c r="T25" s="184"/>
      <c r="U25" s="215"/>
      <c r="V25" s="184"/>
      <c r="W25" s="220"/>
      <c r="X25" s="184"/>
      <c r="Y25" s="213"/>
      <c r="Z25" s="184"/>
      <c r="AA25" s="184" t="str">
        <f t="shared" si="6"/>
        <v/>
      </c>
      <c r="AB25" s="184" t="str">
        <f t="shared" si="7"/>
        <v/>
      </c>
    </row>
    <row r="26" spans="1:28" s="183" customFormat="1" ht="15" customHeight="1" x14ac:dyDescent="0.25">
      <c r="A26" s="182"/>
      <c r="B26" s="134">
        <f t="shared" si="5"/>
        <v>5</v>
      </c>
      <c r="C26" s="135">
        <f t="shared" si="8"/>
        <v>42740</v>
      </c>
      <c r="D26" s="184"/>
      <c r="E26" s="212"/>
      <c r="F26" s="184"/>
      <c r="G26" s="213"/>
      <c r="H26" s="184"/>
      <c r="I26" s="214"/>
      <c r="J26" s="184"/>
      <c r="K26" s="215"/>
      <c r="L26" s="184"/>
      <c r="M26" s="216"/>
      <c r="N26" s="184"/>
      <c r="O26" s="217"/>
      <c r="P26" s="184"/>
      <c r="Q26" s="218"/>
      <c r="R26" s="184"/>
      <c r="S26" s="219"/>
      <c r="T26" s="184"/>
      <c r="U26" s="215"/>
      <c r="V26" s="184"/>
      <c r="W26" s="220"/>
      <c r="X26" s="184"/>
      <c r="Y26" s="213"/>
      <c r="Z26" s="184"/>
      <c r="AA26" s="184" t="str">
        <f t="shared" si="6"/>
        <v/>
      </c>
      <c r="AB26" s="184" t="str">
        <f t="shared" si="7"/>
        <v/>
      </c>
    </row>
    <row r="27" spans="1:28" s="183" customFormat="1" ht="15" customHeight="1" x14ac:dyDescent="0.25">
      <c r="A27" s="182"/>
      <c r="B27" s="134">
        <f t="shared" si="5"/>
        <v>6</v>
      </c>
      <c r="C27" s="135">
        <f t="shared" si="8"/>
        <v>42741</v>
      </c>
      <c r="D27" s="184"/>
      <c r="E27" s="212"/>
      <c r="F27" s="184"/>
      <c r="G27" s="213"/>
      <c r="H27" s="184"/>
      <c r="I27" s="214"/>
      <c r="J27" s="184"/>
      <c r="K27" s="215"/>
      <c r="L27" s="184"/>
      <c r="M27" s="216"/>
      <c r="N27" s="184"/>
      <c r="O27" s="217"/>
      <c r="P27" s="184"/>
      <c r="Q27" s="218"/>
      <c r="R27" s="184"/>
      <c r="S27" s="219"/>
      <c r="T27" s="184"/>
      <c r="U27" s="215"/>
      <c r="V27" s="184"/>
      <c r="W27" s="220"/>
      <c r="X27" s="184"/>
      <c r="Y27" s="213"/>
      <c r="Z27" s="184"/>
      <c r="AA27" s="184" t="str">
        <f>IF(SUM(D27:X27)=0,"",SUM(D27:X27))</f>
        <v/>
      </c>
      <c r="AB27" s="184" t="str">
        <f t="shared" si="7"/>
        <v/>
      </c>
    </row>
    <row r="28" spans="1:28" s="183" customFormat="1" ht="15" customHeight="1" x14ac:dyDescent="0.25">
      <c r="A28" s="182"/>
      <c r="B28" s="134">
        <f t="shared" si="5"/>
        <v>7</v>
      </c>
      <c r="C28" s="135">
        <f t="shared" si="8"/>
        <v>42742</v>
      </c>
      <c r="D28" s="184"/>
      <c r="E28" s="212"/>
      <c r="F28" s="184"/>
      <c r="G28" s="213"/>
      <c r="H28" s="184"/>
      <c r="I28" s="214"/>
      <c r="J28" s="184"/>
      <c r="K28" s="215"/>
      <c r="L28" s="184"/>
      <c r="M28" s="216"/>
      <c r="N28" s="184"/>
      <c r="O28" s="217"/>
      <c r="P28" s="184"/>
      <c r="Q28" s="218"/>
      <c r="R28" s="184"/>
      <c r="S28" s="219"/>
      <c r="T28" s="184"/>
      <c r="U28" s="215"/>
      <c r="V28" s="184"/>
      <c r="W28" s="220"/>
      <c r="X28" s="184"/>
      <c r="Y28" s="213"/>
      <c r="Z28" s="184"/>
      <c r="AA28" s="184" t="str">
        <f t="shared" si="6"/>
        <v/>
      </c>
      <c r="AB28" s="184" t="str">
        <f t="shared" si="7"/>
        <v/>
      </c>
    </row>
    <row r="29" spans="1:28" s="183" customFormat="1" ht="15" customHeight="1" x14ac:dyDescent="0.25">
      <c r="A29" s="182"/>
      <c r="B29" s="134">
        <f>WEEKDAY(C29)</f>
        <v>1</v>
      </c>
      <c r="C29" s="135">
        <f t="shared" si="8"/>
        <v>42743</v>
      </c>
      <c r="D29" s="184"/>
      <c r="E29" s="212"/>
      <c r="F29" s="184"/>
      <c r="G29" s="213"/>
      <c r="H29" s="184"/>
      <c r="I29" s="214"/>
      <c r="J29" s="184"/>
      <c r="K29" s="215"/>
      <c r="L29" s="184"/>
      <c r="M29" s="216"/>
      <c r="N29" s="184"/>
      <c r="O29" s="217"/>
      <c r="P29" s="184"/>
      <c r="Q29" s="218"/>
      <c r="R29" s="184"/>
      <c r="S29" s="219"/>
      <c r="T29" s="184"/>
      <c r="U29" s="215"/>
      <c r="V29" s="184"/>
      <c r="W29" s="220"/>
      <c r="X29" s="184"/>
      <c r="Y29" s="213"/>
      <c r="Z29" s="184"/>
      <c r="AA29" s="184" t="str">
        <f t="shared" si="6"/>
        <v/>
      </c>
      <c r="AB29" s="184" t="str">
        <f t="shared" si="7"/>
        <v/>
      </c>
    </row>
    <row r="30" spans="1:28" s="181" customFormat="1" ht="15" customHeight="1" x14ac:dyDescent="0.25">
      <c r="A30" s="179"/>
      <c r="B30" s="394" t="s">
        <v>22</v>
      </c>
      <c r="C30" s="395"/>
      <c r="D30" s="379">
        <f>SUM(D23:D29)</f>
        <v>0</v>
      </c>
      <c r="E30" s="380"/>
      <c r="F30" s="379">
        <f>SUM(F23:F29)</f>
        <v>0</v>
      </c>
      <c r="G30" s="380"/>
      <c r="H30" s="379">
        <f>SUM(H23:H29)</f>
        <v>0</v>
      </c>
      <c r="I30" s="380"/>
      <c r="J30" s="379">
        <f>SUM(J23:J29)</f>
        <v>0</v>
      </c>
      <c r="K30" s="380"/>
      <c r="L30" s="379">
        <f>SUM(L23:L29)</f>
        <v>0</v>
      </c>
      <c r="M30" s="380"/>
      <c r="N30" s="379">
        <f>SUM(N23:N29)</f>
        <v>0</v>
      </c>
      <c r="O30" s="380"/>
      <c r="P30" s="379">
        <f>SUM(P23:P29)</f>
        <v>0</v>
      </c>
      <c r="Q30" s="380"/>
      <c r="R30" s="379">
        <f>SUM(R23:R29)</f>
        <v>0</v>
      </c>
      <c r="S30" s="380"/>
      <c r="T30" s="379">
        <f>SUM(T23:T29)</f>
        <v>0</v>
      </c>
      <c r="U30" s="380"/>
      <c r="V30" s="379">
        <f>SUM(V23:V29)</f>
        <v>0</v>
      </c>
      <c r="W30" s="380"/>
      <c r="X30" s="379">
        <f>SUM(X23:X29)</f>
        <v>0</v>
      </c>
      <c r="Y30" s="380"/>
      <c r="Z30" s="180">
        <f>SUM(Z23:Z29)</f>
        <v>0</v>
      </c>
      <c r="AA30" s="180">
        <f>SUM(AA23:AA29)</f>
        <v>0</v>
      </c>
      <c r="AB30" s="180">
        <f>SUM(AB23:AB29)</f>
        <v>0</v>
      </c>
    </row>
    <row r="31" spans="1:28" s="183" customFormat="1" ht="15.75" customHeight="1" x14ac:dyDescent="0.25">
      <c r="A31" s="182"/>
      <c r="B31" s="375">
        <f>SEMAINE(date_1er_jour_semaine($A$1,B22)+7)</f>
        <v>2</v>
      </c>
      <c r="C31" s="376"/>
      <c r="D31" s="245" t="s">
        <v>8</v>
      </c>
      <c r="E31" s="314" t="s">
        <v>133</v>
      </c>
      <c r="F31" s="246" t="s">
        <v>9</v>
      </c>
      <c r="G31" s="313" t="s">
        <v>133</v>
      </c>
      <c r="H31" s="247" t="s">
        <v>10</v>
      </c>
      <c r="I31" s="312" t="s">
        <v>133</v>
      </c>
      <c r="J31" s="248" t="s">
        <v>11</v>
      </c>
      <c r="K31" s="311" t="s">
        <v>133</v>
      </c>
      <c r="L31" s="249" t="s">
        <v>12</v>
      </c>
      <c r="M31" s="310" t="s">
        <v>133</v>
      </c>
      <c r="N31" s="250" t="s">
        <v>13</v>
      </c>
      <c r="O31" s="309" t="s">
        <v>133</v>
      </c>
      <c r="P31" s="251" t="s">
        <v>14</v>
      </c>
      <c r="Q31" s="317" t="s">
        <v>133</v>
      </c>
      <c r="R31" s="252" t="s">
        <v>15</v>
      </c>
      <c r="S31" s="315" t="s">
        <v>133</v>
      </c>
      <c r="T31" s="253" t="s">
        <v>16</v>
      </c>
      <c r="U31" s="254" t="s">
        <v>133</v>
      </c>
      <c r="V31" s="255" t="s">
        <v>17</v>
      </c>
      <c r="W31" s="316" t="s">
        <v>133</v>
      </c>
      <c r="X31" s="256" t="s">
        <v>18</v>
      </c>
      <c r="Y31" s="308" t="s">
        <v>133</v>
      </c>
      <c r="Z31" s="110" t="s">
        <v>19</v>
      </c>
      <c r="AA31" s="115" t="s">
        <v>20</v>
      </c>
      <c r="AB31" s="119" t="s">
        <v>21</v>
      </c>
    </row>
    <row r="32" spans="1:28" s="183" customFormat="1" ht="15" customHeight="1" x14ac:dyDescent="0.25">
      <c r="A32" s="182"/>
      <c r="B32" s="134">
        <f t="shared" ref="B32:B38" si="9">WEEKDAY(C32)</f>
        <v>2</v>
      </c>
      <c r="C32" s="135">
        <f>date_1er_jour_semaine($A$1,B31)</f>
        <v>42744</v>
      </c>
      <c r="D32" s="184"/>
      <c r="E32" s="212"/>
      <c r="F32" s="184"/>
      <c r="G32" s="213"/>
      <c r="H32" s="184"/>
      <c r="I32" s="214"/>
      <c r="J32" s="184"/>
      <c r="K32" s="215"/>
      <c r="L32" s="184"/>
      <c r="M32" s="216"/>
      <c r="N32" s="184"/>
      <c r="O32" s="217"/>
      <c r="P32" s="184"/>
      <c r="Q32" s="218"/>
      <c r="R32" s="184"/>
      <c r="S32" s="219"/>
      <c r="T32" s="184"/>
      <c r="U32" s="215"/>
      <c r="V32" s="184"/>
      <c r="W32" s="220"/>
      <c r="X32" s="184"/>
      <c r="Y32" s="213"/>
      <c r="Z32" s="184"/>
      <c r="AA32" s="184" t="str">
        <f t="shared" ref="AA32:AA38" si="10">IF(SUM(D32:X32)=0,"",SUM(D32:X32))</f>
        <v/>
      </c>
      <c r="AB32" s="184" t="str">
        <f t="shared" ref="AB32:AB38" si="11">IF(SUM(Y32:AA32)=0,"",SUM(Z32,AA32))</f>
        <v/>
      </c>
    </row>
    <row r="33" spans="1:28" s="183" customFormat="1" ht="15" customHeight="1" x14ac:dyDescent="0.25">
      <c r="A33" s="182"/>
      <c r="B33" s="134">
        <f t="shared" si="9"/>
        <v>3</v>
      </c>
      <c r="C33" s="135">
        <f>C32+1</f>
        <v>42745</v>
      </c>
      <c r="D33" s="184"/>
      <c r="E33" s="212"/>
      <c r="F33" s="184"/>
      <c r="G33" s="213"/>
      <c r="H33" s="184"/>
      <c r="I33" s="214"/>
      <c r="J33" s="184"/>
      <c r="K33" s="215"/>
      <c r="L33" s="184"/>
      <c r="M33" s="216"/>
      <c r="N33" s="184"/>
      <c r="O33" s="217"/>
      <c r="P33" s="184"/>
      <c r="Q33" s="218"/>
      <c r="R33" s="184"/>
      <c r="S33" s="219"/>
      <c r="T33" s="221"/>
      <c r="U33" s="215"/>
      <c r="V33" s="184"/>
      <c r="W33" s="220"/>
      <c r="X33" s="184"/>
      <c r="Y33" s="213"/>
      <c r="Z33" s="184"/>
      <c r="AA33" s="184" t="str">
        <f t="shared" si="10"/>
        <v/>
      </c>
      <c r="AB33" s="184" t="str">
        <f t="shared" si="11"/>
        <v/>
      </c>
    </row>
    <row r="34" spans="1:28" s="183" customFormat="1" ht="15" customHeight="1" x14ac:dyDescent="0.25">
      <c r="A34" s="182"/>
      <c r="B34" s="134">
        <f t="shared" si="9"/>
        <v>4</v>
      </c>
      <c r="C34" s="135">
        <f t="shared" ref="C34:C38" si="12">C33+1</f>
        <v>42746</v>
      </c>
      <c r="D34" s="184"/>
      <c r="E34" s="212"/>
      <c r="F34" s="184"/>
      <c r="G34" s="213"/>
      <c r="H34" s="184"/>
      <c r="I34" s="214"/>
      <c r="J34" s="184"/>
      <c r="K34" s="215"/>
      <c r="L34" s="184"/>
      <c r="M34" s="216"/>
      <c r="N34" s="184"/>
      <c r="O34" s="217"/>
      <c r="P34" s="184"/>
      <c r="Q34" s="218"/>
      <c r="R34" s="184"/>
      <c r="S34" s="219"/>
      <c r="T34" s="184"/>
      <c r="U34" s="215"/>
      <c r="V34" s="184"/>
      <c r="W34" s="220"/>
      <c r="X34" s="184"/>
      <c r="Y34" s="213"/>
      <c r="Z34" s="184"/>
      <c r="AA34" s="184" t="str">
        <f t="shared" si="10"/>
        <v/>
      </c>
      <c r="AB34" s="184" t="str">
        <f t="shared" si="11"/>
        <v/>
      </c>
    </row>
    <row r="35" spans="1:28" s="183" customFormat="1" ht="15" customHeight="1" x14ac:dyDescent="0.25">
      <c r="A35" s="182"/>
      <c r="B35" s="134">
        <f t="shared" si="9"/>
        <v>5</v>
      </c>
      <c r="C35" s="135">
        <f t="shared" si="12"/>
        <v>42747</v>
      </c>
      <c r="D35" s="184"/>
      <c r="E35" s="212"/>
      <c r="F35" s="184"/>
      <c r="G35" s="213"/>
      <c r="H35" s="184"/>
      <c r="I35" s="214"/>
      <c r="J35" s="184"/>
      <c r="K35" s="215"/>
      <c r="L35" s="184"/>
      <c r="M35" s="216"/>
      <c r="N35" s="184"/>
      <c r="O35" s="217"/>
      <c r="P35" s="184"/>
      <c r="Q35" s="218"/>
      <c r="R35" s="184"/>
      <c r="S35" s="219"/>
      <c r="T35" s="184"/>
      <c r="U35" s="215"/>
      <c r="V35" s="184"/>
      <c r="W35" s="220"/>
      <c r="X35" s="184"/>
      <c r="Y35" s="213"/>
      <c r="Z35" s="184"/>
      <c r="AA35" s="184" t="str">
        <f t="shared" si="10"/>
        <v/>
      </c>
      <c r="AB35" s="184" t="str">
        <f t="shared" si="11"/>
        <v/>
      </c>
    </row>
    <row r="36" spans="1:28" s="183" customFormat="1" ht="15" customHeight="1" x14ac:dyDescent="0.25">
      <c r="A36" s="182"/>
      <c r="B36" s="134">
        <f t="shared" si="9"/>
        <v>6</v>
      </c>
      <c r="C36" s="135">
        <f t="shared" si="12"/>
        <v>42748</v>
      </c>
      <c r="D36" s="184"/>
      <c r="E36" s="212"/>
      <c r="F36" s="184"/>
      <c r="G36" s="213"/>
      <c r="H36" s="184"/>
      <c r="I36" s="214"/>
      <c r="J36" s="184"/>
      <c r="K36" s="215"/>
      <c r="L36" s="184"/>
      <c r="M36" s="216"/>
      <c r="N36" s="184"/>
      <c r="O36" s="217"/>
      <c r="P36" s="184"/>
      <c r="Q36" s="218"/>
      <c r="R36" s="184"/>
      <c r="S36" s="219"/>
      <c r="T36" s="184"/>
      <c r="U36" s="215"/>
      <c r="V36" s="184"/>
      <c r="W36" s="220"/>
      <c r="X36" s="184"/>
      <c r="Y36" s="213"/>
      <c r="Z36" s="184"/>
      <c r="AA36" s="184" t="str">
        <f t="shared" si="10"/>
        <v/>
      </c>
      <c r="AB36" s="184" t="str">
        <f t="shared" si="11"/>
        <v/>
      </c>
    </row>
    <row r="37" spans="1:28" s="183" customFormat="1" ht="15" customHeight="1" x14ac:dyDescent="0.25">
      <c r="A37" s="182"/>
      <c r="B37" s="134">
        <f t="shared" si="9"/>
        <v>7</v>
      </c>
      <c r="C37" s="135">
        <f t="shared" si="12"/>
        <v>42749</v>
      </c>
      <c r="D37" s="184"/>
      <c r="E37" s="212"/>
      <c r="F37" s="184"/>
      <c r="G37" s="213"/>
      <c r="H37" s="184"/>
      <c r="I37" s="214"/>
      <c r="J37" s="184"/>
      <c r="K37" s="215"/>
      <c r="L37" s="184"/>
      <c r="M37" s="216"/>
      <c r="N37" s="184"/>
      <c r="O37" s="217"/>
      <c r="P37" s="184"/>
      <c r="Q37" s="218"/>
      <c r="R37" s="184"/>
      <c r="S37" s="219"/>
      <c r="T37" s="184"/>
      <c r="U37" s="215"/>
      <c r="V37" s="184"/>
      <c r="W37" s="220"/>
      <c r="X37" s="184"/>
      <c r="Y37" s="213"/>
      <c r="Z37" s="184"/>
      <c r="AA37" s="184" t="str">
        <f t="shared" si="10"/>
        <v/>
      </c>
      <c r="AB37" s="184" t="str">
        <f t="shared" si="11"/>
        <v/>
      </c>
    </row>
    <row r="38" spans="1:28" s="183" customFormat="1" ht="14.25" customHeight="1" x14ac:dyDescent="0.25">
      <c r="A38" s="182"/>
      <c r="B38" s="134">
        <f t="shared" si="9"/>
        <v>1</v>
      </c>
      <c r="C38" s="135">
        <f t="shared" si="12"/>
        <v>42750</v>
      </c>
      <c r="D38" s="184"/>
      <c r="E38" s="212"/>
      <c r="F38" s="184"/>
      <c r="G38" s="213"/>
      <c r="H38" s="184"/>
      <c r="I38" s="214"/>
      <c r="J38" s="184"/>
      <c r="K38" s="215"/>
      <c r="L38" s="184"/>
      <c r="M38" s="216"/>
      <c r="N38" s="184"/>
      <c r="O38" s="217"/>
      <c r="P38" s="184"/>
      <c r="Q38" s="218"/>
      <c r="R38" s="184"/>
      <c r="S38" s="219"/>
      <c r="T38" s="184"/>
      <c r="U38" s="215"/>
      <c r="V38" s="184"/>
      <c r="W38" s="220"/>
      <c r="X38" s="184"/>
      <c r="Y38" s="213"/>
      <c r="Z38" s="184"/>
      <c r="AA38" s="184" t="str">
        <f t="shared" si="10"/>
        <v/>
      </c>
      <c r="AB38" s="184" t="str">
        <f t="shared" si="11"/>
        <v/>
      </c>
    </row>
    <row r="39" spans="1:28" s="181" customFormat="1" ht="15" customHeight="1" x14ac:dyDescent="0.25">
      <c r="A39" s="179"/>
      <c r="B39" s="394" t="s">
        <v>22</v>
      </c>
      <c r="C39" s="395"/>
      <c r="D39" s="379">
        <f>SUM(D32:D38)</f>
        <v>0</v>
      </c>
      <c r="E39" s="380"/>
      <c r="F39" s="379">
        <f>SUM(F32:F38)</f>
        <v>0</v>
      </c>
      <c r="G39" s="380"/>
      <c r="H39" s="379">
        <f>SUM(H32:H38)</f>
        <v>0</v>
      </c>
      <c r="I39" s="380"/>
      <c r="J39" s="379">
        <f>SUM(J32:J38)</f>
        <v>0</v>
      </c>
      <c r="K39" s="380"/>
      <c r="L39" s="379">
        <f>SUM(L32:L38)</f>
        <v>0</v>
      </c>
      <c r="M39" s="380"/>
      <c r="N39" s="379">
        <f>SUM(N32:N38)</f>
        <v>0</v>
      </c>
      <c r="O39" s="380"/>
      <c r="P39" s="379">
        <f>SUM(P32:P38)</f>
        <v>0</v>
      </c>
      <c r="Q39" s="380"/>
      <c r="R39" s="379">
        <f>SUM(R32:R38)</f>
        <v>0</v>
      </c>
      <c r="S39" s="380"/>
      <c r="T39" s="379">
        <f>SUM(T32:T38)</f>
        <v>0</v>
      </c>
      <c r="U39" s="380"/>
      <c r="V39" s="379">
        <f>SUM(V32:V38)</f>
        <v>0</v>
      </c>
      <c r="W39" s="380"/>
      <c r="X39" s="379">
        <f>SUM(X32:X38)</f>
        <v>0</v>
      </c>
      <c r="Y39" s="380"/>
      <c r="Z39" s="180">
        <f>SUM(Z32:Z38)</f>
        <v>0</v>
      </c>
      <c r="AA39" s="180">
        <f>SUM(AA32:AA38)</f>
        <v>0</v>
      </c>
      <c r="AB39" s="180">
        <f>SUM(AB32:AB38)</f>
        <v>0</v>
      </c>
    </row>
    <row r="40" spans="1:28" s="183" customFormat="1" ht="15.75" customHeight="1" x14ac:dyDescent="0.25">
      <c r="A40" s="182"/>
      <c r="B40" s="375">
        <f>SEMAINE(date_1er_jour_semaine($A$1,B31)+7)</f>
        <v>3</v>
      </c>
      <c r="C40" s="376"/>
      <c r="D40" s="409" t="s">
        <v>134</v>
      </c>
      <c r="E40" s="382"/>
      <c r="F40" s="415" t="s">
        <v>135</v>
      </c>
      <c r="G40" s="382"/>
      <c r="H40" s="414" t="s">
        <v>136</v>
      </c>
      <c r="I40" s="382"/>
      <c r="J40" s="413" t="s">
        <v>137</v>
      </c>
      <c r="K40" s="382"/>
      <c r="L40" s="412" t="s">
        <v>138</v>
      </c>
      <c r="M40" s="382"/>
      <c r="N40" s="411" t="s">
        <v>139</v>
      </c>
      <c r="O40" s="382"/>
      <c r="P40" s="381" t="s">
        <v>140</v>
      </c>
      <c r="Q40" s="382"/>
      <c r="R40" s="408" t="s">
        <v>141</v>
      </c>
      <c r="S40" s="382"/>
      <c r="T40" s="416" t="s">
        <v>142</v>
      </c>
      <c r="U40" s="382"/>
      <c r="V40" s="405" t="s">
        <v>143</v>
      </c>
      <c r="W40" s="382"/>
      <c r="X40" s="410" t="s">
        <v>144</v>
      </c>
      <c r="Y40" s="382"/>
      <c r="Z40" s="110" t="s">
        <v>19</v>
      </c>
      <c r="AA40" s="115" t="s">
        <v>20</v>
      </c>
      <c r="AB40" s="119" t="s">
        <v>21</v>
      </c>
    </row>
    <row r="41" spans="1:28" s="187" customFormat="1" ht="15" customHeight="1" x14ac:dyDescent="0.25">
      <c r="A41" s="182"/>
      <c r="B41" s="134">
        <f t="shared" ref="B41:B47" si="13">WEEKDAY(C41)</f>
        <v>2</v>
      </c>
      <c r="C41" s="135">
        <f>date_1er_jour_semaine($A$1,B40)</f>
        <v>42751</v>
      </c>
      <c r="D41" s="184"/>
      <c r="E41" s="212"/>
      <c r="F41" s="184"/>
      <c r="G41" s="213"/>
      <c r="H41" s="184"/>
      <c r="I41" s="214"/>
      <c r="J41" s="184"/>
      <c r="K41" s="215"/>
      <c r="L41" s="184"/>
      <c r="M41" s="216"/>
      <c r="N41" s="184"/>
      <c r="O41" s="217"/>
      <c r="P41" s="184"/>
      <c r="Q41" s="218"/>
      <c r="R41" s="184"/>
      <c r="S41" s="219"/>
      <c r="T41" s="184"/>
      <c r="U41" s="215"/>
      <c r="V41" s="184"/>
      <c r="W41" s="220"/>
      <c r="X41" s="184"/>
      <c r="Y41" s="213"/>
      <c r="Z41" s="184"/>
      <c r="AA41" s="184" t="str">
        <f t="shared" ref="AA41:AA47" si="14">IF(SUM(D41:X41)=0,"",SUM(D41:X41))</f>
        <v/>
      </c>
      <c r="AB41" s="184" t="str">
        <f t="shared" ref="AB41:AB47" si="15">IF(SUM(Y41:AA41)=0,"",SUM(Z41,AA41))</f>
        <v/>
      </c>
    </row>
    <row r="42" spans="1:28" s="187" customFormat="1" ht="15" customHeight="1" x14ac:dyDescent="0.25">
      <c r="A42" s="182"/>
      <c r="B42" s="134">
        <f t="shared" si="13"/>
        <v>3</v>
      </c>
      <c r="C42" s="135">
        <f>C41+1</f>
        <v>42752</v>
      </c>
      <c r="D42" s="184"/>
      <c r="E42" s="212"/>
      <c r="F42" s="184"/>
      <c r="G42" s="213"/>
      <c r="H42" s="184"/>
      <c r="I42" s="214"/>
      <c r="J42" s="184"/>
      <c r="K42" s="215"/>
      <c r="L42" s="184"/>
      <c r="M42" s="216"/>
      <c r="N42" s="184"/>
      <c r="O42" s="217"/>
      <c r="P42" s="184"/>
      <c r="Q42" s="218"/>
      <c r="R42" s="184"/>
      <c r="S42" s="219"/>
      <c r="T42" s="221"/>
      <c r="U42" s="215"/>
      <c r="V42" s="184"/>
      <c r="W42" s="220"/>
      <c r="X42" s="184"/>
      <c r="Y42" s="213"/>
      <c r="Z42" s="184"/>
      <c r="AA42" s="184" t="str">
        <f t="shared" si="14"/>
        <v/>
      </c>
      <c r="AB42" s="184" t="str">
        <f t="shared" si="15"/>
        <v/>
      </c>
    </row>
    <row r="43" spans="1:28" s="187" customFormat="1" ht="15" customHeight="1" x14ac:dyDescent="0.25">
      <c r="A43" s="182"/>
      <c r="B43" s="134">
        <f t="shared" si="13"/>
        <v>4</v>
      </c>
      <c r="C43" s="135">
        <f t="shared" ref="C43:C47" si="16">C42+1</f>
        <v>42753</v>
      </c>
      <c r="D43" s="184"/>
      <c r="E43" s="212"/>
      <c r="F43" s="184"/>
      <c r="G43" s="213"/>
      <c r="H43" s="184"/>
      <c r="I43" s="214"/>
      <c r="J43" s="184"/>
      <c r="K43" s="215"/>
      <c r="L43" s="184"/>
      <c r="M43" s="216"/>
      <c r="N43" s="184"/>
      <c r="O43" s="217"/>
      <c r="P43" s="184"/>
      <c r="Q43" s="218"/>
      <c r="R43" s="184"/>
      <c r="S43" s="219"/>
      <c r="T43" s="184"/>
      <c r="U43" s="215"/>
      <c r="V43" s="184"/>
      <c r="W43" s="220"/>
      <c r="X43" s="184"/>
      <c r="Y43" s="213"/>
      <c r="Z43" s="184"/>
      <c r="AA43" s="184" t="str">
        <f t="shared" si="14"/>
        <v/>
      </c>
      <c r="AB43" s="184" t="str">
        <f t="shared" si="15"/>
        <v/>
      </c>
    </row>
    <row r="44" spans="1:28" s="187" customFormat="1" ht="15" customHeight="1" x14ac:dyDescent="0.25">
      <c r="A44" s="182"/>
      <c r="B44" s="134">
        <f t="shared" si="13"/>
        <v>5</v>
      </c>
      <c r="C44" s="135">
        <f t="shared" si="16"/>
        <v>42754</v>
      </c>
      <c r="D44" s="184"/>
      <c r="E44" s="212"/>
      <c r="F44" s="184"/>
      <c r="G44" s="213"/>
      <c r="H44" s="184"/>
      <c r="I44" s="214"/>
      <c r="J44" s="184"/>
      <c r="K44" s="215"/>
      <c r="L44" s="184"/>
      <c r="M44" s="216"/>
      <c r="N44" s="184"/>
      <c r="O44" s="217"/>
      <c r="P44" s="184"/>
      <c r="Q44" s="218"/>
      <c r="R44" s="184"/>
      <c r="S44" s="219"/>
      <c r="T44" s="184"/>
      <c r="U44" s="215"/>
      <c r="V44" s="184"/>
      <c r="W44" s="220"/>
      <c r="X44" s="184"/>
      <c r="Y44" s="213"/>
      <c r="Z44" s="184"/>
      <c r="AA44" s="184" t="str">
        <f t="shared" si="14"/>
        <v/>
      </c>
      <c r="AB44" s="184" t="str">
        <f t="shared" si="15"/>
        <v/>
      </c>
    </row>
    <row r="45" spans="1:28" s="187" customFormat="1" ht="15" customHeight="1" x14ac:dyDescent="0.25">
      <c r="A45" s="182"/>
      <c r="B45" s="134">
        <f t="shared" si="13"/>
        <v>6</v>
      </c>
      <c r="C45" s="135">
        <f t="shared" si="16"/>
        <v>42755</v>
      </c>
      <c r="D45" s="184"/>
      <c r="E45" s="212"/>
      <c r="F45" s="184"/>
      <c r="G45" s="213"/>
      <c r="H45" s="184"/>
      <c r="I45" s="214"/>
      <c r="J45" s="184"/>
      <c r="K45" s="215"/>
      <c r="L45" s="184"/>
      <c r="M45" s="216"/>
      <c r="N45" s="184"/>
      <c r="O45" s="217"/>
      <c r="P45" s="184"/>
      <c r="Q45" s="218"/>
      <c r="R45" s="184"/>
      <c r="S45" s="219"/>
      <c r="T45" s="184"/>
      <c r="U45" s="215"/>
      <c r="V45" s="184"/>
      <c r="W45" s="220"/>
      <c r="X45" s="184"/>
      <c r="Y45" s="213"/>
      <c r="Z45" s="184"/>
      <c r="AA45" s="184" t="str">
        <f t="shared" si="14"/>
        <v/>
      </c>
      <c r="AB45" s="184" t="str">
        <f t="shared" si="15"/>
        <v/>
      </c>
    </row>
    <row r="46" spans="1:28" s="187" customFormat="1" ht="15" customHeight="1" x14ac:dyDescent="0.25">
      <c r="A46" s="182"/>
      <c r="B46" s="134">
        <f t="shared" si="13"/>
        <v>7</v>
      </c>
      <c r="C46" s="135">
        <f t="shared" si="16"/>
        <v>42756</v>
      </c>
      <c r="D46" s="184"/>
      <c r="E46" s="212"/>
      <c r="F46" s="184"/>
      <c r="G46" s="213"/>
      <c r="H46" s="184"/>
      <c r="I46" s="214"/>
      <c r="J46" s="184"/>
      <c r="K46" s="215"/>
      <c r="L46" s="184"/>
      <c r="M46" s="216"/>
      <c r="N46" s="184"/>
      <c r="O46" s="217"/>
      <c r="P46" s="184"/>
      <c r="Q46" s="218"/>
      <c r="R46" s="184"/>
      <c r="S46" s="219"/>
      <c r="T46" s="184"/>
      <c r="U46" s="215"/>
      <c r="V46" s="184"/>
      <c r="W46" s="220"/>
      <c r="X46" s="184"/>
      <c r="Y46" s="213"/>
      <c r="Z46" s="184"/>
      <c r="AA46" s="184" t="str">
        <f t="shared" si="14"/>
        <v/>
      </c>
      <c r="AB46" s="184" t="str">
        <f t="shared" si="15"/>
        <v/>
      </c>
    </row>
    <row r="47" spans="1:28" s="187" customFormat="1" ht="15" customHeight="1" x14ac:dyDescent="0.25">
      <c r="A47" s="182"/>
      <c r="B47" s="134">
        <f t="shared" si="13"/>
        <v>1</v>
      </c>
      <c r="C47" s="135">
        <f t="shared" si="16"/>
        <v>42757</v>
      </c>
      <c r="D47" s="184"/>
      <c r="E47" s="212"/>
      <c r="F47" s="184"/>
      <c r="G47" s="213"/>
      <c r="H47" s="184"/>
      <c r="I47" s="214"/>
      <c r="J47" s="184"/>
      <c r="K47" s="215"/>
      <c r="L47" s="184"/>
      <c r="M47" s="216"/>
      <c r="N47" s="184"/>
      <c r="O47" s="217"/>
      <c r="P47" s="184"/>
      <c r="Q47" s="218"/>
      <c r="R47" s="184"/>
      <c r="S47" s="219"/>
      <c r="T47" s="184"/>
      <c r="U47" s="215"/>
      <c r="V47" s="184"/>
      <c r="W47" s="220"/>
      <c r="X47" s="184"/>
      <c r="Y47" s="213"/>
      <c r="Z47" s="184"/>
      <c r="AA47" s="184" t="str">
        <f t="shared" si="14"/>
        <v/>
      </c>
      <c r="AB47" s="184" t="str">
        <f t="shared" si="15"/>
        <v/>
      </c>
    </row>
    <row r="48" spans="1:28" s="181" customFormat="1" ht="15" customHeight="1" x14ac:dyDescent="0.25">
      <c r="A48" s="179"/>
      <c r="B48" s="394" t="s">
        <v>22</v>
      </c>
      <c r="C48" s="395"/>
      <c r="D48" s="379">
        <f>SUM(D41:D47)</f>
        <v>0</v>
      </c>
      <c r="E48" s="380"/>
      <c r="F48" s="379">
        <f>SUM(F41:F47)</f>
        <v>0</v>
      </c>
      <c r="G48" s="380"/>
      <c r="H48" s="379">
        <f>SUM(H41:H47)</f>
        <v>0</v>
      </c>
      <c r="I48" s="380"/>
      <c r="J48" s="379">
        <f>SUM(J41:J47)</f>
        <v>0</v>
      </c>
      <c r="K48" s="380"/>
      <c r="L48" s="379">
        <f>SUM(L41:L47)</f>
        <v>0</v>
      </c>
      <c r="M48" s="380"/>
      <c r="N48" s="379">
        <f>SUM(N41:N47)</f>
        <v>0</v>
      </c>
      <c r="O48" s="380"/>
      <c r="P48" s="379">
        <f>SUM(P41:P47)</f>
        <v>0</v>
      </c>
      <c r="Q48" s="380"/>
      <c r="R48" s="379">
        <f>SUM(R41:R47)</f>
        <v>0</v>
      </c>
      <c r="S48" s="380"/>
      <c r="T48" s="379">
        <f>SUM(T41:T47)</f>
        <v>0</v>
      </c>
      <c r="U48" s="380"/>
      <c r="V48" s="379">
        <f>SUM(V41:V47)</f>
        <v>0</v>
      </c>
      <c r="W48" s="380"/>
      <c r="X48" s="379">
        <f>SUM(X41:X47)</f>
        <v>0</v>
      </c>
      <c r="Y48" s="380"/>
      <c r="Z48" s="180">
        <f>SUM(Z41:Z47)</f>
        <v>0</v>
      </c>
      <c r="AA48" s="180">
        <f>SUM(AA41:AA47)</f>
        <v>0</v>
      </c>
      <c r="AB48" s="180">
        <f>SUM(AB41:AB47)</f>
        <v>0</v>
      </c>
    </row>
    <row r="49" spans="1:28" s="183" customFormat="1" ht="15.75" customHeight="1" x14ac:dyDescent="0.25">
      <c r="A49" s="182"/>
      <c r="B49" s="375">
        <f>SEMAINE(date_1er_jour_semaine($A$1,B40)+7)</f>
        <v>4</v>
      </c>
      <c r="C49" s="376"/>
      <c r="D49" s="245" t="s">
        <v>8</v>
      </c>
      <c r="E49" s="314" t="s">
        <v>133</v>
      </c>
      <c r="F49" s="246" t="s">
        <v>9</v>
      </c>
      <c r="G49" s="313" t="s">
        <v>133</v>
      </c>
      <c r="H49" s="247" t="s">
        <v>10</v>
      </c>
      <c r="I49" s="312" t="s">
        <v>133</v>
      </c>
      <c r="J49" s="248" t="s">
        <v>11</v>
      </c>
      <c r="K49" s="311" t="s">
        <v>133</v>
      </c>
      <c r="L49" s="249" t="s">
        <v>12</v>
      </c>
      <c r="M49" s="310" t="s">
        <v>133</v>
      </c>
      <c r="N49" s="250" t="s">
        <v>13</v>
      </c>
      <c r="O49" s="309" t="s">
        <v>133</v>
      </c>
      <c r="P49" s="251" t="s">
        <v>14</v>
      </c>
      <c r="Q49" s="317" t="s">
        <v>133</v>
      </c>
      <c r="R49" s="252" t="s">
        <v>15</v>
      </c>
      <c r="S49" s="315" t="s">
        <v>133</v>
      </c>
      <c r="T49" s="253" t="s">
        <v>16</v>
      </c>
      <c r="U49" s="254" t="s">
        <v>133</v>
      </c>
      <c r="V49" s="255" t="s">
        <v>17</v>
      </c>
      <c r="W49" s="316" t="s">
        <v>133</v>
      </c>
      <c r="X49" s="256" t="s">
        <v>18</v>
      </c>
      <c r="Y49" s="308" t="s">
        <v>133</v>
      </c>
      <c r="Z49" s="110" t="s">
        <v>19</v>
      </c>
      <c r="AA49" s="115" t="s">
        <v>20</v>
      </c>
      <c r="AB49" s="119" t="s">
        <v>21</v>
      </c>
    </row>
    <row r="50" spans="1:28" s="183" customFormat="1" ht="14.25" customHeight="1" x14ac:dyDescent="0.25">
      <c r="A50" s="182"/>
      <c r="B50" s="134">
        <f>WEEKDAY(C50)</f>
        <v>2</v>
      </c>
      <c r="C50" s="135">
        <f>date_1er_jour_semaine($A$1,B49)</f>
        <v>42758</v>
      </c>
      <c r="D50" s="184"/>
      <c r="E50" s="212"/>
      <c r="F50" s="184"/>
      <c r="G50" s="213"/>
      <c r="H50" s="184"/>
      <c r="I50" s="214"/>
      <c r="J50" s="184"/>
      <c r="K50" s="215"/>
      <c r="L50" s="184"/>
      <c r="M50" s="216"/>
      <c r="N50" s="184"/>
      <c r="O50" s="217"/>
      <c r="P50" s="184"/>
      <c r="Q50" s="218"/>
      <c r="R50" s="184"/>
      <c r="S50" s="219"/>
      <c r="T50" s="184"/>
      <c r="U50" s="215"/>
      <c r="V50" s="184"/>
      <c r="W50" s="220"/>
      <c r="X50" s="184"/>
      <c r="Y50" s="213"/>
      <c r="Z50" s="184"/>
      <c r="AA50" s="184" t="str">
        <f t="shared" ref="AA50:AA56" si="17">IF(SUM(D50:X50)=0,"",SUM(D50:X50))</f>
        <v/>
      </c>
      <c r="AB50" s="184" t="str">
        <f t="shared" ref="AB50:AB56" si="18">IF(SUM(Y50:AA50)=0,"",SUM(Z50,AA50))</f>
        <v/>
      </c>
    </row>
    <row r="51" spans="1:28" s="183" customFormat="1" ht="14.25" customHeight="1" x14ac:dyDescent="0.25">
      <c r="A51" s="182"/>
      <c r="B51" s="134">
        <f t="shared" ref="B51:B56" si="19">WEEKDAY(C51)</f>
        <v>3</v>
      </c>
      <c r="C51" s="135">
        <f>C50+1</f>
        <v>42759</v>
      </c>
      <c r="D51" s="184"/>
      <c r="E51" s="212"/>
      <c r="F51" s="184"/>
      <c r="G51" s="213"/>
      <c r="H51" s="184"/>
      <c r="I51" s="214"/>
      <c r="J51" s="184"/>
      <c r="K51" s="215"/>
      <c r="L51" s="184"/>
      <c r="M51" s="216"/>
      <c r="N51" s="184"/>
      <c r="O51" s="217"/>
      <c r="P51" s="184"/>
      <c r="Q51" s="218"/>
      <c r="R51" s="184"/>
      <c r="S51" s="219"/>
      <c r="T51" s="221"/>
      <c r="U51" s="215"/>
      <c r="V51" s="184"/>
      <c r="W51" s="220"/>
      <c r="X51" s="184"/>
      <c r="Y51" s="213"/>
      <c r="Z51" s="184"/>
      <c r="AA51" s="184" t="str">
        <f t="shared" si="17"/>
        <v/>
      </c>
      <c r="AB51" s="184" t="str">
        <f t="shared" si="18"/>
        <v/>
      </c>
    </row>
    <row r="52" spans="1:28" s="183" customFormat="1" ht="14.25" customHeight="1" x14ac:dyDescent="0.25">
      <c r="A52" s="182"/>
      <c r="B52" s="134">
        <f t="shared" si="19"/>
        <v>4</v>
      </c>
      <c r="C52" s="135">
        <f t="shared" ref="C52:C56" si="20">C51+1</f>
        <v>42760</v>
      </c>
      <c r="D52" s="184"/>
      <c r="E52" s="212"/>
      <c r="F52" s="184"/>
      <c r="G52" s="213"/>
      <c r="H52" s="184"/>
      <c r="I52" s="214"/>
      <c r="J52" s="184"/>
      <c r="K52" s="215"/>
      <c r="L52" s="184"/>
      <c r="M52" s="216"/>
      <c r="N52" s="184"/>
      <c r="O52" s="217"/>
      <c r="P52" s="184"/>
      <c r="Q52" s="218"/>
      <c r="R52" s="184"/>
      <c r="S52" s="219"/>
      <c r="T52" s="184"/>
      <c r="U52" s="215"/>
      <c r="V52" s="184"/>
      <c r="W52" s="220"/>
      <c r="X52" s="184"/>
      <c r="Y52" s="213"/>
      <c r="Z52" s="184"/>
      <c r="AA52" s="184" t="str">
        <f t="shared" si="17"/>
        <v/>
      </c>
      <c r="AB52" s="184" t="str">
        <f t="shared" si="18"/>
        <v/>
      </c>
    </row>
    <row r="53" spans="1:28" s="183" customFormat="1" ht="14.25" customHeight="1" x14ac:dyDescent="0.25">
      <c r="A53" s="182"/>
      <c r="B53" s="134">
        <f t="shared" si="19"/>
        <v>5</v>
      </c>
      <c r="C53" s="135">
        <f t="shared" si="20"/>
        <v>42761</v>
      </c>
      <c r="D53" s="184"/>
      <c r="E53" s="212"/>
      <c r="F53" s="184"/>
      <c r="G53" s="213"/>
      <c r="H53" s="184"/>
      <c r="I53" s="214"/>
      <c r="J53" s="184"/>
      <c r="K53" s="215"/>
      <c r="L53" s="184"/>
      <c r="M53" s="216"/>
      <c r="N53" s="184"/>
      <c r="O53" s="217"/>
      <c r="P53" s="184"/>
      <c r="Q53" s="218"/>
      <c r="R53" s="184"/>
      <c r="S53" s="219"/>
      <c r="T53" s="184"/>
      <c r="U53" s="215"/>
      <c r="V53" s="184"/>
      <c r="W53" s="220"/>
      <c r="X53" s="184"/>
      <c r="Y53" s="213"/>
      <c r="Z53" s="184"/>
      <c r="AA53" s="184" t="str">
        <f t="shared" si="17"/>
        <v/>
      </c>
      <c r="AB53" s="184" t="str">
        <f t="shared" si="18"/>
        <v/>
      </c>
    </row>
    <row r="54" spans="1:28" s="183" customFormat="1" ht="14.25" customHeight="1" x14ac:dyDescent="0.25">
      <c r="A54" s="182"/>
      <c r="B54" s="134">
        <f t="shared" si="19"/>
        <v>6</v>
      </c>
      <c r="C54" s="135">
        <f t="shared" si="20"/>
        <v>42762</v>
      </c>
      <c r="D54" s="184"/>
      <c r="E54" s="212"/>
      <c r="F54" s="184"/>
      <c r="G54" s="213"/>
      <c r="H54" s="184"/>
      <c r="I54" s="214"/>
      <c r="J54" s="184"/>
      <c r="K54" s="215"/>
      <c r="L54" s="184"/>
      <c r="M54" s="216"/>
      <c r="N54" s="184"/>
      <c r="O54" s="217"/>
      <c r="P54" s="184"/>
      <c r="Q54" s="218"/>
      <c r="R54" s="184"/>
      <c r="S54" s="219"/>
      <c r="T54" s="184"/>
      <c r="U54" s="215"/>
      <c r="V54" s="184"/>
      <c r="W54" s="220"/>
      <c r="X54" s="184"/>
      <c r="Y54" s="213"/>
      <c r="Z54" s="184"/>
      <c r="AA54" s="184" t="str">
        <f t="shared" si="17"/>
        <v/>
      </c>
      <c r="AB54" s="184" t="str">
        <f t="shared" si="18"/>
        <v/>
      </c>
    </row>
    <row r="55" spans="1:28" s="183" customFormat="1" ht="14.25" customHeight="1" x14ac:dyDescent="0.25">
      <c r="A55" s="182"/>
      <c r="B55" s="134">
        <f t="shared" si="19"/>
        <v>7</v>
      </c>
      <c r="C55" s="135">
        <f t="shared" si="20"/>
        <v>42763</v>
      </c>
      <c r="D55" s="184"/>
      <c r="E55" s="212"/>
      <c r="F55" s="184"/>
      <c r="G55" s="213"/>
      <c r="H55" s="184"/>
      <c r="I55" s="214"/>
      <c r="J55" s="184"/>
      <c r="K55" s="215"/>
      <c r="L55" s="184"/>
      <c r="M55" s="216"/>
      <c r="N55" s="184"/>
      <c r="O55" s="217"/>
      <c r="P55" s="184"/>
      <c r="Q55" s="218"/>
      <c r="R55" s="184"/>
      <c r="S55" s="219"/>
      <c r="T55" s="184"/>
      <c r="U55" s="215"/>
      <c r="V55" s="184"/>
      <c r="W55" s="220"/>
      <c r="X55" s="184"/>
      <c r="Y55" s="213"/>
      <c r="Z55" s="184"/>
      <c r="AA55" s="184" t="str">
        <f t="shared" si="17"/>
        <v/>
      </c>
      <c r="AB55" s="184" t="str">
        <f t="shared" si="18"/>
        <v/>
      </c>
    </row>
    <row r="56" spans="1:28" s="183" customFormat="1" ht="14.25" customHeight="1" x14ac:dyDescent="0.25">
      <c r="A56" s="182"/>
      <c r="B56" s="134">
        <f t="shared" si="19"/>
        <v>1</v>
      </c>
      <c r="C56" s="135">
        <f t="shared" si="20"/>
        <v>42764</v>
      </c>
      <c r="D56" s="184"/>
      <c r="E56" s="212"/>
      <c r="F56" s="184"/>
      <c r="G56" s="213"/>
      <c r="H56" s="184"/>
      <c r="I56" s="214"/>
      <c r="J56" s="184"/>
      <c r="K56" s="215"/>
      <c r="L56" s="184"/>
      <c r="M56" s="216"/>
      <c r="N56" s="184"/>
      <c r="O56" s="217"/>
      <c r="P56" s="184"/>
      <c r="Q56" s="218"/>
      <c r="R56" s="184"/>
      <c r="S56" s="219"/>
      <c r="T56" s="184"/>
      <c r="U56" s="215"/>
      <c r="V56" s="184"/>
      <c r="W56" s="220"/>
      <c r="X56" s="184"/>
      <c r="Y56" s="213"/>
      <c r="Z56" s="184"/>
      <c r="AA56" s="184" t="str">
        <f t="shared" si="17"/>
        <v/>
      </c>
      <c r="AB56" s="184" t="str">
        <f t="shared" si="18"/>
        <v/>
      </c>
    </row>
    <row r="57" spans="1:28" s="181" customFormat="1" ht="15" customHeight="1" x14ac:dyDescent="0.25">
      <c r="A57" s="179"/>
      <c r="B57" s="394" t="s">
        <v>22</v>
      </c>
      <c r="C57" s="395"/>
      <c r="D57" s="379">
        <f>SUM(D50:D56)</f>
        <v>0</v>
      </c>
      <c r="E57" s="380"/>
      <c r="F57" s="379">
        <f>SUM(F50:F56)</f>
        <v>0</v>
      </c>
      <c r="G57" s="380"/>
      <c r="H57" s="379">
        <f>SUM(H50:H56)</f>
        <v>0</v>
      </c>
      <c r="I57" s="380"/>
      <c r="J57" s="379">
        <f>SUM(J50:J56)</f>
        <v>0</v>
      </c>
      <c r="K57" s="380"/>
      <c r="L57" s="379">
        <f>SUM(L50:L56)</f>
        <v>0</v>
      </c>
      <c r="M57" s="380"/>
      <c r="N57" s="379">
        <f>SUM(N50:N56)</f>
        <v>0</v>
      </c>
      <c r="O57" s="380"/>
      <c r="P57" s="379">
        <f>SUM(P50:P56)</f>
        <v>0</v>
      </c>
      <c r="Q57" s="380"/>
      <c r="R57" s="379">
        <f>SUM(R50:R56)</f>
        <v>0</v>
      </c>
      <c r="S57" s="380"/>
      <c r="T57" s="379">
        <f>SUM(T50:T56)</f>
        <v>0</v>
      </c>
      <c r="U57" s="380"/>
      <c r="V57" s="379">
        <f>SUM(V50:V56)</f>
        <v>0</v>
      </c>
      <c r="W57" s="380"/>
      <c r="X57" s="379">
        <f>SUM(X50:X56)</f>
        <v>0</v>
      </c>
      <c r="Y57" s="380"/>
      <c r="Z57" s="180">
        <f>SUM(Z50:Z56)</f>
        <v>0</v>
      </c>
      <c r="AA57" s="180">
        <f>SUM(AA50:AA56)</f>
        <v>0</v>
      </c>
      <c r="AB57" s="180">
        <f>SUM(AB50:AB56)</f>
        <v>0</v>
      </c>
    </row>
    <row r="58" spans="1:28" s="183" customFormat="1" ht="15.75" customHeight="1" x14ac:dyDescent="0.25">
      <c r="A58" s="182"/>
      <c r="B58" s="375">
        <f>SEMAINE(date_1er_jour_semaine($A$1,B49)+7)</f>
        <v>5</v>
      </c>
      <c r="C58" s="376"/>
      <c r="D58" s="245" t="s">
        <v>8</v>
      </c>
      <c r="E58" s="314" t="s">
        <v>133</v>
      </c>
      <c r="F58" s="246" t="s">
        <v>9</v>
      </c>
      <c r="G58" s="313" t="s">
        <v>133</v>
      </c>
      <c r="H58" s="247" t="s">
        <v>10</v>
      </c>
      <c r="I58" s="312" t="s">
        <v>133</v>
      </c>
      <c r="J58" s="248" t="s">
        <v>11</v>
      </c>
      <c r="K58" s="311" t="s">
        <v>133</v>
      </c>
      <c r="L58" s="249" t="s">
        <v>12</v>
      </c>
      <c r="M58" s="310" t="s">
        <v>133</v>
      </c>
      <c r="N58" s="250" t="s">
        <v>13</v>
      </c>
      <c r="O58" s="309" t="s">
        <v>133</v>
      </c>
      <c r="P58" s="251" t="s">
        <v>14</v>
      </c>
      <c r="Q58" s="317" t="s">
        <v>133</v>
      </c>
      <c r="R58" s="252" t="s">
        <v>15</v>
      </c>
      <c r="S58" s="315" t="s">
        <v>133</v>
      </c>
      <c r="T58" s="253" t="s">
        <v>16</v>
      </c>
      <c r="U58" s="254" t="s">
        <v>133</v>
      </c>
      <c r="V58" s="255" t="s">
        <v>17</v>
      </c>
      <c r="W58" s="316" t="s">
        <v>133</v>
      </c>
      <c r="X58" s="256" t="s">
        <v>18</v>
      </c>
      <c r="Y58" s="308" t="s">
        <v>133</v>
      </c>
      <c r="Z58" s="110" t="s">
        <v>19</v>
      </c>
      <c r="AA58" s="115" t="s">
        <v>20</v>
      </c>
      <c r="AB58" s="119" t="s">
        <v>21</v>
      </c>
    </row>
    <row r="59" spans="1:28" s="183" customFormat="1" ht="14.25" customHeight="1" x14ac:dyDescent="0.25">
      <c r="A59" s="182"/>
      <c r="B59" s="136">
        <f t="shared" ref="B59:B65" si="21">WEEKDAY(C59)</f>
        <v>2</v>
      </c>
      <c r="C59" s="135">
        <f>date_1er_jour_semaine($A$1,B58)</f>
        <v>42765</v>
      </c>
      <c r="D59" s="184"/>
      <c r="E59" s="212"/>
      <c r="F59" s="184"/>
      <c r="G59" s="213"/>
      <c r="H59" s="184"/>
      <c r="I59" s="214"/>
      <c r="J59" s="184"/>
      <c r="K59" s="215"/>
      <c r="L59" s="184"/>
      <c r="M59" s="216"/>
      <c r="N59" s="184"/>
      <c r="O59" s="217"/>
      <c r="P59" s="184"/>
      <c r="Q59" s="218"/>
      <c r="R59" s="184"/>
      <c r="S59" s="219"/>
      <c r="T59" s="184"/>
      <c r="U59" s="215"/>
      <c r="V59" s="184"/>
      <c r="W59" s="220"/>
      <c r="X59" s="184"/>
      <c r="Y59" s="213"/>
      <c r="Z59" s="184"/>
      <c r="AA59" s="184" t="str">
        <f t="shared" ref="AA59:AA65" si="22">IF(SUM(D59:X59)=0,"",SUM(D59:X59))</f>
        <v/>
      </c>
      <c r="AB59" s="184" t="str">
        <f t="shared" ref="AB59:AB65" si="23">IF(SUM(Y59:AA59)=0,"",SUM(Z59,AA59))</f>
        <v/>
      </c>
    </row>
    <row r="60" spans="1:28" s="183" customFormat="1" ht="14.25" customHeight="1" x14ac:dyDescent="0.25">
      <c r="A60" s="182"/>
      <c r="B60" s="137">
        <f t="shared" si="21"/>
        <v>3</v>
      </c>
      <c r="C60" s="138">
        <f>C59+1</f>
        <v>42766</v>
      </c>
      <c r="D60" s="184"/>
      <c r="E60" s="212"/>
      <c r="F60" s="184"/>
      <c r="G60" s="213"/>
      <c r="H60" s="184"/>
      <c r="I60" s="214"/>
      <c r="J60" s="184"/>
      <c r="K60" s="215"/>
      <c r="L60" s="184"/>
      <c r="M60" s="216"/>
      <c r="N60" s="184"/>
      <c r="O60" s="217"/>
      <c r="P60" s="184"/>
      <c r="Q60" s="218"/>
      <c r="R60" s="184"/>
      <c r="S60" s="219"/>
      <c r="T60" s="184"/>
      <c r="U60" s="215"/>
      <c r="V60" s="184"/>
      <c r="W60" s="220"/>
      <c r="X60" s="184"/>
      <c r="Y60" s="213"/>
      <c r="Z60" s="184"/>
      <c r="AA60" s="184" t="str">
        <f t="shared" si="22"/>
        <v/>
      </c>
      <c r="AB60" s="188" t="str">
        <f t="shared" si="23"/>
        <v/>
      </c>
    </row>
    <row r="61" spans="1:28" s="183" customFormat="1" ht="14.25" customHeight="1" x14ac:dyDescent="0.25">
      <c r="A61" s="189"/>
      <c r="B61" s="137">
        <f t="shared" si="21"/>
        <v>4</v>
      </c>
      <c r="C61" s="138">
        <f>C60+1</f>
        <v>42767</v>
      </c>
      <c r="D61" s="184"/>
      <c r="E61" s="212"/>
      <c r="F61" s="184"/>
      <c r="G61" s="213"/>
      <c r="H61" s="184"/>
      <c r="I61" s="214"/>
      <c r="J61" s="184"/>
      <c r="K61" s="215"/>
      <c r="L61" s="184"/>
      <c r="M61" s="216"/>
      <c r="N61" s="184"/>
      <c r="O61" s="217"/>
      <c r="P61" s="184"/>
      <c r="Q61" s="218"/>
      <c r="R61" s="184"/>
      <c r="S61" s="219"/>
      <c r="T61" s="184"/>
      <c r="U61" s="215"/>
      <c r="V61" s="184"/>
      <c r="W61" s="220"/>
      <c r="X61" s="184"/>
      <c r="Y61" s="213"/>
      <c r="Z61" s="184"/>
      <c r="AA61" s="184" t="str">
        <f t="shared" si="22"/>
        <v/>
      </c>
      <c r="AB61" s="188" t="str">
        <f t="shared" si="23"/>
        <v/>
      </c>
    </row>
    <row r="62" spans="1:28" s="183" customFormat="1" ht="14.25" customHeight="1" x14ac:dyDescent="0.25">
      <c r="A62" s="182"/>
      <c r="B62" s="139">
        <f t="shared" si="21"/>
        <v>5</v>
      </c>
      <c r="C62" s="140">
        <f t="shared" ref="C62:C65" si="24">C61+1</f>
        <v>42768</v>
      </c>
      <c r="D62" s="184"/>
      <c r="E62" s="212"/>
      <c r="F62" s="184"/>
      <c r="G62" s="213"/>
      <c r="H62" s="184"/>
      <c r="I62" s="214"/>
      <c r="J62" s="184"/>
      <c r="K62" s="215"/>
      <c r="L62" s="184"/>
      <c r="M62" s="216"/>
      <c r="N62" s="184"/>
      <c r="O62" s="217"/>
      <c r="P62" s="184"/>
      <c r="Q62" s="218"/>
      <c r="R62" s="184"/>
      <c r="S62" s="219"/>
      <c r="T62" s="184"/>
      <c r="U62" s="215"/>
      <c r="V62" s="184"/>
      <c r="W62" s="220"/>
      <c r="X62" s="184"/>
      <c r="Y62" s="213"/>
      <c r="Z62" s="184"/>
      <c r="AA62" s="184" t="str">
        <f t="shared" si="22"/>
        <v/>
      </c>
      <c r="AB62" s="184" t="str">
        <f t="shared" si="23"/>
        <v/>
      </c>
    </row>
    <row r="63" spans="1:28" s="183" customFormat="1" ht="14.25" customHeight="1" x14ac:dyDescent="0.25">
      <c r="A63" s="182"/>
      <c r="B63" s="141">
        <f t="shared" si="21"/>
        <v>6</v>
      </c>
      <c r="C63" s="140">
        <f t="shared" si="24"/>
        <v>42769</v>
      </c>
      <c r="D63" s="184"/>
      <c r="E63" s="212"/>
      <c r="F63" s="184"/>
      <c r="G63" s="213"/>
      <c r="H63" s="184"/>
      <c r="I63" s="214"/>
      <c r="J63" s="184"/>
      <c r="K63" s="215"/>
      <c r="L63" s="184"/>
      <c r="M63" s="216"/>
      <c r="N63" s="184"/>
      <c r="O63" s="217"/>
      <c r="P63" s="184"/>
      <c r="Q63" s="218"/>
      <c r="R63" s="184"/>
      <c r="S63" s="219"/>
      <c r="T63" s="184"/>
      <c r="U63" s="215"/>
      <c r="V63" s="184"/>
      <c r="W63" s="220"/>
      <c r="X63" s="184"/>
      <c r="Y63" s="213"/>
      <c r="Z63" s="184"/>
      <c r="AA63" s="184" t="str">
        <f t="shared" si="22"/>
        <v/>
      </c>
      <c r="AB63" s="184" t="str">
        <f t="shared" si="23"/>
        <v/>
      </c>
    </row>
    <row r="64" spans="1:28" s="183" customFormat="1" ht="14.25" customHeight="1" x14ac:dyDescent="0.25">
      <c r="A64" s="182"/>
      <c r="B64" s="141">
        <f t="shared" si="21"/>
        <v>7</v>
      </c>
      <c r="C64" s="140">
        <f t="shared" si="24"/>
        <v>42770</v>
      </c>
      <c r="D64" s="184"/>
      <c r="E64" s="212"/>
      <c r="F64" s="184"/>
      <c r="G64" s="213"/>
      <c r="H64" s="184"/>
      <c r="I64" s="214"/>
      <c r="J64" s="184"/>
      <c r="K64" s="215"/>
      <c r="L64" s="184"/>
      <c r="M64" s="216"/>
      <c r="N64" s="184"/>
      <c r="O64" s="217"/>
      <c r="P64" s="184"/>
      <c r="Q64" s="218"/>
      <c r="R64" s="184"/>
      <c r="S64" s="219"/>
      <c r="T64" s="184"/>
      <c r="U64" s="215"/>
      <c r="V64" s="184"/>
      <c r="W64" s="220"/>
      <c r="X64" s="184"/>
      <c r="Y64" s="213"/>
      <c r="Z64" s="184"/>
      <c r="AA64" s="184" t="str">
        <f t="shared" si="22"/>
        <v/>
      </c>
      <c r="AB64" s="184" t="str">
        <f t="shared" si="23"/>
        <v/>
      </c>
    </row>
    <row r="65" spans="1:28" s="183" customFormat="1" ht="14.25" customHeight="1" x14ac:dyDescent="0.25">
      <c r="A65" s="182"/>
      <c r="B65" s="141">
        <f t="shared" si="21"/>
        <v>1</v>
      </c>
      <c r="C65" s="140">
        <f t="shared" si="24"/>
        <v>42771</v>
      </c>
      <c r="D65" s="184"/>
      <c r="E65" s="212"/>
      <c r="F65" s="184"/>
      <c r="G65" s="213"/>
      <c r="H65" s="184"/>
      <c r="I65" s="214"/>
      <c r="J65" s="184"/>
      <c r="K65" s="215"/>
      <c r="L65" s="184"/>
      <c r="M65" s="216"/>
      <c r="N65" s="184"/>
      <c r="O65" s="217"/>
      <c r="P65" s="184"/>
      <c r="Q65" s="218"/>
      <c r="R65" s="184"/>
      <c r="S65" s="219"/>
      <c r="T65" s="184"/>
      <c r="U65" s="215"/>
      <c r="V65" s="184"/>
      <c r="W65" s="220"/>
      <c r="X65" s="184"/>
      <c r="Y65" s="213"/>
      <c r="Z65" s="184"/>
      <c r="AA65" s="184" t="str">
        <f t="shared" si="22"/>
        <v/>
      </c>
      <c r="AB65" s="184" t="str">
        <f t="shared" si="23"/>
        <v/>
      </c>
    </row>
    <row r="66" spans="1:28" s="181" customFormat="1" ht="15" customHeight="1" x14ac:dyDescent="0.25">
      <c r="A66" s="179"/>
      <c r="B66" s="417" t="s">
        <v>22</v>
      </c>
      <c r="C66" s="395"/>
      <c r="D66" s="379">
        <f>SUM(D59:D60,D61:D65)</f>
        <v>0</v>
      </c>
      <c r="E66" s="380"/>
      <c r="F66" s="379">
        <f>SUM(F59:F65)</f>
        <v>0</v>
      </c>
      <c r="G66" s="380"/>
      <c r="H66" s="379">
        <f>SUM(H59:H65)</f>
        <v>0</v>
      </c>
      <c r="I66" s="380"/>
      <c r="J66" s="379">
        <f>SUM(J59:J65)</f>
        <v>0</v>
      </c>
      <c r="K66" s="380"/>
      <c r="L66" s="379">
        <f>SUM(L59:L65)</f>
        <v>0</v>
      </c>
      <c r="M66" s="380"/>
      <c r="N66" s="379">
        <f>SUM(N59:N65)</f>
        <v>0</v>
      </c>
      <c r="O66" s="380"/>
      <c r="P66" s="379">
        <f>SUM(P59:P65)</f>
        <v>0</v>
      </c>
      <c r="Q66" s="380"/>
      <c r="R66" s="379">
        <f>SUM(R59:R65)</f>
        <v>0</v>
      </c>
      <c r="S66" s="380"/>
      <c r="T66" s="379">
        <f>SUM(T59:T65)</f>
        <v>0</v>
      </c>
      <c r="U66" s="380"/>
      <c r="V66" s="379">
        <f>SUM(V59:V65)</f>
        <v>0</v>
      </c>
      <c r="W66" s="380"/>
      <c r="X66" s="379">
        <f>SUM(X59:X65)</f>
        <v>0</v>
      </c>
      <c r="Y66" s="380"/>
      <c r="Z66" s="180">
        <f>SUM(Z59:Z65)</f>
        <v>0</v>
      </c>
      <c r="AA66" s="180">
        <f>SUM(AA59:AA65)</f>
        <v>0</v>
      </c>
      <c r="AB66" s="180">
        <f>SUM(AB59:AB65)</f>
        <v>0</v>
      </c>
    </row>
    <row r="67" spans="1:28" s="183" customFormat="1" ht="14.25" customHeight="1" x14ac:dyDescent="0.25">
      <c r="A67" s="182"/>
      <c r="B67" s="418">
        <f>SEMAINE(date_1er_jour_semaine($A$1,B58)+7)</f>
        <v>6</v>
      </c>
      <c r="C67" s="419"/>
      <c r="D67" s="245" t="s">
        <v>8</v>
      </c>
      <c r="E67" s="314" t="s">
        <v>133</v>
      </c>
      <c r="F67" s="246" t="s">
        <v>9</v>
      </c>
      <c r="G67" s="313" t="s">
        <v>133</v>
      </c>
      <c r="H67" s="247" t="s">
        <v>10</v>
      </c>
      <c r="I67" s="312" t="s">
        <v>133</v>
      </c>
      <c r="J67" s="248" t="s">
        <v>11</v>
      </c>
      <c r="K67" s="311" t="s">
        <v>133</v>
      </c>
      <c r="L67" s="249" t="s">
        <v>12</v>
      </c>
      <c r="M67" s="310" t="s">
        <v>133</v>
      </c>
      <c r="N67" s="250" t="s">
        <v>13</v>
      </c>
      <c r="O67" s="309" t="s">
        <v>133</v>
      </c>
      <c r="P67" s="251" t="s">
        <v>14</v>
      </c>
      <c r="Q67" s="317" t="s">
        <v>133</v>
      </c>
      <c r="R67" s="252" t="s">
        <v>15</v>
      </c>
      <c r="S67" s="315" t="s">
        <v>133</v>
      </c>
      <c r="T67" s="253" t="s">
        <v>16</v>
      </c>
      <c r="U67" s="254" t="s">
        <v>133</v>
      </c>
      <c r="V67" s="255" t="s">
        <v>17</v>
      </c>
      <c r="W67" s="316" t="s">
        <v>133</v>
      </c>
      <c r="X67" s="256" t="s">
        <v>18</v>
      </c>
      <c r="Y67" s="308" t="s">
        <v>133</v>
      </c>
      <c r="Z67" s="110" t="s">
        <v>19</v>
      </c>
      <c r="AA67" s="115" t="s">
        <v>20</v>
      </c>
      <c r="AB67" s="119" t="s">
        <v>21</v>
      </c>
    </row>
    <row r="68" spans="1:28" s="183" customFormat="1" ht="14.25" customHeight="1" x14ac:dyDescent="0.25">
      <c r="A68" s="182"/>
      <c r="B68" s="141">
        <f t="shared" ref="B68:B74" si="25">WEEKDAY(C68)</f>
        <v>2</v>
      </c>
      <c r="C68" s="140">
        <f>date_1er_jour_semaine($A$1,B67)</f>
        <v>42772</v>
      </c>
      <c r="D68" s="184"/>
      <c r="E68" s="212"/>
      <c r="F68" s="184"/>
      <c r="G68" s="213"/>
      <c r="H68" s="184"/>
      <c r="I68" s="214"/>
      <c r="J68" s="184"/>
      <c r="K68" s="215"/>
      <c r="L68" s="184"/>
      <c r="M68" s="216"/>
      <c r="N68" s="184"/>
      <c r="O68" s="217"/>
      <c r="P68" s="184"/>
      <c r="Q68" s="218"/>
      <c r="R68" s="184"/>
      <c r="S68" s="219"/>
      <c r="T68" s="221"/>
      <c r="U68" s="215"/>
      <c r="V68" s="184"/>
      <c r="W68" s="220"/>
      <c r="X68" s="184"/>
      <c r="Y68" s="213"/>
      <c r="Z68" s="184"/>
      <c r="AA68" s="184" t="str">
        <f t="shared" ref="AA68:AA74" si="26">IF(SUM(D68:X68)=0,"",SUM(D68:X68))</f>
        <v/>
      </c>
      <c r="AB68" s="190" t="str">
        <f t="shared" ref="AB68:AB74" si="27">IF(SUM(Y68:AA68)=0,"",SUM(Z68,AA68))</f>
        <v/>
      </c>
    </row>
    <row r="69" spans="1:28" s="183" customFormat="1" ht="14.25" customHeight="1" x14ac:dyDescent="0.25">
      <c r="A69" s="182"/>
      <c r="B69" s="141">
        <f t="shared" si="25"/>
        <v>3</v>
      </c>
      <c r="C69" s="140">
        <f>C68+1</f>
        <v>42773</v>
      </c>
      <c r="D69" s="184"/>
      <c r="E69" s="212"/>
      <c r="F69" s="184"/>
      <c r="G69" s="213"/>
      <c r="H69" s="184"/>
      <c r="I69" s="214"/>
      <c r="J69" s="184"/>
      <c r="K69" s="215"/>
      <c r="L69" s="184"/>
      <c r="M69" s="216"/>
      <c r="N69" s="184"/>
      <c r="O69" s="217"/>
      <c r="P69" s="184"/>
      <c r="Q69" s="218"/>
      <c r="R69" s="184"/>
      <c r="S69" s="219"/>
      <c r="T69" s="221"/>
      <c r="U69" s="215"/>
      <c r="V69" s="184"/>
      <c r="W69" s="220"/>
      <c r="X69" s="184"/>
      <c r="Y69" s="213"/>
      <c r="Z69" s="184"/>
      <c r="AA69" s="184" t="str">
        <f t="shared" si="26"/>
        <v/>
      </c>
      <c r="AB69" s="190" t="str">
        <f t="shared" si="27"/>
        <v/>
      </c>
    </row>
    <row r="70" spans="1:28" s="183" customFormat="1" ht="14.25" customHeight="1" x14ac:dyDescent="0.25">
      <c r="A70" s="182"/>
      <c r="B70" s="141">
        <f>WEEKDAY(C70)</f>
        <v>4</v>
      </c>
      <c r="C70" s="140">
        <f>C69+1</f>
        <v>42774</v>
      </c>
      <c r="D70" s="184"/>
      <c r="E70" s="212"/>
      <c r="F70" s="184"/>
      <c r="G70" s="213"/>
      <c r="H70" s="184"/>
      <c r="I70" s="214"/>
      <c r="J70" s="184"/>
      <c r="K70" s="215"/>
      <c r="L70" s="184"/>
      <c r="M70" s="216"/>
      <c r="N70" s="184"/>
      <c r="O70" s="217"/>
      <c r="P70" s="184"/>
      <c r="Q70" s="218"/>
      <c r="R70" s="184"/>
      <c r="S70" s="219"/>
      <c r="T70" s="184"/>
      <c r="U70" s="215"/>
      <c r="V70" s="184"/>
      <c r="W70" s="220"/>
      <c r="X70" s="184"/>
      <c r="Y70" s="213"/>
      <c r="Z70" s="184"/>
      <c r="AA70" s="184" t="str">
        <f t="shared" si="26"/>
        <v/>
      </c>
      <c r="AB70" s="188" t="str">
        <f t="shared" si="27"/>
        <v/>
      </c>
    </row>
    <row r="71" spans="1:28" s="183" customFormat="1" ht="14.25" customHeight="1" x14ac:dyDescent="0.25">
      <c r="A71" s="182"/>
      <c r="B71" s="141">
        <f t="shared" si="25"/>
        <v>5</v>
      </c>
      <c r="C71" s="140">
        <f t="shared" ref="C71:C74" si="28">C70+1</f>
        <v>42775</v>
      </c>
      <c r="D71" s="184"/>
      <c r="E71" s="212"/>
      <c r="F71" s="184"/>
      <c r="G71" s="213"/>
      <c r="H71" s="184"/>
      <c r="I71" s="214"/>
      <c r="J71" s="184"/>
      <c r="K71" s="215"/>
      <c r="L71" s="184"/>
      <c r="M71" s="216"/>
      <c r="N71" s="184"/>
      <c r="O71" s="217"/>
      <c r="P71" s="184"/>
      <c r="Q71" s="218"/>
      <c r="R71" s="257"/>
      <c r="S71" s="219"/>
      <c r="T71" s="184"/>
      <c r="U71" s="215"/>
      <c r="V71" s="184"/>
      <c r="W71" s="220"/>
      <c r="X71" s="184"/>
      <c r="Y71" s="213"/>
      <c r="Z71" s="184"/>
      <c r="AA71" s="184" t="str">
        <f t="shared" si="26"/>
        <v/>
      </c>
      <c r="AB71" s="184" t="str">
        <f t="shared" si="27"/>
        <v/>
      </c>
    </row>
    <row r="72" spans="1:28" s="183" customFormat="1" ht="14.25" customHeight="1" x14ac:dyDescent="0.25">
      <c r="A72" s="182"/>
      <c r="B72" s="141">
        <f t="shared" si="25"/>
        <v>6</v>
      </c>
      <c r="C72" s="140">
        <f t="shared" si="28"/>
        <v>42776</v>
      </c>
      <c r="D72" s="184"/>
      <c r="E72" s="212"/>
      <c r="F72" s="184"/>
      <c r="G72" s="213"/>
      <c r="H72" s="184"/>
      <c r="I72" s="214"/>
      <c r="J72" s="184"/>
      <c r="K72" s="215"/>
      <c r="L72" s="184"/>
      <c r="M72" s="216"/>
      <c r="N72" s="184"/>
      <c r="O72" s="217"/>
      <c r="P72" s="184"/>
      <c r="Q72" s="218"/>
      <c r="R72" s="184"/>
      <c r="S72" s="219"/>
      <c r="T72" s="184"/>
      <c r="U72" s="215"/>
      <c r="V72" s="184"/>
      <c r="W72" s="220"/>
      <c r="X72" s="184"/>
      <c r="Y72" s="213"/>
      <c r="Z72" s="184"/>
      <c r="AA72" s="184" t="str">
        <f t="shared" si="26"/>
        <v/>
      </c>
      <c r="AB72" s="184" t="str">
        <f t="shared" si="27"/>
        <v/>
      </c>
    </row>
    <row r="73" spans="1:28" s="183" customFormat="1" ht="14.25" customHeight="1" x14ac:dyDescent="0.25">
      <c r="A73" s="182"/>
      <c r="B73" s="141">
        <f t="shared" si="25"/>
        <v>7</v>
      </c>
      <c r="C73" s="140">
        <f t="shared" si="28"/>
        <v>42777</v>
      </c>
      <c r="D73" s="184"/>
      <c r="E73" s="212"/>
      <c r="F73" s="184"/>
      <c r="G73" s="213"/>
      <c r="H73" s="184"/>
      <c r="I73" s="214"/>
      <c r="J73" s="184"/>
      <c r="K73" s="215"/>
      <c r="L73" s="184"/>
      <c r="M73" s="216"/>
      <c r="N73" s="184"/>
      <c r="O73" s="217"/>
      <c r="P73" s="184"/>
      <c r="Q73" s="218"/>
      <c r="R73" s="184"/>
      <c r="S73" s="219"/>
      <c r="T73" s="184"/>
      <c r="U73" s="215"/>
      <c r="V73" s="184"/>
      <c r="W73" s="220"/>
      <c r="X73" s="184"/>
      <c r="Y73" s="213"/>
      <c r="Z73" s="184"/>
      <c r="AA73" s="184" t="str">
        <f t="shared" si="26"/>
        <v/>
      </c>
      <c r="AB73" s="184" t="str">
        <f t="shared" si="27"/>
        <v/>
      </c>
    </row>
    <row r="74" spans="1:28" s="183" customFormat="1" ht="14.25" customHeight="1" x14ac:dyDescent="0.25">
      <c r="A74" s="182"/>
      <c r="B74" s="141">
        <f t="shared" si="25"/>
        <v>1</v>
      </c>
      <c r="C74" s="140">
        <f t="shared" si="28"/>
        <v>42778</v>
      </c>
      <c r="D74" s="184"/>
      <c r="E74" s="212"/>
      <c r="F74" s="184"/>
      <c r="G74" s="213"/>
      <c r="H74" s="184"/>
      <c r="I74" s="214"/>
      <c r="J74" s="184"/>
      <c r="K74" s="215"/>
      <c r="L74" s="184"/>
      <c r="M74" s="216"/>
      <c r="N74" s="184"/>
      <c r="O74" s="217"/>
      <c r="P74" s="184"/>
      <c r="Q74" s="218"/>
      <c r="R74" s="184"/>
      <c r="S74" s="219"/>
      <c r="T74" s="184"/>
      <c r="U74" s="215"/>
      <c r="V74" s="184"/>
      <c r="W74" s="220"/>
      <c r="X74" s="184"/>
      <c r="Y74" s="213"/>
      <c r="Z74" s="184"/>
      <c r="AA74" s="184" t="str">
        <f t="shared" si="26"/>
        <v/>
      </c>
      <c r="AB74" s="184" t="str">
        <f t="shared" si="27"/>
        <v/>
      </c>
    </row>
    <row r="75" spans="1:28" s="181" customFormat="1" ht="15" customHeight="1" x14ac:dyDescent="0.25">
      <c r="A75" s="179"/>
      <c r="B75" s="417" t="s">
        <v>22</v>
      </c>
      <c r="C75" s="395"/>
      <c r="D75" s="379">
        <f>SUM(D68:D74)</f>
        <v>0</v>
      </c>
      <c r="E75" s="380"/>
      <c r="F75" s="379">
        <f>SUM(F68:F74)</f>
        <v>0</v>
      </c>
      <c r="G75" s="380"/>
      <c r="H75" s="379">
        <f>SUM(H68:H74)</f>
        <v>0</v>
      </c>
      <c r="I75" s="380"/>
      <c r="J75" s="379">
        <f>SUM(J68:J74)</f>
        <v>0</v>
      </c>
      <c r="K75" s="380"/>
      <c r="L75" s="379">
        <f>SUM(L68:L74)</f>
        <v>0</v>
      </c>
      <c r="M75" s="380"/>
      <c r="N75" s="379">
        <f>SUM(N68:N74)</f>
        <v>0</v>
      </c>
      <c r="O75" s="380"/>
      <c r="P75" s="379">
        <f>SUM(P68:P74)</f>
        <v>0</v>
      </c>
      <c r="Q75" s="380"/>
      <c r="R75" s="379">
        <f>SUM(R68:R74)</f>
        <v>0</v>
      </c>
      <c r="S75" s="380"/>
      <c r="T75" s="379">
        <f>SUM(T68:T74)</f>
        <v>0</v>
      </c>
      <c r="U75" s="380"/>
      <c r="V75" s="379">
        <f>SUM(V68:V74)</f>
        <v>0</v>
      </c>
      <c r="W75" s="380"/>
      <c r="X75" s="379">
        <f>SUM(X68:X74)</f>
        <v>0</v>
      </c>
      <c r="Y75" s="380"/>
      <c r="Z75" s="180">
        <f>SUM(Z68:Z74)</f>
        <v>0</v>
      </c>
      <c r="AA75" s="180">
        <f>SUM(AA68:AA74)</f>
        <v>0</v>
      </c>
      <c r="AB75" s="180">
        <f>SUM(AB68:AB74)</f>
        <v>0</v>
      </c>
    </row>
    <row r="76" spans="1:28" s="183" customFormat="1" ht="15.75" customHeight="1" x14ac:dyDescent="0.25">
      <c r="A76" s="182"/>
      <c r="B76" s="418">
        <f>SEMAINE(date_1er_jour_semaine($A$1,B67)+7)</f>
        <v>7</v>
      </c>
      <c r="C76" s="419"/>
      <c r="D76" s="245" t="s">
        <v>8</v>
      </c>
      <c r="E76" s="314" t="s">
        <v>133</v>
      </c>
      <c r="F76" s="246" t="s">
        <v>9</v>
      </c>
      <c r="G76" s="313" t="s">
        <v>133</v>
      </c>
      <c r="H76" s="247" t="s">
        <v>10</v>
      </c>
      <c r="I76" s="312" t="s">
        <v>133</v>
      </c>
      <c r="J76" s="248" t="s">
        <v>11</v>
      </c>
      <c r="K76" s="311" t="s">
        <v>133</v>
      </c>
      <c r="L76" s="249" t="s">
        <v>12</v>
      </c>
      <c r="M76" s="310" t="s">
        <v>133</v>
      </c>
      <c r="N76" s="250" t="s">
        <v>13</v>
      </c>
      <c r="O76" s="309" t="s">
        <v>133</v>
      </c>
      <c r="P76" s="251" t="s">
        <v>14</v>
      </c>
      <c r="Q76" s="317" t="s">
        <v>133</v>
      </c>
      <c r="R76" s="252" t="s">
        <v>15</v>
      </c>
      <c r="S76" s="315" t="s">
        <v>133</v>
      </c>
      <c r="T76" s="253" t="s">
        <v>16</v>
      </c>
      <c r="U76" s="254" t="s">
        <v>133</v>
      </c>
      <c r="V76" s="255" t="s">
        <v>17</v>
      </c>
      <c r="W76" s="316" t="s">
        <v>133</v>
      </c>
      <c r="X76" s="256" t="s">
        <v>18</v>
      </c>
      <c r="Y76" s="308" t="s">
        <v>133</v>
      </c>
      <c r="Z76" s="110" t="s">
        <v>19</v>
      </c>
      <c r="AA76" s="115" t="s">
        <v>20</v>
      </c>
      <c r="AB76" s="119" t="s">
        <v>21</v>
      </c>
    </row>
    <row r="77" spans="1:28" s="183" customFormat="1" ht="14.25" customHeight="1" x14ac:dyDescent="0.25">
      <c r="A77" s="182"/>
      <c r="B77" s="141">
        <f t="shared" ref="B77:B83" si="29">WEEKDAY(C77)</f>
        <v>2</v>
      </c>
      <c r="C77" s="140">
        <f>date_1er_jour_semaine($A$1,B76)</f>
        <v>42779</v>
      </c>
      <c r="D77" s="184"/>
      <c r="E77" s="212"/>
      <c r="F77" s="184"/>
      <c r="G77" s="213"/>
      <c r="H77" s="184"/>
      <c r="I77" s="214"/>
      <c r="J77" s="184"/>
      <c r="K77" s="215"/>
      <c r="L77" s="184"/>
      <c r="M77" s="216"/>
      <c r="N77" s="184"/>
      <c r="O77" s="217"/>
      <c r="P77" s="184"/>
      <c r="Q77" s="218"/>
      <c r="R77" s="184"/>
      <c r="S77" s="219"/>
      <c r="T77" s="184"/>
      <c r="U77" s="215"/>
      <c r="V77" s="184"/>
      <c r="W77" s="220"/>
      <c r="X77" s="184"/>
      <c r="Y77" s="213"/>
      <c r="Z77" s="184"/>
      <c r="AA77" s="184" t="str">
        <f t="shared" ref="AA77:AA83" si="30">IF(SUM(D77:X77)=0,"",SUM(D77:X77))</f>
        <v/>
      </c>
      <c r="AB77" s="184" t="str">
        <f t="shared" ref="AB77:AB83" si="31">IF(SUM(Y77:AA77)=0,"",SUM(Z77,AA77))</f>
        <v/>
      </c>
    </row>
    <row r="78" spans="1:28" s="183" customFormat="1" ht="14.25" customHeight="1" x14ac:dyDescent="0.25">
      <c r="A78" s="182"/>
      <c r="B78" s="141">
        <f t="shared" si="29"/>
        <v>3</v>
      </c>
      <c r="C78" s="140">
        <f>C77+1</f>
        <v>42780</v>
      </c>
      <c r="D78" s="184"/>
      <c r="E78" s="212"/>
      <c r="F78" s="184"/>
      <c r="G78" s="213"/>
      <c r="H78" s="184"/>
      <c r="I78" s="214"/>
      <c r="J78" s="184"/>
      <c r="K78" s="215"/>
      <c r="L78" s="184"/>
      <c r="M78" s="216"/>
      <c r="N78" s="184"/>
      <c r="O78" s="217"/>
      <c r="P78" s="184"/>
      <c r="Q78" s="218"/>
      <c r="R78" s="184"/>
      <c r="S78" s="219"/>
      <c r="T78" s="184"/>
      <c r="U78" s="215"/>
      <c r="V78" s="184"/>
      <c r="W78" s="220"/>
      <c r="X78" s="184"/>
      <c r="Y78" s="213"/>
      <c r="Z78" s="184"/>
      <c r="AA78" s="184" t="str">
        <f t="shared" si="30"/>
        <v/>
      </c>
      <c r="AB78" s="184" t="str">
        <f t="shared" si="31"/>
        <v/>
      </c>
    </row>
    <row r="79" spans="1:28" s="183" customFormat="1" ht="14.25" customHeight="1" x14ac:dyDescent="0.25">
      <c r="A79" s="182"/>
      <c r="B79" s="141">
        <f>WEEKDAY(C79)</f>
        <v>4</v>
      </c>
      <c r="C79" s="140">
        <f>C78+1</f>
        <v>42781</v>
      </c>
      <c r="D79" s="184"/>
      <c r="E79" s="212"/>
      <c r="F79" s="184"/>
      <c r="G79" s="213"/>
      <c r="H79" s="184"/>
      <c r="I79" s="214"/>
      <c r="J79" s="184"/>
      <c r="K79" s="215"/>
      <c r="L79" s="184"/>
      <c r="M79" s="216"/>
      <c r="N79" s="184"/>
      <c r="O79" s="217"/>
      <c r="P79" s="184"/>
      <c r="Q79" s="218"/>
      <c r="R79" s="184"/>
      <c r="S79" s="219"/>
      <c r="T79" s="184"/>
      <c r="U79" s="215"/>
      <c r="V79" s="184"/>
      <c r="W79" s="220"/>
      <c r="X79" s="184"/>
      <c r="Y79" s="213"/>
      <c r="Z79" s="184"/>
      <c r="AA79" s="184" t="str">
        <f t="shared" si="30"/>
        <v/>
      </c>
      <c r="AB79" s="184" t="str">
        <f t="shared" si="31"/>
        <v/>
      </c>
    </row>
    <row r="80" spans="1:28" s="183" customFormat="1" ht="14.25" customHeight="1" x14ac:dyDescent="0.25">
      <c r="A80" s="182"/>
      <c r="B80" s="141">
        <f t="shared" si="29"/>
        <v>5</v>
      </c>
      <c r="C80" s="140">
        <f t="shared" ref="C80:C83" si="32">C79+1</f>
        <v>42782</v>
      </c>
      <c r="D80" s="184"/>
      <c r="E80" s="212"/>
      <c r="F80" s="184"/>
      <c r="G80" s="213"/>
      <c r="H80" s="184"/>
      <c r="I80" s="214"/>
      <c r="J80" s="184"/>
      <c r="K80" s="215"/>
      <c r="L80" s="184"/>
      <c r="M80" s="216"/>
      <c r="N80" s="184"/>
      <c r="O80" s="217"/>
      <c r="P80" s="184"/>
      <c r="Q80" s="218"/>
      <c r="R80" s="184"/>
      <c r="S80" s="219"/>
      <c r="T80" s="184"/>
      <c r="U80" s="215"/>
      <c r="V80" s="184"/>
      <c r="W80" s="220"/>
      <c r="X80" s="184"/>
      <c r="Y80" s="213"/>
      <c r="Z80" s="184"/>
      <c r="AA80" s="184" t="str">
        <f t="shared" si="30"/>
        <v/>
      </c>
      <c r="AB80" s="184" t="str">
        <f t="shared" si="31"/>
        <v/>
      </c>
    </row>
    <row r="81" spans="1:28" s="183" customFormat="1" ht="14.25" customHeight="1" x14ac:dyDescent="0.25">
      <c r="A81" s="182"/>
      <c r="B81" s="141">
        <f t="shared" si="29"/>
        <v>6</v>
      </c>
      <c r="C81" s="140">
        <f t="shared" si="32"/>
        <v>42783</v>
      </c>
      <c r="D81" s="184"/>
      <c r="E81" s="212"/>
      <c r="F81" s="184"/>
      <c r="G81" s="213"/>
      <c r="H81" s="184"/>
      <c r="I81" s="214"/>
      <c r="J81" s="184"/>
      <c r="K81" s="215"/>
      <c r="L81" s="184"/>
      <c r="M81" s="216"/>
      <c r="N81" s="184"/>
      <c r="O81" s="217"/>
      <c r="P81" s="184"/>
      <c r="Q81" s="218"/>
      <c r="R81" s="184"/>
      <c r="S81" s="219"/>
      <c r="T81" s="184"/>
      <c r="U81" s="215"/>
      <c r="V81" s="184"/>
      <c r="W81" s="220"/>
      <c r="X81" s="184"/>
      <c r="Y81" s="213"/>
      <c r="Z81" s="184"/>
      <c r="AA81" s="184" t="str">
        <f t="shared" si="30"/>
        <v/>
      </c>
      <c r="AB81" s="184" t="str">
        <f t="shared" si="31"/>
        <v/>
      </c>
    </row>
    <row r="82" spans="1:28" s="183" customFormat="1" ht="14.25" customHeight="1" x14ac:dyDescent="0.25">
      <c r="A82" s="182"/>
      <c r="B82" s="141">
        <f t="shared" si="29"/>
        <v>7</v>
      </c>
      <c r="C82" s="140">
        <f t="shared" si="32"/>
        <v>42784</v>
      </c>
      <c r="D82" s="184"/>
      <c r="E82" s="212"/>
      <c r="F82" s="184"/>
      <c r="G82" s="213"/>
      <c r="H82" s="184"/>
      <c r="I82" s="214"/>
      <c r="J82" s="184"/>
      <c r="K82" s="215"/>
      <c r="L82" s="184"/>
      <c r="M82" s="216"/>
      <c r="N82" s="184"/>
      <c r="O82" s="217"/>
      <c r="P82" s="184"/>
      <c r="Q82" s="218"/>
      <c r="R82" s="184"/>
      <c r="S82" s="219"/>
      <c r="T82" s="184"/>
      <c r="U82" s="215"/>
      <c r="V82" s="184"/>
      <c r="W82" s="220"/>
      <c r="X82" s="184"/>
      <c r="Y82" s="213"/>
      <c r="Z82" s="184"/>
      <c r="AA82" s="184" t="str">
        <f t="shared" si="30"/>
        <v/>
      </c>
      <c r="AB82" s="184" t="str">
        <f t="shared" si="31"/>
        <v/>
      </c>
    </row>
    <row r="83" spans="1:28" s="183" customFormat="1" ht="14.25" customHeight="1" x14ac:dyDescent="0.25">
      <c r="A83" s="182"/>
      <c r="B83" s="141">
        <f t="shared" si="29"/>
        <v>1</v>
      </c>
      <c r="C83" s="140">
        <f t="shared" si="32"/>
        <v>42785</v>
      </c>
      <c r="D83" s="184"/>
      <c r="E83" s="212"/>
      <c r="F83" s="184"/>
      <c r="G83" s="213"/>
      <c r="H83" s="184"/>
      <c r="I83" s="214"/>
      <c r="J83" s="184"/>
      <c r="K83" s="215"/>
      <c r="L83" s="184"/>
      <c r="M83" s="216"/>
      <c r="N83" s="184"/>
      <c r="O83" s="217"/>
      <c r="P83" s="184"/>
      <c r="Q83" s="218"/>
      <c r="R83" s="184"/>
      <c r="S83" s="219"/>
      <c r="T83" s="184"/>
      <c r="U83" s="215"/>
      <c r="V83" s="184"/>
      <c r="W83" s="220"/>
      <c r="X83" s="184"/>
      <c r="Y83" s="213"/>
      <c r="Z83" s="184"/>
      <c r="AA83" s="184" t="str">
        <f t="shared" si="30"/>
        <v/>
      </c>
      <c r="AB83" s="184" t="str">
        <f t="shared" si="31"/>
        <v/>
      </c>
    </row>
    <row r="84" spans="1:28" s="181" customFormat="1" ht="15" customHeight="1" x14ac:dyDescent="0.25">
      <c r="A84" s="179"/>
      <c r="B84" s="417" t="s">
        <v>22</v>
      </c>
      <c r="C84" s="395"/>
      <c r="D84" s="379">
        <f>SUM(D77:D83)</f>
        <v>0</v>
      </c>
      <c r="E84" s="380"/>
      <c r="F84" s="379">
        <f>SUM(F77:F83)</f>
        <v>0</v>
      </c>
      <c r="G84" s="380"/>
      <c r="H84" s="379">
        <f>SUM(H77:H83)</f>
        <v>0</v>
      </c>
      <c r="I84" s="380"/>
      <c r="J84" s="379">
        <f>SUM(J77:J83)</f>
        <v>0</v>
      </c>
      <c r="K84" s="380"/>
      <c r="L84" s="379">
        <f>SUM(L77:L83)</f>
        <v>0</v>
      </c>
      <c r="M84" s="380"/>
      <c r="N84" s="379">
        <f>SUM(N77:N83)</f>
        <v>0</v>
      </c>
      <c r="O84" s="380"/>
      <c r="P84" s="379">
        <f>SUM(P77:P83)</f>
        <v>0</v>
      </c>
      <c r="Q84" s="380"/>
      <c r="R84" s="379">
        <f>SUM(R77:R83)</f>
        <v>0</v>
      </c>
      <c r="S84" s="380"/>
      <c r="T84" s="379">
        <f>SUM(T77:T83)</f>
        <v>0</v>
      </c>
      <c r="U84" s="380"/>
      <c r="V84" s="379">
        <f>SUM(V77:V83)</f>
        <v>0</v>
      </c>
      <c r="W84" s="380"/>
      <c r="X84" s="379">
        <f>SUM(X77:X83)</f>
        <v>0</v>
      </c>
      <c r="Y84" s="380"/>
      <c r="Z84" s="180">
        <f>SUM(Z77:Z83)</f>
        <v>0</v>
      </c>
      <c r="AA84" s="180">
        <f>SUM(AA77:AA83)</f>
        <v>0</v>
      </c>
      <c r="AB84" s="180">
        <f>SUM(AB77:AB83)</f>
        <v>0</v>
      </c>
    </row>
    <row r="85" spans="1:28" s="183" customFormat="1" ht="15.75" customHeight="1" x14ac:dyDescent="0.25">
      <c r="A85" s="182"/>
      <c r="B85" s="418">
        <f>SEMAINE(date_1er_jour_semaine($A$1,B76)+7)</f>
        <v>8</v>
      </c>
      <c r="C85" s="419"/>
      <c r="D85" s="245" t="s">
        <v>8</v>
      </c>
      <c r="E85" s="314" t="s">
        <v>133</v>
      </c>
      <c r="F85" s="246" t="s">
        <v>9</v>
      </c>
      <c r="G85" s="313" t="s">
        <v>133</v>
      </c>
      <c r="H85" s="247" t="s">
        <v>10</v>
      </c>
      <c r="I85" s="312" t="s">
        <v>133</v>
      </c>
      <c r="J85" s="248" t="s">
        <v>11</v>
      </c>
      <c r="K85" s="311" t="s">
        <v>133</v>
      </c>
      <c r="L85" s="249" t="s">
        <v>12</v>
      </c>
      <c r="M85" s="310" t="s">
        <v>133</v>
      </c>
      <c r="N85" s="250" t="s">
        <v>13</v>
      </c>
      <c r="O85" s="309" t="s">
        <v>133</v>
      </c>
      <c r="P85" s="251" t="s">
        <v>14</v>
      </c>
      <c r="Q85" s="317" t="s">
        <v>133</v>
      </c>
      <c r="R85" s="252" t="s">
        <v>15</v>
      </c>
      <c r="S85" s="315" t="s">
        <v>133</v>
      </c>
      <c r="T85" s="253" t="s">
        <v>16</v>
      </c>
      <c r="U85" s="254" t="s">
        <v>133</v>
      </c>
      <c r="V85" s="255" t="s">
        <v>17</v>
      </c>
      <c r="W85" s="316" t="s">
        <v>133</v>
      </c>
      <c r="X85" s="256" t="s">
        <v>18</v>
      </c>
      <c r="Y85" s="308" t="s">
        <v>133</v>
      </c>
      <c r="Z85" s="110" t="s">
        <v>19</v>
      </c>
      <c r="AA85" s="115" t="s">
        <v>20</v>
      </c>
      <c r="AB85" s="119" t="s">
        <v>21</v>
      </c>
    </row>
    <row r="86" spans="1:28" s="183" customFormat="1" ht="14.25" customHeight="1" x14ac:dyDescent="0.25">
      <c r="A86" s="182"/>
      <c r="B86" s="141">
        <f t="shared" ref="B86:B87" si="33">WEEKDAY(C86)</f>
        <v>2</v>
      </c>
      <c r="C86" s="140">
        <f>date_1er_jour_semaine($A$1,B85)</f>
        <v>42786</v>
      </c>
      <c r="D86" s="184"/>
      <c r="E86" s="212"/>
      <c r="F86" s="184"/>
      <c r="G86" s="213"/>
      <c r="H86" s="184"/>
      <c r="I86" s="214"/>
      <c r="J86" s="184"/>
      <c r="K86" s="215"/>
      <c r="L86" s="184"/>
      <c r="M86" s="216"/>
      <c r="N86" s="184">
        <v>0.16666666666666666</v>
      </c>
      <c r="O86" s="217" t="s">
        <v>128</v>
      </c>
      <c r="P86" s="184"/>
      <c r="Q86" s="218"/>
      <c r="R86" s="184"/>
      <c r="S86" s="219"/>
      <c r="T86" s="184">
        <v>0.16666666666666666</v>
      </c>
      <c r="U86" s="215" t="s">
        <v>128</v>
      </c>
      <c r="V86" s="184"/>
      <c r="W86" s="220"/>
      <c r="X86" s="184"/>
      <c r="Y86" s="213"/>
      <c r="Z86" s="184"/>
      <c r="AA86" s="184">
        <f t="shared" ref="AA86:AA92" si="34">IF(SUM(D86:X86)=0,"",SUM(D86:X86))</f>
        <v>0.33333333333333331</v>
      </c>
      <c r="AB86" s="184">
        <f t="shared" ref="AB86:AB92" si="35">IF(SUM(Y86:AA86)=0,"",SUM(Z86,AA86))</f>
        <v>0.33333333333333331</v>
      </c>
    </row>
    <row r="87" spans="1:28" s="183" customFormat="1" ht="14.25" customHeight="1" x14ac:dyDescent="0.25">
      <c r="A87" s="182"/>
      <c r="B87" s="141">
        <f t="shared" si="33"/>
        <v>3</v>
      </c>
      <c r="C87" s="140">
        <f>C86+1</f>
        <v>42787</v>
      </c>
      <c r="D87" s="184"/>
      <c r="E87" s="212"/>
      <c r="F87" s="184"/>
      <c r="G87" s="213"/>
      <c r="H87" s="184"/>
      <c r="I87" s="214"/>
      <c r="J87" s="184"/>
      <c r="K87" s="215"/>
      <c r="L87" s="184"/>
      <c r="M87" s="216"/>
      <c r="N87" s="184"/>
      <c r="O87" s="217"/>
      <c r="P87" s="184"/>
      <c r="Q87" s="218"/>
      <c r="R87" s="184"/>
      <c r="S87" s="219"/>
      <c r="T87" s="184"/>
      <c r="U87" s="215"/>
      <c r="V87" s="184"/>
      <c r="W87" s="220"/>
      <c r="X87" s="184"/>
      <c r="Y87" s="213"/>
      <c r="Z87" s="184"/>
      <c r="AA87" s="184" t="str">
        <f t="shared" si="34"/>
        <v/>
      </c>
      <c r="AB87" s="184" t="str">
        <f t="shared" si="35"/>
        <v/>
      </c>
    </row>
    <row r="88" spans="1:28" s="183" customFormat="1" ht="14.25" customHeight="1" x14ac:dyDescent="0.25">
      <c r="A88" s="182"/>
      <c r="B88" s="141">
        <f>WEEKDAY(C88)</f>
        <v>4</v>
      </c>
      <c r="C88" s="140">
        <f>C87+1</f>
        <v>42788</v>
      </c>
      <c r="D88" s="184"/>
      <c r="E88" s="212"/>
      <c r="F88" s="184"/>
      <c r="G88" s="213"/>
      <c r="H88" s="184"/>
      <c r="I88" s="214"/>
      <c r="J88" s="184"/>
      <c r="K88" s="215"/>
      <c r="L88" s="184"/>
      <c r="M88" s="216"/>
      <c r="N88" s="184"/>
      <c r="O88" s="217"/>
      <c r="P88" s="184"/>
      <c r="Q88" s="218"/>
      <c r="R88" s="184"/>
      <c r="S88" s="219"/>
      <c r="T88" s="184"/>
      <c r="U88" s="215"/>
      <c r="V88" s="184"/>
      <c r="W88" s="220"/>
      <c r="X88" s="184"/>
      <c r="Y88" s="213"/>
      <c r="Z88" s="184"/>
      <c r="AA88" s="184" t="str">
        <f t="shared" si="34"/>
        <v/>
      </c>
      <c r="AB88" s="184" t="str">
        <f t="shared" si="35"/>
        <v/>
      </c>
    </row>
    <row r="89" spans="1:28" s="183" customFormat="1" ht="14.25" customHeight="1" x14ac:dyDescent="0.25">
      <c r="A89" s="182"/>
      <c r="B89" s="141">
        <f t="shared" ref="B89:B92" si="36">WEEKDAY(C89)</f>
        <v>5</v>
      </c>
      <c r="C89" s="140">
        <f t="shared" ref="C89:C92" si="37">C88+1</f>
        <v>42789</v>
      </c>
      <c r="D89" s="184"/>
      <c r="E89" s="212"/>
      <c r="F89" s="184"/>
      <c r="G89" s="213"/>
      <c r="H89" s="184"/>
      <c r="I89" s="214"/>
      <c r="J89" s="184"/>
      <c r="K89" s="215"/>
      <c r="L89" s="184"/>
      <c r="M89" s="216"/>
      <c r="N89" s="184"/>
      <c r="O89" s="217"/>
      <c r="P89" s="184"/>
      <c r="Q89" s="218"/>
      <c r="R89" s="184"/>
      <c r="S89" s="219"/>
      <c r="T89" s="184"/>
      <c r="U89" s="215"/>
      <c r="V89" s="184"/>
      <c r="W89" s="220"/>
      <c r="X89" s="184"/>
      <c r="Y89" s="213"/>
      <c r="Z89" s="184"/>
      <c r="AA89" s="184" t="str">
        <f t="shared" si="34"/>
        <v/>
      </c>
      <c r="AB89" s="184" t="str">
        <f t="shared" si="35"/>
        <v/>
      </c>
    </row>
    <row r="90" spans="1:28" s="183" customFormat="1" ht="14.25" customHeight="1" x14ac:dyDescent="0.25">
      <c r="A90" s="182"/>
      <c r="B90" s="141">
        <f t="shared" si="36"/>
        <v>6</v>
      </c>
      <c r="C90" s="140">
        <f t="shared" si="37"/>
        <v>42790</v>
      </c>
      <c r="D90" s="184"/>
      <c r="E90" s="212"/>
      <c r="F90" s="184"/>
      <c r="G90" s="213"/>
      <c r="H90" s="184"/>
      <c r="I90" s="214"/>
      <c r="J90" s="184"/>
      <c r="K90" s="215"/>
      <c r="L90" s="184"/>
      <c r="M90" s="216"/>
      <c r="N90" s="184"/>
      <c r="O90" s="217"/>
      <c r="P90" s="184"/>
      <c r="Q90" s="218"/>
      <c r="R90" s="184"/>
      <c r="S90" s="219"/>
      <c r="T90" s="184">
        <v>0.16666666666666666</v>
      </c>
      <c r="U90" s="215" t="s">
        <v>131</v>
      </c>
      <c r="V90" s="184"/>
      <c r="W90" s="220"/>
      <c r="X90" s="184"/>
      <c r="Y90" s="213"/>
      <c r="Z90" s="184"/>
      <c r="AA90" s="184">
        <f t="shared" si="34"/>
        <v>0.16666666666666666</v>
      </c>
      <c r="AB90" s="184">
        <f t="shared" si="35"/>
        <v>0.16666666666666666</v>
      </c>
    </row>
    <row r="91" spans="1:28" s="183" customFormat="1" ht="14.25" customHeight="1" x14ac:dyDescent="0.25">
      <c r="A91" s="182"/>
      <c r="B91" s="141">
        <f t="shared" si="36"/>
        <v>7</v>
      </c>
      <c r="C91" s="140">
        <f t="shared" si="37"/>
        <v>42791</v>
      </c>
      <c r="D91" s="184"/>
      <c r="E91" s="212"/>
      <c r="F91" s="184"/>
      <c r="G91" s="213"/>
      <c r="H91" s="184"/>
      <c r="I91" s="214"/>
      <c r="J91" s="184"/>
      <c r="K91" s="215"/>
      <c r="L91" s="184"/>
      <c r="M91" s="216"/>
      <c r="N91" s="184"/>
      <c r="O91" s="217"/>
      <c r="P91" s="184"/>
      <c r="Q91" s="218"/>
      <c r="R91" s="184"/>
      <c r="S91" s="219"/>
      <c r="T91" s="184">
        <v>0.16666666666666666</v>
      </c>
      <c r="U91" s="215" t="s">
        <v>132</v>
      </c>
      <c r="V91" s="184"/>
      <c r="W91" s="220"/>
      <c r="X91" s="184"/>
      <c r="Y91" s="213"/>
      <c r="Z91" s="184"/>
      <c r="AA91" s="184">
        <f t="shared" si="34"/>
        <v>0.16666666666666666</v>
      </c>
      <c r="AB91" s="184">
        <f t="shared" si="35"/>
        <v>0.16666666666666666</v>
      </c>
    </row>
    <row r="92" spans="1:28" s="183" customFormat="1" ht="14.25" customHeight="1" x14ac:dyDescent="0.25">
      <c r="A92" s="182"/>
      <c r="B92" s="141">
        <f t="shared" si="36"/>
        <v>1</v>
      </c>
      <c r="C92" s="140">
        <f t="shared" si="37"/>
        <v>42792</v>
      </c>
      <c r="D92" s="184"/>
      <c r="E92" s="212"/>
      <c r="F92" s="184"/>
      <c r="G92" s="213"/>
      <c r="H92" s="184"/>
      <c r="I92" s="214"/>
      <c r="J92" s="184"/>
      <c r="K92" s="215"/>
      <c r="L92" s="184"/>
      <c r="M92" s="216"/>
      <c r="N92" s="184"/>
      <c r="O92" s="217"/>
      <c r="P92" s="184"/>
      <c r="Q92" s="218"/>
      <c r="R92" s="184"/>
      <c r="S92" s="219"/>
      <c r="T92" s="184"/>
      <c r="U92" s="215"/>
      <c r="V92" s="184"/>
      <c r="W92" s="220"/>
      <c r="X92" s="184"/>
      <c r="Y92" s="213"/>
      <c r="Z92" s="184"/>
      <c r="AA92" s="184" t="str">
        <f t="shared" si="34"/>
        <v/>
      </c>
      <c r="AB92" s="184" t="str">
        <f t="shared" si="35"/>
        <v/>
      </c>
    </row>
    <row r="93" spans="1:28" s="181" customFormat="1" ht="15" customHeight="1" x14ac:dyDescent="0.25">
      <c r="A93" s="179"/>
      <c r="B93" s="417" t="s">
        <v>22</v>
      </c>
      <c r="C93" s="395"/>
      <c r="D93" s="379">
        <f>SUM(D86:D92)</f>
        <v>0</v>
      </c>
      <c r="E93" s="380"/>
      <c r="F93" s="379">
        <f>SUM(F86:F92)</f>
        <v>0</v>
      </c>
      <c r="G93" s="380"/>
      <c r="H93" s="379">
        <f>SUM(H86:H92)</f>
        <v>0</v>
      </c>
      <c r="I93" s="380"/>
      <c r="J93" s="379">
        <f>SUM(J86:J92)</f>
        <v>0</v>
      </c>
      <c r="K93" s="380"/>
      <c r="L93" s="379">
        <f>SUM(L86:L92)</f>
        <v>0</v>
      </c>
      <c r="M93" s="380"/>
      <c r="N93" s="379">
        <f>SUM(N86:N92)</f>
        <v>0.16666666666666666</v>
      </c>
      <c r="O93" s="380"/>
      <c r="P93" s="379">
        <f>SUM(P86:P92)</f>
        <v>0</v>
      </c>
      <c r="Q93" s="380"/>
      <c r="R93" s="379">
        <f>SUM(R86:R92)</f>
        <v>0</v>
      </c>
      <c r="S93" s="380"/>
      <c r="T93" s="379">
        <f>SUM(T86:T92)</f>
        <v>0.5</v>
      </c>
      <c r="U93" s="380"/>
      <c r="V93" s="379">
        <f>SUM(V86:V92)</f>
        <v>0</v>
      </c>
      <c r="W93" s="380"/>
      <c r="X93" s="379">
        <f>SUM(X86:X92)</f>
        <v>0</v>
      </c>
      <c r="Y93" s="380"/>
      <c r="Z93" s="180">
        <f>SUM(Z86:Z92)</f>
        <v>0</v>
      </c>
      <c r="AA93" s="180">
        <f>SUM(AA86:AA92)</f>
        <v>0.66666666666666663</v>
      </c>
      <c r="AB93" s="180">
        <f>SUM(AB86:AB92)</f>
        <v>0.66666666666666663</v>
      </c>
    </row>
    <row r="94" spans="1:28" s="147" customFormat="1" ht="15.75" customHeight="1" x14ac:dyDescent="0.25">
      <c r="A94" s="182"/>
      <c r="B94" s="420">
        <f>SEMAINE(date_1er_jour_semaine($A$1,B85)+7)</f>
        <v>9</v>
      </c>
      <c r="C94" s="421"/>
      <c r="D94" s="258" t="s">
        <v>8</v>
      </c>
      <c r="E94" s="259" t="s">
        <v>133</v>
      </c>
      <c r="F94" s="260" t="s">
        <v>9</v>
      </c>
      <c r="G94" s="261" t="s">
        <v>133</v>
      </c>
      <c r="H94" s="262" t="s">
        <v>10</v>
      </c>
      <c r="I94" s="263" t="s">
        <v>133</v>
      </c>
      <c r="J94" s="264" t="s">
        <v>11</v>
      </c>
      <c r="K94" s="265" t="s">
        <v>133</v>
      </c>
      <c r="L94" s="266" t="s">
        <v>12</v>
      </c>
      <c r="M94" s="267" t="s">
        <v>133</v>
      </c>
      <c r="N94" s="268" t="s">
        <v>13</v>
      </c>
      <c r="O94" s="269" t="s">
        <v>133</v>
      </c>
      <c r="P94" s="270" t="s">
        <v>14</v>
      </c>
      <c r="Q94" s="271" t="s">
        <v>133</v>
      </c>
      <c r="R94" s="272" t="s">
        <v>15</v>
      </c>
      <c r="S94" s="273" t="s">
        <v>133</v>
      </c>
      <c r="T94" s="274" t="s">
        <v>16</v>
      </c>
      <c r="U94" s="275" t="s">
        <v>133</v>
      </c>
      <c r="V94" s="276" t="s">
        <v>17</v>
      </c>
      <c r="W94" s="277" t="s">
        <v>133</v>
      </c>
      <c r="X94" s="278" t="s">
        <v>18</v>
      </c>
      <c r="Y94" s="279" t="s">
        <v>133</v>
      </c>
      <c r="Z94" s="280" t="s">
        <v>19</v>
      </c>
      <c r="AA94" s="132" t="s">
        <v>20</v>
      </c>
      <c r="AB94" s="133" t="s">
        <v>21</v>
      </c>
    </row>
    <row r="95" spans="1:28" s="147" customFormat="1" ht="14.25" customHeight="1" x14ac:dyDescent="0.25">
      <c r="A95" s="191"/>
      <c r="B95" s="137">
        <f t="shared" ref="B95:B96" si="38">WEEKDAY(C95)</f>
        <v>2</v>
      </c>
      <c r="C95" s="142">
        <f>date_1er_jour_semaine($A$1,B94)</f>
        <v>42793</v>
      </c>
      <c r="D95" s="185"/>
      <c r="E95" s="281"/>
      <c r="F95" s="282"/>
      <c r="G95" s="283"/>
      <c r="H95" s="185"/>
      <c r="I95" s="284"/>
      <c r="J95" s="185"/>
      <c r="K95" s="285"/>
      <c r="L95" s="185"/>
      <c r="M95" s="286"/>
      <c r="N95" s="185"/>
      <c r="O95" s="287"/>
      <c r="P95" s="185"/>
      <c r="Q95" s="288"/>
      <c r="R95" s="185"/>
      <c r="S95" s="289"/>
      <c r="T95" s="290"/>
      <c r="U95" s="285"/>
      <c r="V95" s="185"/>
      <c r="W95" s="291"/>
      <c r="X95" s="185"/>
      <c r="Y95" s="283"/>
      <c r="Z95" s="185"/>
      <c r="AA95" s="185" t="str">
        <f t="shared" ref="AA95:AA101" si="39">IF(SUM(D95:X95)=0,"",SUM(D95:X95))</f>
        <v/>
      </c>
      <c r="AB95" s="185" t="str">
        <f t="shared" ref="AB95:AB101" si="40">IF(SUM(Y95:AA95)=0,"",SUM(Z95,AA95))</f>
        <v/>
      </c>
    </row>
    <row r="96" spans="1:28" s="147" customFormat="1" ht="14.25" customHeight="1" x14ac:dyDescent="0.25">
      <c r="A96" s="191"/>
      <c r="B96" s="137">
        <f t="shared" si="38"/>
        <v>3</v>
      </c>
      <c r="C96" s="142">
        <f>C95+1</f>
        <v>42794</v>
      </c>
      <c r="D96" s="185"/>
      <c r="E96" s="281"/>
      <c r="F96" s="282"/>
      <c r="G96" s="283"/>
      <c r="H96" s="185"/>
      <c r="I96" s="284"/>
      <c r="J96" s="185"/>
      <c r="K96" s="285"/>
      <c r="L96" s="185"/>
      <c r="M96" s="286"/>
      <c r="N96" s="185"/>
      <c r="O96" s="287"/>
      <c r="P96" s="185"/>
      <c r="Q96" s="288"/>
      <c r="R96" s="185"/>
      <c r="S96" s="289"/>
      <c r="T96" s="290"/>
      <c r="U96" s="285"/>
      <c r="V96" s="185"/>
      <c r="W96" s="291"/>
      <c r="X96" s="185"/>
      <c r="Y96" s="283"/>
      <c r="Z96" s="185"/>
      <c r="AA96" s="185" t="str">
        <f t="shared" si="39"/>
        <v/>
      </c>
      <c r="AB96" s="185" t="str">
        <f t="shared" si="40"/>
        <v/>
      </c>
    </row>
    <row r="97" spans="1:28" s="147" customFormat="1" ht="16.5" customHeight="1" x14ac:dyDescent="0.25">
      <c r="A97" s="192"/>
      <c r="B97" s="139">
        <f>WEEKDAY(C97)</f>
        <v>4</v>
      </c>
      <c r="C97" s="143">
        <f>C96+1</f>
        <v>42795</v>
      </c>
      <c r="D97" s="193"/>
      <c r="E97" s="292"/>
      <c r="F97" s="193"/>
      <c r="G97" s="293"/>
      <c r="H97" s="193"/>
      <c r="I97" s="294"/>
      <c r="J97" s="193"/>
      <c r="K97" s="295"/>
      <c r="L97" s="193"/>
      <c r="M97" s="296"/>
      <c r="N97" s="193"/>
      <c r="O97" s="297"/>
      <c r="P97" s="193"/>
      <c r="Q97" s="298"/>
      <c r="R97" s="193"/>
      <c r="S97" s="299"/>
      <c r="T97" s="193"/>
      <c r="U97" s="295"/>
      <c r="V97" s="193"/>
      <c r="W97" s="300"/>
      <c r="X97" s="193"/>
      <c r="Y97" s="293"/>
      <c r="Z97" s="193"/>
      <c r="AA97" s="193" t="str">
        <f t="shared" si="39"/>
        <v/>
      </c>
      <c r="AB97" s="193" t="str">
        <f t="shared" si="40"/>
        <v/>
      </c>
    </row>
    <row r="98" spans="1:28" s="183" customFormat="1" ht="17.25" customHeight="1" x14ac:dyDescent="0.25">
      <c r="A98" s="192"/>
      <c r="B98" s="141">
        <f t="shared" ref="B98:B101" si="41">WEEKDAY(C98)</f>
        <v>5</v>
      </c>
      <c r="C98" s="140">
        <f t="shared" ref="C98:C101" si="42">C97+1</f>
        <v>42796</v>
      </c>
      <c r="D98" s="184"/>
      <c r="E98" s="212"/>
      <c r="F98" s="184"/>
      <c r="G98" s="213"/>
      <c r="H98" s="184"/>
      <c r="I98" s="214"/>
      <c r="J98" s="184"/>
      <c r="K98" s="215"/>
      <c r="L98" s="184"/>
      <c r="M98" s="216"/>
      <c r="N98" s="184"/>
      <c r="O98" s="217"/>
      <c r="P98" s="184"/>
      <c r="Q98" s="218"/>
      <c r="R98" s="184"/>
      <c r="S98" s="219"/>
      <c r="T98" s="184"/>
      <c r="U98" s="215"/>
      <c r="V98" s="184"/>
      <c r="W98" s="220"/>
      <c r="X98" s="184"/>
      <c r="Y98" s="213"/>
      <c r="Z98" s="184"/>
      <c r="AA98" s="184" t="str">
        <f t="shared" si="39"/>
        <v/>
      </c>
      <c r="AB98" s="184" t="str">
        <f t="shared" si="40"/>
        <v/>
      </c>
    </row>
    <row r="99" spans="1:28" s="183" customFormat="1" ht="14.25" customHeight="1" x14ac:dyDescent="0.25">
      <c r="A99" s="192"/>
      <c r="B99" s="141">
        <f t="shared" si="41"/>
        <v>6</v>
      </c>
      <c r="C99" s="140">
        <f t="shared" si="42"/>
        <v>42797</v>
      </c>
      <c r="D99" s="184"/>
      <c r="E99" s="212"/>
      <c r="F99" s="184"/>
      <c r="G99" s="213"/>
      <c r="H99" s="184"/>
      <c r="I99" s="214"/>
      <c r="J99" s="184"/>
      <c r="K99" s="215"/>
      <c r="L99" s="184"/>
      <c r="M99" s="216"/>
      <c r="N99" s="184"/>
      <c r="O99" s="217"/>
      <c r="P99" s="184"/>
      <c r="Q99" s="218"/>
      <c r="R99" s="184"/>
      <c r="S99" s="219"/>
      <c r="T99" s="184"/>
      <c r="U99" s="215"/>
      <c r="V99" s="184"/>
      <c r="W99" s="220"/>
      <c r="X99" s="184"/>
      <c r="Y99" s="213"/>
      <c r="Z99" s="184"/>
      <c r="AA99" s="184" t="str">
        <f t="shared" si="39"/>
        <v/>
      </c>
      <c r="AB99" s="184" t="str">
        <f t="shared" si="40"/>
        <v/>
      </c>
    </row>
    <row r="100" spans="1:28" s="183" customFormat="1" ht="14.25" customHeight="1" x14ac:dyDescent="0.25">
      <c r="A100" s="192"/>
      <c r="B100" s="141">
        <f t="shared" si="41"/>
        <v>7</v>
      </c>
      <c r="C100" s="140">
        <f t="shared" si="42"/>
        <v>42798</v>
      </c>
      <c r="D100" s="184"/>
      <c r="E100" s="212"/>
      <c r="F100" s="184"/>
      <c r="G100" s="213"/>
      <c r="H100" s="184"/>
      <c r="I100" s="214"/>
      <c r="J100" s="184"/>
      <c r="K100" s="215"/>
      <c r="L100" s="184"/>
      <c r="M100" s="216"/>
      <c r="N100" s="184"/>
      <c r="O100" s="217"/>
      <c r="P100" s="184"/>
      <c r="Q100" s="218"/>
      <c r="R100" s="184"/>
      <c r="S100" s="219"/>
      <c r="T100" s="184"/>
      <c r="U100" s="215"/>
      <c r="V100" s="184"/>
      <c r="W100" s="220"/>
      <c r="X100" s="184"/>
      <c r="Y100" s="213"/>
      <c r="Z100" s="184"/>
      <c r="AA100" s="184" t="str">
        <f t="shared" si="39"/>
        <v/>
      </c>
      <c r="AB100" s="184" t="str">
        <f t="shared" si="40"/>
        <v/>
      </c>
    </row>
    <row r="101" spans="1:28" s="183" customFormat="1" ht="14.25" customHeight="1" x14ac:dyDescent="0.25">
      <c r="A101" s="192"/>
      <c r="B101" s="141">
        <f t="shared" si="41"/>
        <v>1</v>
      </c>
      <c r="C101" s="140">
        <f t="shared" si="42"/>
        <v>42799</v>
      </c>
      <c r="D101" s="184"/>
      <c r="E101" s="212"/>
      <c r="F101" s="184"/>
      <c r="G101" s="213"/>
      <c r="H101" s="184"/>
      <c r="I101" s="214"/>
      <c r="J101" s="184"/>
      <c r="K101" s="215"/>
      <c r="L101" s="184"/>
      <c r="M101" s="216"/>
      <c r="N101" s="184"/>
      <c r="O101" s="217"/>
      <c r="P101" s="184"/>
      <c r="Q101" s="218"/>
      <c r="R101" s="184"/>
      <c r="S101" s="219"/>
      <c r="T101" s="184"/>
      <c r="U101" s="215"/>
      <c r="V101" s="184"/>
      <c r="W101" s="220"/>
      <c r="X101" s="184"/>
      <c r="Y101" s="213"/>
      <c r="Z101" s="184"/>
      <c r="AA101" s="184" t="str">
        <f t="shared" si="39"/>
        <v/>
      </c>
      <c r="AB101" s="184" t="str">
        <f t="shared" si="40"/>
        <v/>
      </c>
    </row>
    <row r="102" spans="1:28" s="181" customFormat="1" ht="15" customHeight="1" x14ac:dyDescent="0.25">
      <c r="A102" s="194"/>
      <c r="B102" s="394" t="s">
        <v>22</v>
      </c>
      <c r="C102" s="395"/>
      <c r="D102" s="379">
        <f>SUM(D98:D101,D95:D97)</f>
        <v>0</v>
      </c>
      <c r="E102" s="380"/>
      <c r="F102" s="379">
        <f>SUM(F95:F101)</f>
        <v>0</v>
      </c>
      <c r="G102" s="380"/>
      <c r="H102" s="379">
        <f>SUM(H95:H101)</f>
        <v>0</v>
      </c>
      <c r="I102" s="380"/>
      <c r="J102" s="379">
        <f>SUM(J95:J101)</f>
        <v>0</v>
      </c>
      <c r="K102" s="380"/>
      <c r="L102" s="379">
        <f>SUM(L95:L101)</f>
        <v>0</v>
      </c>
      <c r="M102" s="380"/>
      <c r="N102" s="379">
        <f>SUM(N95:N101)</f>
        <v>0</v>
      </c>
      <c r="O102" s="380"/>
      <c r="P102" s="379">
        <f>SUM(P95:P101)</f>
        <v>0</v>
      </c>
      <c r="Q102" s="380"/>
      <c r="R102" s="379">
        <f>SUM(R95:R101)</f>
        <v>0</v>
      </c>
      <c r="S102" s="380"/>
      <c r="T102" s="379">
        <f>SUM(T95:T101)</f>
        <v>0</v>
      </c>
      <c r="U102" s="380"/>
      <c r="V102" s="379">
        <f>SUM(V95:V101)</f>
        <v>0</v>
      </c>
      <c r="W102" s="380"/>
      <c r="X102" s="379">
        <f>SUM(X95:X101)</f>
        <v>0</v>
      </c>
      <c r="Y102" s="380"/>
      <c r="Z102" s="180">
        <f>SUM(Z95:Z101)</f>
        <v>0</v>
      </c>
      <c r="AA102" s="180">
        <f>SUM(AA95:AA101)</f>
        <v>0</v>
      </c>
      <c r="AB102" s="180">
        <f>SUM(AB95:AB101)</f>
        <v>0</v>
      </c>
    </row>
    <row r="103" spans="1:28" s="183" customFormat="1" ht="15.75" customHeight="1" x14ac:dyDescent="0.25">
      <c r="A103" s="192"/>
      <c r="B103" s="375">
        <f>SEMAINE(date_1er_jour_semaine($A$1,B94)+7)</f>
        <v>10</v>
      </c>
      <c r="C103" s="376"/>
      <c r="D103" s="245" t="s">
        <v>8</v>
      </c>
      <c r="E103" s="314" t="s">
        <v>133</v>
      </c>
      <c r="F103" s="246" t="s">
        <v>9</v>
      </c>
      <c r="G103" s="313" t="s">
        <v>133</v>
      </c>
      <c r="H103" s="247" t="s">
        <v>10</v>
      </c>
      <c r="I103" s="312" t="s">
        <v>133</v>
      </c>
      <c r="J103" s="248" t="s">
        <v>11</v>
      </c>
      <c r="K103" s="311" t="s">
        <v>133</v>
      </c>
      <c r="L103" s="249" t="s">
        <v>12</v>
      </c>
      <c r="M103" s="310" t="s">
        <v>133</v>
      </c>
      <c r="N103" s="250" t="s">
        <v>13</v>
      </c>
      <c r="O103" s="309" t="s">
        <v>133</v>
      </c>
      <c r="P103" s="251" t="s">
        <v>14</v>
      </c>
      <c r="Q103" s="317" t="s">
        <v>133</v>
      </c>
      <c r="R103" s="252" t="s">
        <v>15</v>
      </c>
      <c r="S103" s="315" t="s">
        <v>133</v>
      </c>
      <c r="T103" s="253" t="s">
        <v>16</v>
      </c>
      <c r="U103" s="254" t="s">
        <v>133</v>
      </c>
      <c r="V103" s="255" t="s">
        <v>17</v>
      </c>
      <c r="W103" s="316" t="s">
        <v>133</v>
      </c>
      <c r="X103" s="256" t="s">
        <v>18</v>
      </c>
      <c r="Y103" s="308" t="s">
        <v>133</v>
      </c>
      <c r="Z103" s="110" t="s">
        <v>19</v>
      </c>
      <c r="AA103" s="115" t="s">
        <v>20</v>
      </c>
      <c r="AB103" s="119" t="s">
        <v>21</v>
      </c>
    </row>
    <row r="104" spans="1:28" s="183" customFormat="1" ht="14.25" customHeight="1" x14ac:dyDescent="0.25">
      <c r="A104" s="192"/>
      <c r="B104" s="141">
        <f t="shared" ref="B104:B105" si="43">WEEKDAY(C104)</f>
        <v>2</v>
      </c>
      <c r="C104" s="140">
        <f>date_1er_jour_semaine($A$1,B103)</f>
        <v>42800</v>
      </c>
      <c r="D104" s="184"/>
      <c r="E104" s="212"/>
      <c r="F104" s="184"/>
      <c r="G104" s="213"/>
      <c r="H104" s="184"/>
      <c r="I104" s="214"/>
      <c r="J104" s="184"/>
      <c r="K104" s="215"/>
      <c r="L104" s="184"/>
      <c r="M104" s="216"/>
      <c r="N104" s="184"/>
      <c r="O104" s="217"/>
      <c r="P104" s="184"/>
      <c r="Q104" s="218"/>
      <c r="R104" s="184"/>
      <c r="S104" s="219"/>
      <c r="T104" s="184"/>
      <c r="U104" s="215"/>
      <c r="V104" s="184"/>
      <c r="W104" s="220"/>
      <c r="X104" s="184"/>
      <c r="Y104" s="213"/>
      <c r="Z104" s="184"/>
      <c r="AA104" s="184" t="str">
        <f t="shared" ref="AA104:AA110" si="44">IF(SUM(D104:X104)=0,"",SUM(D104:X104))</f>
        <v/>
      </c>
      <c r="AB104" s="184" t="str">
        <f t="shared" ref="AB104:AB110" si="45">IF(SUM(Y104:AA104)=0,"",SUM(Z104,AA104))</f>
        <v/>
      </c>
    </row>
    <row r="105" spans="1:28" s="183" customFormat="1" ht="14.25" customHeight="1" x14ac:dyDescent="0.25">
      <c r="A105" s="192"/>
      <c r="B105" s="141">
        <f t="shared" si="43"/>
        <v>3</v>
      </c>
      <c r="C105" s="140">
        <f>C104+1</f>
        <v>42801</v>
      </c>
      <c r="D105" s="184"/>
      <c r="E105" s="212"/>
      <c r="F105" s="184"/>
      <c r="G105" s="213"/>
      <c r="H105" s="184"/>
      <c r="I105" s="214"/>
      <c r="J105" s="184"/>
      <c r="K105" s="215"/>
      <c r="L105" s="184"/>
      <c r="M105" s="216"/>
      <c r="N105" s="184"/>
      <c r="O105" s="217"/>
      <c r="P105" s="184"/>
      <c r="Q105" s="218"/>
      <c r="R105" s="184"/>
      <c r="S105" s="219"/>
      <c r="T105" s="221"/>
      <c r="U105" s="215"/>
      <c r="V105" s="184"/>
      <c r="W105" s="220"/>
      <c r="X105" s="184"/>
      <c r="Y105" s="213"/>
      <c r="Z105" s="184"/>
      <c r="AA105" s="184" t="str">
        <f t="shared" si="44"/>
        <v/>
      </c>
      <c r="AB105" s="184" t="str">
        <f t="shared" si="45"/>
        <v/>
      </c>
    </row>
    <row r="106" spans="1:28" s="183" customFormat="1" ht="14.25" customHeight="1" x14ac:dyDescent="0.25">
      <c r="A106" s="192"/>
      <c r="B106" s="141">
        <f>WEEKDAY(C106)</f>
        <v>4</v>
      </c>
      <c r="C106" s="140">
        <f>C105+1</f>
        <v>42802</v>
      </c>
      <c r="D106" s="184"/>
      <c r="E106" s="212"/>
      <c r="F106" s="184"/>
      <c r="G106" s="213"/>
      <c r="H106" s="184"/>
      <c r="I106" s="214"/>
      <c r="J106" s="184"/>
      <c r="K106" s="215"/>
      <c r="L106" s="184"/>
      <c r="M106" s="216"/>
      <c r="N106" s="184"/>
      <c r="O106" s="217"/>
      <c r="P106" s="184"/>
      <c r="Q106" s="218"/>
      <c r="R106" s="184"/>
      <c r="S106" s="219"/>
      <c r="T106" s="184"/>
      <c r="U106" s="215"/>
      <c r="V106" s="184"/>
      <c r="W106" s="220"/>
      <c r="X106" s="184"/>
      <c r="Y106" s="213"/>
      <c r="Z106" s="184"/>
      <c r="AA106" s="184" t="str">
        <f t="shared" si="44"/>
        <v/>
      </c>
      <c r="AB106" s="184" t="str">
        <f t="shared" si="45"/>
        <v/>
      </c>
    </row>
    <row r="107" spans="1:28" s="183" customFormat="1" ht="14.25" customHeight="1" x14ac:dyDescent="0.25">
      <c r="A107" s="192"/>
      <c r="B107" s="141">
        <f t="shared" ref="B107:B110" si="46">WEEKDAY(C107)</f>
        <v>5</v>
      </c>
      <c r="C107" s="140">
        <f t="shared" ref="C107:C110" si="47">C106+1</f>
        <v>42803</v>
      </c>
      <c r="D107" s="184"/>
      <c r="E107" s="212"/>
      <c r="F107" s="184"/>
      <c r="G107" s="213"/>
      <c r="H107" s="184"/>
      <c r="I107" s="214"/>
      <c r="J107" s="184"/>
      <c r="K107" s="215"/>
      <c r="L107" s="184"/>
      <c r="M107" s="216"/>
      <c r="N107" s="184"/>
      <c r="O107" s="217"/>
      <c r="P107" s="184"/>
      <c r="Q107" s="218"/>
      <c r="R107" s="184"/>
      <c r="S107" s="219"/>
      <c r="T107" s="184"/>
      <c r="U107" s="215"/>
      <c r="V107" s="184"/>
      <c r="W107" s="220"/>
      <c r="X107" s="184"/>
      <c r="Y107" s="213"/>
      <c r="Z107" s="184"/>
      <c r="AA107" s="184" t="str">
        <f t="shared" si="44"/>
        <v/>
      </c>
      <c r="AB107" s="184" t="str">
        <f t="shared" si="45"/>
        <v/>
      </c>
    </row>
    <row r="108" spans="1:28" s="183" customFormat="1" ht="14.25" customHeight="1" x14ac:dyDescent="0.25">
      <c r="A108" s="192"/>
      <c r="B108" s="141">
        <f t="shared" si="46"/>
        <v>6</v>
      </c>
      <c r="C108" s="140">
        <f t="shared" si="47"/>
        <v>42804</v>
      </c>
      <c r="D108" s="184"/>
      <c r="E108" s="212"/>
      <c r="F108" s="184"/>
      <c r="G108" s="213"/>
      <c r="H108" s="184"/>
      <c r="I108" s="214"/>
      <c r="J108" s="184"/>
      <c r="K108" s="215"/>
      <c r="L108" s="184"/>
      <c r="M108" s="216"/>
      <c r="N108" s="184"/>
      <c r="O108" s="217"/>
      <c r="P108" s="184"/>
      <c r="Q108" s="218"/>
      <c r="R108" s="184"/>
      <c r="S108" s="219"/>
      <c r="T108" s="184"/>
      <c r="U108" s="215"/>
      <c r="V108" s="184"/>
      <c r="W108" s="220"/>
      <c r="X108" s="184"/>
      <c r="Y108" s="213"/>
      <c r="Z108" s="184"/>
      <c r="AA108" s="184" t="str">
        <f t="shared" si="44"/>
        <v/>
      </c>
      <c r="AB108" s="184" t="str">
        <f t="shared" si="45"/>
        <v/>
      </c>
    </row>
    <row r="109" spans="1:28" s="183" customFormat="1" ht="14.25" customHeight="1" x14ac:dyDescent="0.25">
      <c r="A109" s="192"/>
      <c r="B109" s="141">
        <f t="shared" si="46"/>
        <v>7</v>
      </c>
      <c r="C109" s="140">
        <f t="shared" si="47"/>
        <v>42805</v>
      </c>
      <c r="D109" s="184"/>
      <c r="E109" s="212"/>
      <c r="F109" s="184"/>
      <c r="G109" s="213"/>
      <c r="H109" s="184"/>
      <c r="I109" s="214"/>
      <c r="J109" s="184"/>
      <c r="K109" s="215"/>
      <c r="L109" s="184"/>
      <c r="M109" s="216"/>
      <c r="N109" s="184"/>
      <c r="O109" s="217"/>
      <c r="P109" s="184"/>
      <c r="Q109" s="218"/>
      <c r="R109" s="184"/>
      <c r="S109" s="219"/>
      <c r="T109" s="184"/>
      <c r="U109" s="215"/>
      <c r="V109" s="184"/>
      <c r="W109" s="220"/>
      <c r="X109" s="184"/>
      <c r="Y109" s="213"/>
      <c r="Z109" s="184"/>
      <c r="AA109" s="184" t="str">
        <f t="shared" si="44"/>
        <v/>
      </c>
      <c r="AB109" s="184" t="str">
        <f t="shared" si="45"/>
        <v/>
      </c>
    </row>
    <row r="110" spans="1:28" s="183" customFormat="1" ht="14.25" customHeight="1" x14ac:dyDescent="0.25">
      <c r="A110" s="192"/>
      <c r="B110" s="141">
        <f t="shared" si="46"/>
        <v>1</v>
      </c>
      <c r="C110" s="140">
        <f t="shared" si="47"/>
        <v>42806</v>
      </c>
      <c r="D110" s="184"/>
      <c r="E110" s="212"/>
      <c r="F110" s="184"/>
      <c r="G110" s="213"/>
      <c r="H110" s="184"/>
      <c r="I110" s="214"/>
      <c r="J110" s="184"/>
      <c r="K110" s="215"/>
      <c r="L110" s="184"/>
      <c r="M110" s="216"/>
      <c r="N110" s="184"/>
      <c r="O110" s="217"/>
      <c r="P110" s="184"/>
      <c r="Q110" s="218"/>
      <c r="R110" s="184"/>
      <c r="S110" s="219"/>
      <c r="T110" s="184"/>
      <c r="U110" s="215"/>
      <c r="V110" s="184"/>
      <c r="W110" s="220"/>
      <c r="X110" s="184"/>
      <c r="Y110" s="213"/>
      <c r="Z110" s="184"/>
      <c r="AA110" s="184" t="str">
        <f t="shared" si="44"/>
        <v/>
      </c>
      <c r="AB110" s="184" t="str">
        <f t="shared" si="45"/>
        <v/>
      </c>
    </row>
    <row r="111" spans="1:28" s="181" customFormat="1" ht="15" customHeight="1" x14ac:dyDescent="0.25">
      <c r="A111" s="194"/>
      <c r="B111" s="394" t="s">
        <v>22</v>
      </c>
      <c r="C111" s="395"/>
      <c r="D111" s="379">
        <f>SUM(D104:D110)</f>
        <v>0</v>
      </c>
      <c r="E111" s="380"/>
      <c r="F111" s="379">
        <f>SUM(F104:F110)</f>
        <v>0</v>
      </c>
      <c r="G111" s="380"/>
      <c r="H111" s="379">
        <f>SUM(H104:H110)</f>
        <v>0</v>
      </c>
      <c r="I111" s="380"/>
      <c r="J111" s="379">
        <f>SUM(J104:J110)</f>
        <v>0</v>
      </c>
      <c r="K111" s="380"/>
      <c r="L111" s="379">
        <f>SUM(L104:L110)</f>
        <v>0</v>
      </c>
      <c r="M111" s="380"/>
      <c r="N111" s="379">
        <f>SUM(N104:N110)</f>
        <v>0</v>
      </c>
      <c r="O111" s="380"/>
      <c r="P111" s="379">
        <f>SUM(P104:P110)</f>
        <v>0</v>
      </c>
      <c r="Q111" s="380"/>
      <c r="R111" s="379">
        <f>SUM(R104:R110)</f>
        <v>0</v>
      </c>
      <c r="S111" s="380"/>
      <c r="T111" s="379">
        <f>SUM(T104:T110)</f>
        <v>0</v>
      </c>
      <c r="U111" s="380"/>
      <c r="V111" s="379">
        <f>SUM(V104:V110)</f>
        <v>0</v>
      </c>
      <c r="W111" s="380"/>
      <c r="X111" s="379">
        <f>SUM(X104:X110)</f>
        <v>0</v>
      </c>
      <c r="Y111" s="380"/>
      <c r="Z111" s="180">
        <f>SUM(Z104:Z110)</f>
        <v>0</v>
      </c>
      <c r="AA111" s="180">
        <f>SUM(AA104:AA110)</f>
        <v>0</v>
      </c>
      <c r="AB111" s="180">
        <f>SUM(AB104:AB110)</f>
        <v>0</v>
      </c>
    </row>
    <row r="112" spans="1:28" s="183" customFormat="1" ht="15.75" customHeight="1" x14ac:dyDescent="0.25">
      <c r="A112" s="192"/>
      <c r="B112" s="375">
        <f>SEMAINE(date_1er_jour_semaine($A$1,B103)+7)</f>
        <v>11</v>
      </c>
      <c r="C112" s="376"/>
      <c r="D112" s="245" t="s">
        <v>8</v>
      </c>
      <c r="E112" s="314" t="s">
        <v>133</v>
      </c>
      <c r="F112" s="246" t="s">
        <v>9</v>
      </c>
      <c r="G112" s="313" t="s">
        <v>133</v>
      </c>
      <c r="H112" s="247" t="s">
        <v>10</v>
      </c>
      <c r="I112" s="312" t="s">
        <v>133</v>
      </c>
      <c r="J112" s="248" t="s">
        <v>11</v>
      </c>
      <c r="K112" s="311" t="s">
        <v>133</v>
      </c>
      <c r="L112" s="249" t="s">
        <v>12</v>
      </c>
      <c r="M112" s="310" t="s">
        <v>133</v>
      </c>
      <c r="N112" s="250" t="s">
        <v>13</v>
      </c>
      <c r="O112" s="309" t="s">
        <v>133</v>
      </c>
      <c r="P112" s="251" t="s">
        <v>14</v>
      </c>
      <c r="Q112" s="317" t="s">
        <v>133</v>
      </c>
      <c r="R112" s="252" t="s">
        <v>15</v>
      </c>
      <c r="S112" s="315" t="s">
        <v>133</v>
      </c>
      <c r="T112" s="253" t="s">
        <v>16</v>
      </c>
      <c r="U112" s="254" t="s">
        <v>133</v>
      </c>
      <c r="V112" s="255" t="s">
        <v>17</v>
      </c>
      <c r="W112" s="316" t="s">
        <v>133</v>
      </c>
      <c r="X112" s="256" t="s">
        <v>18</v>
      </c>
      <c r="Y112" s="308" t="s">
        <v>133</v>
      </c>
      <c r="Z112" s="110" t="s">
        <v>19</v>
      </c>
      <c r="AA112" s="115" t="s">
        <v>20</v>
      </c>
      <c r="AB112" s="119" t="s">
        <v>21</v>
      </c>
    </row>
    <row r="113" spans="1:28" s="183" customFormat="1" ht="14.25" customHeight="1" x14ac:dyDescent="0.25">
      <c r="A113" s="192"/>
      <c r="B113" s="141">
        <f t="shared" ref="B113:B114" si="48">WEEKDAY(C113)</f>
        <v>2</v>
      </c>
      <c r="C113" s="140">
        <f>date_1er_jour_semaine($A$1,B112)</f>
        <v>42807</v>
      </c>
      <c r="D113" s="184"/>
      <c r="E113" s="212"/>
      <c r="F113" s="184"/>
      <c r="G113" s="213"/>
      <c r="H113" s="184"/>
      <c r="I113" s="214"/>
      <c r="J113" s="184"/>
      <c r="K113" s="215"/>
      <c r="L113" s="184"/>
      <c r="M113" s="216"/>
      <c r="N113" s="184"/>
      <c r="O113" s="217"/>
      <c r="P113" s="184"/>
      <c r="Q113" s="218"/>
      <c r="R113" s="184"/>
      <c r="S113" s="219"/>
      <c r="T113" s="184"/>
      <c r="U113" s="215"/>
      <c r="V113" s="184"/>
      <c r="W113" s="220"/>
      <c r="X113" s="184"/>
      <c r="Y113" s="213"/>
      <c r="Z113" s="184"/>
      <c r="AA113" s="184" t="str">
        <f t="shared" ref="AA113:AA119" si="49">IF(SUM(D113:X113)=0,"",SUM(D113:X113))</f>
        <v/>
      </c>
      <c r="AB113" s="184" t="str">
        <f t="shared" ref="AB113:AB119" si="50">IF(SUM(Y113:AA113)=0,"",SUM(Z113,AA113))</f>
        <v/>
      </c>
    </row>
    <row r="114" spans="1:28" s="183" customFormat="1" ht="14.25" customHeight="1" x14ac:dyDescent="0.25">
      <c r="A114" s="192"/>
      <c r="B114" s="141">
        <f t="shared" si="48"/>
        <v>3</v>
      </c>
      <c r="C114" s="140">
        <f>C113+1</f>
        <v>42808</v>
      </c>
      <c r="D114" s="184"/>
      <c r="E114" s="212"/>
      <c r="F114" s="184"/>
      <c r="G114" s="213"/>
      <c r="H114" s="184"/>
      <c r="I114" s="214"/>
      <c r="J114" s="184"/>
      <c r="K114" s="215"/>
      <c r="L114" s="184"/>
      <c r="M114" s="216"/>
      <c r="N114" s="184"/>
      <c r="O114" s="217"/>
      <c r="P114" s="184"/>
      <c r="Q114" s="218"/>
      <c r="R114" s="184"/>
      <c r="S114" s="219"/>
      <c r="T114" s="221"/>
      <c r="U114" s="215"/>
      <c r="V114" s="184"/>
      <c r="W114" s="220"/>
      <c r="X114" s="184"/>
      <c r="Y114" s="213"/>
      <c r="Z114" s="184"/>
      <c r="AA114" s="184" t="str">
        <f t="shared" si="49"/>
        <v/>
      </c>
      <c r="AB114" s="184" t="str">
        <f t="shared" si="50"/>
        <v/>
      </c>
    </row>
    <row r="115" spans="1:28" s="183" customFormat="1" ht="14.25" customHeight="1" x14ac:dyDescent="0.25">
      <c r="A115" s="192"/>
      <c r="B115" s="141">
        <f>WEEKDAY(C115)</f>
        <v>4</v>
      </c>
      <c r="C115" s="140">
        <f>C114+1</f>
        <v>42809</v>
      </c>
      <c r="D115" s="184"/>
      <c r="E115" s="212"/>
      <c r="F115" s="184"/>
      <c r="G115" s="213"/>
      <c r="H115" s="184"/>
      <c r="I115" s="214"/>
      <c r="J115" s="184"/>
      <c r="K115" s="215"/>
      <c r="L115" s="184"/>
      <c r="M115" s="216"/>
      <c r="N115" s="184"/>
      <c r="O115" s="217"/>
      <c r="P115" s="184"/>
      <c r="Q115" s="218"/>
      <c r="R115" s="184"/>
      <c r="S115" s="219"/>
      <c r="T115" s="184"/>
      <c r="U115" s="215"/>
      <c r="V115" s="184"/>
      <c r="W115" s="220"/>
      <c r="X115" s="184"/>
      <c r="Y115" s="213"/>
      <c r="Z115" s="184"/>
      <c r="AA115" s="184" t="str">
        <f t="shared" si="49"/>
        <v/>
      </c>
      <c r="AB115" s="184" t="str">
        <f t="shared" si="50"/>
        <v/>
      </c>
    </row>
    <row r="116" spans="1:28" s="183" customFormat="1" ht="14.25" customHeight="1" x14ac:dyDescent="0.25">
      <c r="A116" s="192"/>
      <c r="B116" s="141">
        <f t="shared" ref="B116:B119" si="51">WEEKDAY(C116)</f>
        <v>5</v>
      </c>
      <c r="C116" s="140">
        <f t="shared" ref="C116:C119" si="52">C115+1</f>
        <v>42810</v>
      </c>
      <c r="D116" s="184"/>
      <c r="E116" s="212"/>
      <c r="F116" s="184"/>
      <c r="G116" s="213"/>
      <c r="H116" s="184"/>
      <c r="I116" s="214"/>
      <c r="J116" s="184"/>
      <c r="K116" s="215"/>
      <c r="L116" s="184"/>
      <c r="M116" s="216"/>
      <c r="N116" s="184"/>
      <c r="O116" s="217"/>
      <c r="P116" s="184"/>
      <c r="Q116" s="218"/>
      <c r="R116" s="184"/>
      <c r="S116" s="219"/>
      <c r="T116" s="184"/>
      <c r="U116" s="215"/>
      <c r="V116" s="184"/>
      <c r="W116" s="220"/>
      <c r="X116" s="184"/>
      <c r="Y116" s="213"/>
      <c r="Z116" s="184"/>
      <c r="AA116" s="184" t="str">
        <f t="shared" si="49"/>
        <v/>
      </c>
      <c r="AB116" s="184" t="str">
        <f t="shared" si="50"/>
        <v/>
      </c>
    </row>
    <row r="117" spans="1:28" s="183" customFormat="1" ht="14.25" customHeight="1" x14ac:dyDescent="0.25">
      <c r="A117" s="192"/>
      <c r="B117" s="141">
        <f t="shared" si="51"/>
        <v>6</v>
      </c>
      <c r="C117" s="140">
        <f t="shared" si="52"/>
        <v>42811</v>
      </c>
      <c r="D117" s="184"/>
      <c r="E117" s="212"/>
      <c r="F117" s="184"/>
      <c r="G117" s="213"/>
      <c r="H117" s="184"/>
      <c r="I117" s="214"/>
      <c r="J117" s="184"/>
      <c r="K117" s="215"/>
      <c r="L117" s="184"/>
      <c r="M117" s="216"/>
      <c r="N117" s="184"/>
      <c r="O117" s="217"/>
      <c r="P117" s="184"/>
      <c r="Q117" s="218"/>
      <c r="R117" s="184"/>
      <c r="S117" s="219"/>
      <c r="T117" s="184"/>
      <c r="U117" s="215"/>
      <c r="V117" s="184"/>
      <c r="W117" s="220"/>
      <c r="X117" s="184"/>
      <c r="Y117" s="213"/>
      <c r="Z117" s="184"/>
      <c r="AA117" s="184" t="str">
        <f t="shared" si="49"/>
        <v/>
      </c>
      <c r="AB117" s="184" t="str">
        <f t="shared" si="50"/>
        <v/>
      </c>
    </row>
    <row r="118" spans="1:28" s="183" customFormat="1" ht="14.25" customHeight="1" x14ac:dyDescent="0.25">
      <c r="A118" s="192"/>
      <c r="B118" s="141">
        <f t="shared" si="51"/>
        <v>7</v>
      </c>
      <c r="C118" s="140">
        <f t="shared" si="52"/>
        <v>42812</v>
      </c>
      <c r="D118" s="184"/>
      <c r="E118" s="212"/>
      <c r="F118" s="184"/>
      <c r="G118" s="213"/>
      <c r="H118" s="184"/>
      <c r="I118" s="214"/>
      <c r="J118" s="184"/>
      <c r="K118" s="215"/>
      <c r="L118" s="184"/>
      <c r="M118" s="216"/>
      <c r="N118" s="184"/>
      <c r="O118" s="217"/>
      <c r="P118" s="184"/>
      <c r="Q118" s="218"/>
      <c r="R118" s="184"/>
      <c r="S118" s="219"/>
      <c r="T118" s="184"/>
      <c r="U118" s="215"/>
      <c r="V118" s="184"/>
      <c r="W118" s="220"/>
      <c r="X118" s="184"/>
      <c r="Y118" s="213"/>
      <c r="Z118" s="184"/>
      <c r="AA118" s="184" t="str">
        <f t="shared" si="49"/>
        <v/>
      </c>
      <c r="AB118" s="184" t="str">
        <f t="shared" si="50"/>
        <v/>
      </c>
    </row>
    <row r="119" spans="1:28" s="183" customFormat="1" ht="14.25" customHeight="1" x14ac:dyDescent="0.25">
      <c r="A119" s="192"/>
      <c r="B119" s="141">
        <f t="shared" si="51"/>
        <v>1</v>
      </c>
      <c r="C119" s="140">
        <f t="shared" si="52"/>
        <v>42813</v>
      </c>
      <c r="D119" s="184"/>
      <c r="E119" s="212"/>
      <c r="F119" s="184"/>
      <c r="G119" s="213"/>
      <c r="H119" s="184"/>
      <c r="I119" s="214"/>
      <c r="J119" s="184"/>
      <c r="K119" s="215"/>
      <c r="L119" s="184"/>
      <c r="M119" s="216"/>
      <c r="N119" s="184"/>
      <c r="O119" s="217"/>
      <c r="P119" s="184"/>
      <c r="Q119" s="218"/>
      <c r="R119" s="184"/>
      <c r="S119" s="219"/>
      <c r="T119" s="184"/>
      <c r="U119" s="215"/>
      <c r="V119" s="184"/>
      <c r="W119" s="220"/>
      <c r="X119" s="184"/>
      <c r="Y119" s="213"/>
      <c r="Z119" s="184"/>
      <c r="AA119" s="184" t="str">
        <f t="shared" si="49"/>
        <v/>
      </c>
      <c r="AB119" s="184" t="str">
        <f t="shared" si="50"/>
        <v/>
      </c>
    </row>
    <row r="120" spans="1:28" s="181" customFormat="1" ht="15" customHeight="1" x14ac:dyDescent="0.25">
      <c r="A120" s="194"/>
      <c r="B120" s="394" t="s">
        <v>22</v>
      </c>
      <c r="C120" s="395"/>
      <c r="D120" s="379">
        <f>SUM(D113:D119)</f>
        <v>0</v>
      </c>
      <c r="E120" s="380"/>
      <c r="F120" s="379">
        <f>SUM(F113:F119)</f>
        <v>0</v>
      </c>
      <c r="G120" s="380"/>
      <c r="H120" s="379">
        <f>SUM(H113:H119)</f>
        <v>0</v>
      </c>
      <c r="I120" s="380"/>
      <c r="J120" s="379">
        <f>SUM(J113:J119)</f>
        <v>0</v>
      </c>
      <c r="K120" s="380"/>
      <c r="L120" s="379">
        <f>SUM(L113:L119)</f>
        <v>0</v>
      </c>
      <c r="M120" s="380"/>
      <c r="N120" s="379">
        <f>SUM(N113:N119)</f>
        <v>0</v>
      </c>
      <c r="O120" s="380"/>
      <c r="P120" s="379">
        <f>SUM(P113:P119)</f>
        <v>0</v>
      </c>
      <c r="Q120" s="380"/>
      <c r="R120" s="379">
        <f>SUM(R113:R119)</f>
        <v>0</v>
      </c>
      <c r="S120" s="380"/>
      <c r="T120" s="379">
        <f>SUM(T113:T119)</f>
        <v>0</v>
      </c>
      <c r="U120" s="380"/>
      <c r="V120" s="379">
        <f>SUM(V113:V119)</f>
        <v>0</v>
      </c>
      <c r="W120" s="380"/>
      <c r="X120" s="379">
        <f>SUM(X113:X119)</f>
        <v>0</v>
      </c>
      <c r="Y120" s="380"/>
      <c r="Z120" s="180">
        <f>SUM(Z113:Z119)</f>
        <v>0</v>
      </c>
      <c r="AA120" s="180">
        <f>SUM(AA113:AA119)</f>
        <v>0</v>
      </c>
      <c r="AB120" s="180">
        <f>SUM(AB113:AB119)</f>
        <v>0</v>
      </c>
    </row>
    <row r="121" spans="1:28" s="183" customFormat="1" ht="15.75" customHeight="1" x14ac:dyDescent="0.25">
      <c r="A121" s="192"/>
      <c r="B121" s="375">
        <f>SEMAINE(date_1er_jour_semaine($A$1,B112)+7)</f>
        <v>12</v>
      </c>
      <c r="C121" s="376"/>
      <c r="D121" s="245" t="s">
        <v>8</v>
      </c>
      <c r="E121" s="314" t="s">
        <v>133</v>
      </c>
      <c r="F121" s="246" t="s">
        <v>9</v>
      </c>
      <c r="G121" s="313" t="s">
        <v>133</v>
      </c>
      <c r="H121" s="247" t="s">
        <v>10</v>
      </c>
      <c r="I121" s="312" t="s">
        <v>133</v>
      </c>
      <c r="J121" s="248" t="s">
        <v>11</v>
      </c>
      <c r="K121" s="311" t="s">
        <v>133</v>
      </c>
      <c r="L121" s="249" t="s">
        <v>12</v>
      </c>
      <c r="M121" s="310" t="s">
        <v>133</v>
      </c>
      <c r="N121" s="250" t="s">
        <v>13</v>
      </c>
      <c r="O121" s="309" t="s">
        <v>133</v>
      </c>
      <c r="P121" s="251" t="s">
        <v>14</v>
      </c>
      <c r="Q121" s="317" t="s">
        <v>133</v>
      </c>
      <c r="R121" s="252" t="s">
        <v>15</v>
      </c>
      <c r="S121" s="315" t="s">
        <v>133</v>
      </c>
      <c r="T121" s="253" t="s">
        <v>16</v>
      </c>
      <c r="U121" s="254" t="s">
        <v>133</v>
      </c>
      <c r="V121" s="255" t="s">
        <v>17</v>
      </c>
      <c r="W121" s="316" t="s">
        <v>133</v>
      </c>
      <c r="X121" s="256" t="s">
        <v>18</v>
      </c>
      <c r="Y121" s="308" t="s">
        <v>133</v>
      </c>
      <c r="Z121" s="110" t="s">
        <v>19</v>
      </c>
      <c r="AA121" s="115" t="s">
        <v>20</v>
      </c>
      <c r="AB121" s="119" t="s">
        <v>21</v>
      </c>
    </row>
    <row r="122" spans="1:28" s="183" customFormat="1" ht="14.25" customHeight="1" x14ac:dyDescent="0.25">
      <c r="A122" s="192"/>
      <c r="B122" s="141">
        <f t="shared" ref="B122:B123" si="53">WEEKDAY(C122)</f>
        <v>2</v>
      </c>
      <c r="C122" s="140">
        <f>date_1er_jour_semaine($A$1,B121)</f>
        <v>42814</v>
      </c>
      <c r="D122" s="184"/>
      <c r="E122" s="212"/>
      <c r="F122" s="184"/>
      <c r="G122" s="213"/>
      <c r="H122" s="184"/>
      <c r="I122" s="214"/>
      <c r="J122" s="184"/>
      <c r="K122" s="215"/>
      <c r="L122" s="184"/>
      <c r="M122" s="216"/>
      <c r="N122" s="184"/>
      <c r="O122" s="217"/>
      <c r="P122" s="184"/>
      <c r="Q122" s="218"/>
      <c r="R122" s="184"/>
      <c r="S122" s="219"/>
      <c r="T122" s="184"/>
      <c r="U122" s="215"/>
      <c r="V122" s="184"/>
      <c r="W122" s="220"/>
      <c r="X122" s="184"/>
      <c r="Y122" s="213"/>
      <c r="Z122" s="184"/>
      <c r="AA122" s="184" t="str">
        <f t="shared" ref="AA122:AA128" si="54">IF(SUM(D122:X122)=0,"",SUM(D122:X122))</f>
        <v/>
      </c>
      <c r="AB122" s="184" t="str">
        <f t="shared" ref="AB122:AB128" si="55">IF(SUM(Y122:AA122)=0,"",SUM(Z122,AA122))</f>
        <v/>
      </c>
    </row>
    <row r="123" spans="1:28" s="183" customFormat="1" ht="14.25" customHeight="1" x14ac:dyDescent="0.25">
      <c r="A123" s="192"/>
      <c r="B123" s="141">
        <f t="shared" si="53"/>
        <v>3</v>
      </c>
      <c r="C123" s="140">
        <f>C122+1</f>
        <v>42815</v>
      </c>
      <c r="D123" s="184"/>
      <c r="E123" s="212"/>
      <c r="F123" s="184"/>
      <c r="G123" s="213"/>
      <c r="H123" s="184"/>
      <c r="I123" s="214"/>
      <c r="J123" s="184"/>
      <c r="K123" s="215"/>
      <c r="L123" s="184"/>
      <c r="M123" s="216"/>
      <c r="N123" s="184"/>
      <c r="O123" s="217"/>
      <c r="P123" s="184"/>
      <c r="Q123" s="218"/>
      <c r="R123" s="184"/>
      <c r="S123" s="219"/>
      <c r="T123" s="221"/>
      <c r="U123" s="215"/>
      <c r="V123" s="184"/>
      <c r="W123" s="220"/>
      <c r="X123" s="184"/>
      <c r="Y123" s="213"/>
      <c r="Z123" s="184"/>
      <c r="AA123" s="184" t="str">
        <f t="shared" si="54"/>
        <v/>
      </c>
      <c r="AB123" s="184" t="str">
        <f t="shared" si="55"/>
        <v/>
      </c>
    </row>
    <row r="124" spans="1:28" s="183" customFormat="1" ht="14.25" customHeight="1" x14ac:dyDescent="0.25">
      <c r="A124" s="192"/>
      <c r="B124" s="141">
        <f>WEEKDAY(C124)</f>
        <v>4</v>
      </c>
      <c r="C124" s="140">
        <f>C123+1</f>
        <v>42816</v>
      </c>
      <c r="D124" s="184"/>
      <c r="E124" s="212"/>
      <c r="F124" s="184"/>
      <c r="G124" s="213"/>
      <c r="H124" s="184"/>
      <c r="I124" s="214"/>
      <c r="J124" s="184"/>
      <c r="K124" s="215"/>
      <c r="L124" s="184"/>
      <c r="M124" s="216"/>
      <c r="N124" s="184"/>
      <c r="O124" s="217"/>
      <c r="P124" s="184"/>
      <c r="Q124" s="218"/>
      <c r="R124" s="184"/>
      <c r="S124" s="219"/>
      <c r="T124" s="184"/>
      <c r="U124" s="215"/>
      <c r="V124" s="184"/>
      <c r="W124" s="220"/>
      <c r="X124" s="184"/>
      <c r="Y124" s="213"/>
      <c r="Z124" s="184"/>
      <c r="AA124" s="184" t="str">
        <f t="shared" si="54"/>
        <v/>
      </c>
      <c r="AB124" s="184" t="str">
        <f t="shared" si="55"/>
        <v/>
      </c>
    </row>
    <row r="125" spans="1:28" s="183" customFormat="1" ht="14.25" customHeight="1" x14ac:dyDescent="0.25">
      <c r="A125" s="192"/>
      <c r="B125" s="141">
        <f t="shared" ref="B125:B128" si="56">WEEKDAY(C125)</f>
        <v>5</v>
      </c>
      <c r="C125" s="140">
        <f t="shared" ref="C125:C128" si="57">C124+1</f>
        <v>42817</v>
      </c>
      <c r="D125" s="184"/>
      <c r="E125" s="212"/>
      <c r="F125" s="184"/>
      <c r="G125" s="213"/>
      <c r="H125" s="184"/>
      <c r="I125" s="214"/>
      <c r="J125" s="184"/>
      <c r="K125" s="215"/>
      <c r="L125" s="184"/>
      <c r="M125" s="216"/>
      <c r="N125" s="184"/>
      <c r="O125" s="217"/>
      <c r="P125" s="184"/>
      <c r="Q125" s="218"/>
      <c r="R125" s="184"/>
      <c r="S125" s="219"/>
      <c r="T125" s="184"/>
      <c r="U125" s="215"/>
      <c r="V125" s="184"/>
      <c r="W125" s="220"/>
      <c r="X125" s="184"/>
      <c r="Y125" s="213"/>
      <c r="Z125" s="184"/>
      <c r="AA125" s="184" t="str">
        <f t="shared" si="54"/>
        <v/>
      </c>
      <c r="AB125" s="184" t="str">
        <f t="shared" si="55"/>
        <v/>
      </c>
    </row>
    <row r="126" spans="1:28" s="183" customFormat="1" ht="14.25" customHeight="1" x14ac:dyDescent="0.25">
      <c r="A126" s="192"/>
      <c r="B126" s="141">
        <f t="shared" si="56"/>
        <v>6</v>
      </c>
      <c r="C126" s="140">
        <f t="shared" si="57"/>
        <v>42818</v>
      </c>
      <c r="D126" s="184"/>
      <c r="E126" s="212"/>
      <c r="F126" s="184"/>
      <c r="G126" s="213"/>
      <c r="H126" s="184"/>
      <c r="I126" s="214"/>
      <c r="J126" s="184"/>
      <c r="K126" s="215"/>
      <c r="L126" s="184"/>
      <c r="M126" s="216"/>
      <c r="N126" s="184"/>
      <c r="O126" s="217"/>
      <c r="P126" s="184"/>
      <c r="Q126" s="218"/>
      <c r="R126" s="184"/>
      <c r="S126" s="219"/>
      <c r="T126" s="184"/>
      <c r="U126" s="215"/>
      <c r="V126" s="184"/>
      <c r="W126" s="220"/>
      <c r="X126" s="184"/>
      <c r="Y126" s="213"/>
      <c r="Z126" s="184"/>
      <c r="AA126" s="184" t="str">
        <f t="shared" si="54"/>
        <v/>
      </c>
      <c r="AB126" s="184" t="str">
        <f t="shared" si="55"/>
        <v/>
      </c>
    </row>
    <row r="127" spans="1:28" s="183" customFormat="1" ht="14.25" customHeight="1" x14ac:dyDescent="0.25">
      <c r="A127" s="192"/>
      <c r="B127" s="141">
        <f t="shared" si="56"/>
        <v>7</v>
      </c>
      <c r="C127" s="140">
        <f t="shared" si="57"/>
        <v>42819</v>
      </c>
      <c r="D127" s="184"/>
      <c r="E127" s="212"/>
      <c r="F127" s="184"/>
      <c r="G127" s="213"/>
      <c r="H127" s="184"/>
      <c r="I127" s="214"/>
      <c r="J127" s="184"/>
      <c r="K127" s="215"/>
      <c r="L127" s="184"/>
      <c r="M127" s="216"/>
      <c r="N127" s="184"/>
      <c r="O127" s="217"/>
      <c r="P127" s="184"/>
      <c r="Q127" s="218"/>
      <c r="R127" s="184"/>
      <c r="S127" s="219"/>
      <c r="T127" s="184"/>
      <c r="U127" s="215"/>
      <c r="V127" s="184"/>
      <c r="W127" s="220"/>
      <c r="X127" s="184"/>
      <c r="Y127" s="213"/>
      <c r="Z127" s="184"/>
      <c r="AA127" s="184" t="str">
        <f t="shared" si="54"/>
        <v/>
      </c>
      <c r="AB127" s="184" t="str">
        <f t="shared" si="55"/>
        <v/>
      </c>
    </row>
    <row r="128" spans="1:28" s="183" customFormat="1" ht="14.25" customHeight="1" x14ac:dyDescent="0.25">
      <c r="A128" s="192"/>
      <c r="B128" s="141">
        <f t="shared" si="56"/>
        <v>1</v>
      </c>
      <c r="C128" s="140">
        <f t="shared" si="57"/>
        <v>42820</v>
      </c>
      <c r="D128" s="184"/>
      <c r="E128" s="212"/>
      <c r="F128" s="184"/>
      <c r="G128" s="213"/>
      <c r="H128" s="184"/>
      <c r="I128" s="214"/>
      <c r="J128" s="184"/>
      <c r="K128" s="215"/>
      <c r="L128" s="184"/>
      <c r="M128" s="216"/>
      <c r="N128" s="184"/>
      <c r="O128" s="217"/>
      <c r="P128" s="184"/>
      <c r="Q128" s="218"/>
      <c r="R128" s="184"/>
      <c r="S128" s="219"/>
      <c r="T128" s="184"/>
      <c r="U128" s="215"/>
      <c r="V128" s="184"/>
      <c r="W128" s="220"/>
      <c r="X128" s="184"/>
      <c r="Y128" s="213"/>
      <c r="Z128" s="184"/>
      <c r="AA128" s="184" t="str">
        <f t="shared" si="54"/>
        <v/>
      </c>
      <c r="AB128" s="184" t="str">
        <f t="shared" si="55"/>
        <v/>
      </c>
    </row>
    <row r="129" spans="1:28" s="181" customFormat="1" ht="15" customHeight="1" x14ac:dyDescent="0.25">
      <c r="A129" s="194"/>
      <c r="B129" s="394" t="s">
        <v>22</v>
      </c>
      <c r="C129" s="395"/>
      <c r="D129" s="379">
        <f>SUM(D122:D128)</f>
        <v>0</v>
      </c>
      <c r="E129" s="380"/>
      <c r="F129" s="379">
        <f>SUM(F122:F128)</f>
        <v>0</v>
      </c>
      <c r="G129" s="380"/>
      <c r="H129" s="379">
        <f>SUM(H122:H128)</f>
        <v>0</v>
      </c>
      <c r="I129" s="380"/>
      <c r="J129" s="379">
        <f>SUM(J122:J128)</f>
        <v>0</v>
      </c>
      <c r="K129" s="380"/>
      <c r="L129" s="379">
        <f>SUM(L122:L128)</f>
        <v>0</v>
      </c>
      <c r="M129" s="380"/>
      <c r="N129" s="379">
        <f>SUM(N122:N128)</f>
        <v>0</v>
      </c>
      <c r="O129" s="380"/>
      <c r="P129" s="379">
        <f>SUM(P122:P128)</f>
        <v>0</v>
      </c>
      <c r="Q129" s="380"/>
      <c r="R129" s="379">
        <f>SUM(R122:R128)</f>
        <v>0</v>
      </c>
      <c r="S129" s="380"/>
      <c r="T129" s="379">
        <f>SUM(T122:T128)</f>
        <v>0</v>
      </c>
      <c r="U129" s="380"/>
      <c r="V129" s="379">
        <f>SUM(V122:V128)</f>
        <v>0</v>
      </c>
      <c r="W129" s="380"/>
      <c r="X129" s="379">
        <f>SUM(X122:X128)</f>
        <v>0</v>
      </c>
      <c r="Y129" s="380"/>
      <c r="Z129" s="180">
        <f>SUM(Z122:Z128)</f>
        <v>0</v>
      </c>
      <c r="AA129" s="180">
        <f>SUM(AA122:AA128)</f>
        <v>0</v>
      </c>
      <c r="AB129" s="180">
        <f>SUM(AB122:AB128)</f>
        <v>0</v>
      </c>
    </row>
    <row r="130" spans="1:28" s="183" customFormat="1" ht="15.75" customHeight="1" x14ac:dyDescent="0.25">
      <c r="A130" s="192"/>
      <c r="B130" s="375">
        <f>SEMAINE(date_1er_jour_semaine($A$1,B121)+7)</f>
        <v>13</v>
      </c>
      <c r="C130" s="376"/>
      <c r="D130" s="245" t="s">
        <v>8</v>
      </c>
      <c r="E130" s="314" t="s">
        <v>133</v>
      </c>
      <c r="F130" s="246" t="s">
        <v>9</v>
      </c>
      <c r="G130" s="313" t="s">
        <v>133</v>
      </c>
      <c r="H130" s="247" t="s">
        <v>10</v>
      </c>
      <c r="I130" s="312" t="s">
        <v>133</v>
      </c>
      <c r="J130" s="248" t="s">
        <v>11</v>
      </c>
      <c r="K130" s="311" t="s">
        <v>133</v>
      </c>
      <c r="L130" s="249" t="s">
        <v>12</v>
      </c>
      <c r="M130" s="310" t="s">
        <v>133</v>
      </c>
      <c r="N130" s="250" t="s">
        <v>13</v>
      </c>
      <c r="O130" s="309" t="s">
        <v>133</v>
      </c>
      <c r="P130" s="251" t="s">
        <v>14</v>
      </c>
      <c r="Q130" s="317" t="s">
        <v>133</v>
      </c>
      <c r="R130" s="252" t="s">
        <v>15</v>
      </c>
      <c r="S130" s="315" t="s">
        <v>133</v>
      </c>
      <c r="T130" s="253" t="s">
        <v>16</v>
      </c>
      <c r="U130" s="254" t="s">
        <v>133</v>
      </c>
      <c r="V130" s="255" t="s">
        <v>17</v>
      </c>
      <c r="W130" s="316" t="s">
        <v>133</v>
      </c>
      <c r="X130" s="256" t="s">
        <v>18</v>
      </c>
      <c r="Y130" s="308" t="s">
        <v>133</v>
      </c>
      <c r="Z130" s="110" t="s">
        <v>19</v>
      </c>
      <c r="AA130" s="115" t="s">
        <v>20</v>
      </c>
      <c r="AB130" s="119" t="s">
        <v>21</v>
      </c>
    </row>
    <row r="131" spans="1:28" s="183" customFormat="1" ht="14.25" customHeight="1" x14ac:dyDescent="0.25">
      <c r="A131" s="192"/>
      <c r="B131" s="141">
        <f t="shared" ref="B131:B132" si="58">WEEKDAY(C131)</f>
        <v>2</v>
      </c>
      <c r="C131" s="140">
        <f>date_1er_jour_semaine($A$1,B130)</f>
        <v>42821</v>
      </c>
      <c r="D131" s="184"/>
      <c r="E131" s="212"/>
      <c r="F131" s="184"/>
      <c r="G131" s="213"/>
      <c r="H131" s="184"/>
      <c r="I131" s="214"/>
      <c r="J131" s="184"/>
      <c r="K131" s="215"/>
      <c r="L131" s="184"/>
      <c r="M131" s="216"/>
      <c r="N131" s="184"/>
      <c r="O131" s="217"/>
      <c r="P131" s="184"/>
      <c r="Q131" s="218"/>
      <c r="R131" s="184"/>
      <c r="S131" s="219"/>
      <c r="T131" s="184"/>
      <c r="U131" s="215"/>
      <c r="V131" s="184"/>
      <c r="W131" s="220"/>
      <c r="X131" s="184"/>
      <c r="Y131" s="213"/>
      <c r="Z131" s="184"/>
      <c r="AA131" s="184" t="str">
        <f t="shared" ref="AA131:AA137" si="59">IF(SUM(D131:X131)=0,"",SUM(D131:X131))</f>
        <v/>
      </c>
      <c r="AB131" s="184" t="str">
        <f t="shared" ref="AB131:AB137" si="60">IF(SUM(Y131:AA131)=0,"",SUM(Z131,AA131))</f>
        <v/>
      </c>
    </row>
    <row r="132" spans="1:28" s="183" customFormat="1" ht="14.25" customHeight="1" x14ac:dyDescent="0.25">
      <c r="A132" s="192"/>
      <c r="B132" s="141">
        <f t="shared" si="58"/>
        <v>3</v>
      </c>
      <c r="C132" s="140">
        <f>C131+1</f>
        <v>42822</v>
      </c>
      <c r="D132" s="184"/>
      <c r="E132" s="212"/>
      <c r="F132" s="184"/>
      <c r="G132" s="213"/>
      <c r="H132" s="184"/>
      <c r="I132" s="214"/>
      <c r="J132" s="184"/>
      <c r="K132" s="215"/>
      <c r="L132" s="184"/>
      <c r="M132" s="216"/>
      <c r="N132" s="184"/>
      <c r="O132" s="217"/>
      <c r="P132" s="184"/>
      <c r="Q132" s="218"/>
      <c r="R132" s="184"/>
      <c r="S132" s="219"/>
      <c r="T132" s="221"/>
      <c r="U132" s="215"/>
      <c r="V132" s="184"/>
      <c r="W132" s="220"/>
      <c r="X132" s="184"/>
      <c r="Y132" s="213"/>
      <c r="Z132" s="184"/>
      <c r="AA132" s="184" t="str">
        <f t="shared" si="59"/>
        <v/>
      </c>
      <c r="AB132" s="184" t="str">
        <f t="shared" si="60"/>
        <v/>
      </c>
    </row>
    <row r="133" spans="1:28" s="183" customFormat="1" ht="14.25" customHeight="1" x14ac:dyDescent="0.25">
      <c r="A133" s="192"/>
      <c r="B133" s="141">
        <f>WEEKDAY(C133)</f>
        <v>4</v>
      </c>
      <c r="C133" s="140">
        <f>C132+1</f>
        <v>42823</v>
      </c>
      <c r="D133" s="184"/>
      <c r="E133" s="212"/>
      <c r="F133" s="184"/>
      <c r="G133" s="213"/>
      <c r="H133" s="184"/>
      <c r="I133" s="214"/>
      <c r="J133" s="184"/>
      <c r="K133" s="215"/>
      <c r="L133" s="184"/>
      <c r="M133" s="216"/>
      <c r="N133" s="184"/>
      <c r="O133" s="217"/>
      <c r="P133" s="184"/>
      <c r="Q133" s="218"/>
      <c r="R133" s="184"/>
      <c r="S133" s="219"/>
      <c r="T133" s="184"/>
      <c r="U133" s="215"/>
      <c r="V133" s="184"/>
      <c r="W133" s="220"/>
      <c r="X133" s="184"/>
      <c r="Y133" s="213"/>
      <c r="Z133" s="184"/>
      <c r="AA133" s="184" t="str">
        <f t="shared" si="59"/>
        <v/>
      </c>
      <c r="AB133" s="184" t="str">
        <f t="shared" si="60"/>
        <v/>
      </c>
    </row>
    <row r="134" spans="1:28" s="183" customFormat="1" ht="14.25" customHeight="1" x14ac:dyDescent="0.25">
      <c r="A134" s="192"/>
      <c r="B134" s="141">
        <f t="shared" ref="B134:B137" si="61">WEEKDAY(C134)</f>
        <v>5</v>
      </c>
      <c r="C134" s="140">
        <f t="shared" ref="C134:C137" si="62">C133+1</f>
        <v>42824</v>
      </c>
      <c r="D134" s="184"/>
      <c r="E134" s="212"/>
      <c r="F134" s="184"/>
      <c r="G134" s="213"/>
      <c r="H134" s="184"/>
      <c r="I134" s="214"/>
      <c r="J134" s="184"/>
      <c r="K134" s="215"/>
      <c r="L134" s="184"/>
      <c r="M134" s="216"/>
      <c r="N134" s="184"/>
      <c r="O134" s="217"/>
      <c r="P134" s="184"/>
      <c r="Q134" s="218"/>
      <c r="R134" s="184"/>
      <c r="S134" s="219"/>
      <c r="T134" s="184"/>
      <c r="U134" s="215"/>
      <c r="V134" s="184"/>
      <c r="W134" s="220"/>
      <c r="X134" s="184"/>
      <c r="Y134" s="213"/>
      <c r="Z134" s="184"/>
      <c r="AA134" s="184" t="str">
        <f t="shared" si="59"/>
        <v/>
      </c>
      <c r="AB134" s="184" t="str">
        <f t="shared" si="60"/>
        <v/>
      </c>
    </row>
    <row r="135" spans="1:28" s="183" customFormat="1" ht="14.25" customHeight="1" x14ac:dyDescent="0.25">
      <c r="A135" s="195"/>
      <c r="B135" s="141">
        <f t="shared" si="61"/>
        <v>6</v>
      </c>
      <c r="C135" s="144">
        <f t="shared" si="62"/>
        <v>42825</v>
      </c>
      <c r="D135" s="184"/>
      <c r="E135" s="212"/>
      <c r="F135" s="184"/>
      <c r="G135" s="213"/>
      <c r="H135" s="184"/>
      <c r="I135" s="214"/>
      <c r="J135" s="184"/>
      <c r="K135" s="215"/>
      <c r="L135" s="184"/>
      <c r="M135" s="216"/>
      <c r="N135" s="184"/>
      <c r="O135" s="217"/>
      <c r="P135" s="184"/>
      <c r="Q135" s="218"/>
      <c r="R135" s="184"/>
      <c r="S135" s="219"/>
      <c r="T135" s="184"/>
      <c r="U135" s="215"/>
      <c r="V135" s="184"/>
      <c r="W135" s="220"/>
      <c r="X135" s="184"/>
      <c r="Y135" s="213"/>
      <c r="Z135" s="184"/>
      <c r="AA135" s="184" t="str">
        <f t="shared" si="59"/>
        <v/>
      </c>
      <c r="AB135" s="184" t="str">
        <f t="shared" si="60"/>
        <v/>
      </c>
    </row>
    <row r="136" spans="1:28" s="183" customFormat="1" ht="15" customHeight="1" x14ac:dyDescent="0.25">
      <c r="A136" s="196"/>
      <c r="B136" s="141">
        <f t="shared" si="61"/>
        <v>7</v>
      </c>
      <c r="C136" s="140">
        <f>C135+1</f>
        <v>42826</v>
      </c>
      <c r="D136" s="184"/>
      <c r="E136" s="212"/>
      <c r="F136" s="184"/>
      <c r="G136" s="213"/>
      <c r="H136" s="184"/>
      <c r="I136" s="214"/>
      <c r="J136" s="184"/>
      <c r="K136" s="215"/>
      <c r="L136" s="184"/>
      <c r="M136" s="216"/>
      <c r="N136" s="184"/>
      <c r="O136" s="217"/>
      <c r="P136" s="184"/>
      <c r="Q136" s="218"/>
      <c r="R136" s="184"/>
      <c r="S136" s="219"/>
      <c r="T136" s="184"/>
      <c r="U136" s="215"/>
      <c r="V136" s="184"/>
      <c r="W136" s="220"/>
      <c r="X136" s="184"/>
      <c r="Y136" s="213"/>
      <c r="Z136" s="184"/>
      <c r="AA136" s="184" t="str">
        <f t="shared" si="59"/>
        <v/>
      </c>
      <c r="AB136" s="184" t="str">
        <f t="shared" si="60"/>
        <v/>
      </c>
    </row>
    <row r="137" spans="1:28" s="183" customFormat="1" ht="14.25" customHeight="1" x14ac:dyDescent="0.25">
      <c r="A137" s="192"/>
      <c r="B137" s="141">
        <f t="shared" si="61"/>
        <v>1</v>
      </c>
      <c r="C137" s="140">
        <f t="shared" si="62"/>
        <v>42827</v>
      </c>
      <c r="D137" s="184"/>
      <c r="E137" s="212"/>
      <c r="F137" s="184"/>
      <c r="G137" s="213"/>
      <c r="H137" s="184"/>
      <c r="I137" s="214"/>
      <c r="J137" s="184"/>
      <c r="K137" s="215"/>
      <c r="L137" s="184"/>
      <c r="M137" s="216"/>
      <c r="N137" s="184"/>
      <c r="O137" s="217"/>
      <c r="P137" s="184"/>
      <c r="Q137" s="218"/>
      <c r="R137" s="184"/>
      <c r="S137" s="219"/>
      <c r="T137" s="184"/>
      <c r="U137" s="215"/>
      <c r="V137" s="184"/>
      <c r="W137" s="220"/>
      <c r="X137" s="184"/>
      <c r="Y137" s="213"/>
      <c r="Z137" s="184"/>
      <c r="AA137" s="184" t="str">
        <f t="shared" si="59"/>
        <v/>
      </c>
      <c r="AB137" s="184" t="str">
        <f t="shared" si="60"/>
        <v/>
      </c>
    </row>
    <row r="138" spans="1:28" s="181" customFormat="1" ht="15" customHeight="1" x14ac:dyDescent="0.25">
      <c r="A138" s="194"/>
      <c r="B138" s="394" t="s">
        <v>22</v>
      </c>
      <c r="C138" s="395"/>
      <c r="D138" s="379">
        <f>SUM(D131:D137)</f>
        <v>0</v>
      </c>
      <c r="E138" s="380"/>
      <c r="F138" s="379">
        <f>SUM(F131:F137)</f>
        <v>0</v>
      </c>
      <c r="G138" s="380"/>
      <c r="H138" s="379">
        <f>SUM(H131:H137)</f>
        <v>0</v>
      </c>
      <c r="I138" s="380"/>
      <c r="J138" s="379">
        <f>SUM(J131:J137)</f>
        <v>0</v>
      </c>
      <c r="K138" s="380"/>
      <c r="L138" s="379">
        <f>SUM(L131:L137)</f>
        <v>0</v>
      </c>
      <c r="M138" s="380"/>
      <c r="N138" s="379">
        <f>SUM(N131:N137)</f>
        <v>0</v>
      </c>
      <c r="O138" s="380"/>
      <c r="P138" s="379">
        <f>SUM(P131:P137)</f>
        <v>0</v>
      </c>
      <c r="Q138" s="380"/>
      <c r="R138" s="379">
        <f>SUM(R131:R137)</f>
        <v>0</v>
      </c>
      <c r="S138" s="380"/>
      <c r="T138" s="379">
        <f>SUM(T131:T137)</f>
        <v>0</v>
      </c>
      <c r="U138" s="380"/>
      <c r="V138" s="379">
        <f>SUM(V131:V137)</f>
        <v>0</v>
      </c>
      <c r="W138" s="380"/>
      <c r="X138" s="379">
        <f>SUM(X131:X137)</f>
        <v>0</v>
      </c>
      <c r="Y138" s="380"/>
      <c r="Z138" s="180">
        <f>SUM(Z131:Z137)</f>
        <v>0</v>
      </c>
      <c r="AA138" s="180">
        <f>SUM(AA131:AA137)</f>
        <v>0</v>
      </c>
      <c r="AB138" s="180">
        <f>SUM(AB131:AB137)</f>
        <v>0</v>
      </c>
    </row>
    <row r="139" spans="1:28" s="183" customFormat="1" ht="15.75" customHeight="1" x14ac:dyDescent="0.25">
      <c r="A139" s="192"/>
      <c r="B139" s="375">
        <f>SEMAINE(date_1er_jour_semaine($A$1,B130)+7)</f>
        <v>14</v>
      </c>
      <c r="C139" s="376"/>
      <c r="D139" s="245" t="s">
        <v>8</v>
      </c>
      <c r="E139" s="314" t="s">
        <v>133</v>
      </c>
      <c r="F139" s="246" t="s">
        <v>9</v>
      </c>
      <c r="G139" s="313" t="s">
        <v>133</v>
      </c>
      <c r="H139" s="247" t="s">
        <v>10</v>
      </c>
      <c r="I139" s="312" t="s">
        <v>133</v>
      </c>
      <c r="J139" s="248" t="s">
        <v>11</v>
      </c>
      <c r="K139" s="311" t="s">
        <v>133</v>
      </c>
      <c r="L139" s="249" t="s">
        <v>12</v>
      </c>
      <c r="M139" s="310" t="s">
        <v>133</v>
      </c>
      <c r="N139" s="250" t="s">
        <v>13</v>
      </c>
      <c r="O139" s="309" t="s">
        <v>133</v>
      </c>
      <c r="P139" s="251" t="s">
        <v>14</v>
      </c>
      <c r="Q139" s="317" t="s">
        <v>133</v>
      </c>
      <c r="R139" s="252" t="s">
        <v>15</v>
      </c>
      <c r="S139" s="315" t="s">
        <v>133</v>
      </c>
      <c r="T139" s="253" t="s">
        <v>16</v>
      </c>
      <c r="U139" s="254" t="s">
        <v>133</v>
      </c>
      <c r="V139" s="255" t="s">
        <v>17</v>
      </c>
      <c r="W139" s="316" t="s">
        <v>133</v>
      </c>
      <c r="X139" s="256" t="s">
        <v>18</v>
      </c>
      <c r="Y139" s="308" t="s">
        <v>133</v>
      </c>
      <c r="Z139" s="110" t="s">
        <v>19</v>
      </c>
      <c r="AA139" s="115" t="s">
        <v>20</v>
      </c>
      <c r="AB139" s="119" t="s">
        <v>21</v>
      </c>
    </row>
    <row r="140" spans="1:28" s="183" customFormat="1" ht="14.25" customHeight="1" x14ac:dyDescent="0.25">
      <c r="A140" s="192"/>
      <c r="B140" s="141">
        <f t="shared" ref="B140:B141" si="63">WEEKDAY(C140)</f>
        <v>2</v>
      </c>
      <c r="C140" s="140">
        <f>date_1er_jour_semaine($A$1,B139)</f>
        <v>42828</v>
      </c>
      <c r="D140" s="184"/>
      <c r="E140" s="212"/>
      <c r="F140" s="184"/>
      <c r="G140" s="213"/>
      <c r="H140" s="184"/>
      <c r="I140" s="214"/>
      <c r="J140" s="184"/>
      <c r="K140" s="215"/>
      <c r="L140" s="184"/>
      <c r="M140" s="216"/>
      <c r="N140" s="184"/>
      <c r="O140" s="217"/>
      <c r="P140" s="184"/>
      <c r="Q140" s="218"/>
      <c r="R140" s="184"/>
      <c r="S140" s="219"/>
      <c r="T140" s="184"/>
      <c r="U140" s="215"/>
      <c r="V140" s="184"/>
      <c r="W140" s="220"/>
      <c r="X140" s="184"/>
      <c r="Y140" s="213"/>
      <c r="Z140" s="184"/>
      <c r="AA140" s="184" t="str">
        <f t="shared" ref="AA140:AA146" si="64">IF(SUM(D140:X140)=0,"",SUM(D140:X140))</f>
        <v/>
      </c>
      <c r="AB140" s="184" t="str">
        <f t="shared" ref="AB140:AB146" si="65">IF(SUM(Y140:AA140)=0,"",SUM(Z140,AA140))</f>
        <v/>
      </c>
    </row>
    <row r="141" spans="1:28" s="183" customFormat="1" ht="14.25" customHeight="1" x14ac:dyDescent="0.25">
      <c r="A141" s="192"/>
      <c r="B141" s="141">
        <f t="shared" si="63"/>
        <v>3</v>
      </c>
      <c r="C141" s="140">
        <f>C140+1</f>
        <v>42829</v>
      </c>
      <c r="D141" s="184"/>
      <c r="E141" s="212"/>
      <c r="F141" s="184"/>
      <c r="G141" s="213"/>
      <c r="H141" s="184"/>
      <c r="I141" s="214"/>
      <c r="J141" s="184"/>
      <c r="K141" s="215"/>
      <c r="L141" s="184"/>
      <c r="M141" s="216"/>
      <c r="N141" s="184"/>
      <c r="O141" s="217"/>
      <c r="P141" s="184"/>
      <c r="Q141" s="218"/>
      <c r="R141" s="184"/>
      <c r="S141" s="219"/>
      <c r="T141" s="221"/>
      <c r="U141" s="215"/>
      <c r="V141" s="184"/>
      <c r="W141" s="220"/>
      <c r="X141" s="184"/>
      <c r="Y141" s="213"/>
      <c r="Z141" s="184"/>
      <c r="AA141" s="184" t="str">
        <f t="shared" si="64"/>
        <v/>
      </c>
      <c r="AB141" s="184" t="str">
        <f t="shared" si="65"/>
        <v/>
      </c>
    </row>
    <row r="142" spans="1:28" s="183" customFormat="1" ht="14.25" customHeight="1" x14ac:dyDescent="0.25">
      <c r="A142" s="192"/>
      <c r="B142" s="141">
        <f>WEEKDAY(C142)</f>
        <v>4</v>
      </c>
      <c r="C142" s="140">
        <f>C141+1</f>
        <v>42830</v>
      </c>
      <c r="D142" s="184"/>
      <c r="E142" s="212"/>
      <c r="F142" s="184"/>
      <c r="G142" s="213"/>
      <c r="H142" s="184"/>
      <c r="I142" s="214"/>
      <c r="J142" s="184"/>
      <c r="K142" s="215"/>
      <c r="L142" s="184"/>
      <c r="M142" s="216"/>
      <c r="N142" s="184"/>
      <c r="O142" s="217"/>
      <c r="P142" s="184"/>
      <c r="Q142" s="218"/>
      <c r="R142" s="184"/>
      <c r="S142" s="219"/>
      <c r="T142" s="184"/>
      <c r="U142" s="215"/>
      <c r="V142" s="184"/>
      <c r="W142" s="220"/>
      <c r="X142" s="184"/>
      <c r="Y142" s="213"/>
      <c r="Z142" s="184"/>
      <c r="AA142" s="184" t="str">
        <f t="shared" si="64"/>
        <v/>
      </c>
      <c r="AB142" s="184" t="str">
        <f t="shared" si="65"/>
        <v/>
      </c>
    </row>
    <row r="143" spans="1:28" s="183" customFormat="1" ht="14.25" customHeight="1" x14ac:dyDescent="0.25">
      <c r="A143" s="192"/>
      <c r="B143" s="141">
        <f t="shared" ref="B143:B146" si="66">WEEKDAY(C143)</f>
        <v>5</v>
      </c>
      <c r="C143" s="140">
        <f t="shared" ref="C143:C146" si="67">C142+1</f>
        <v>42831</v>
      </c>
      <c r="D143" s="184"/>
      <c r="E143" s="212"/>
      <c r="F143" s="184"/>
      <c r="G143" s="213"/>
      <c r="H143" s="184"/>
      <c r="I143" s="214"/>
      <c r="J143" s="184"/>
      <c r="K143" s="215"/>
      <c r="L143" s="184"/>
      <c r="M143" s="216"/>
      <c r="N143" s="184"/>
      <c r="O143" s="217"/>
      <c r="P143" s="184"/>
      <c r="Q143" s="218"/>
      <c r="R143" s="184"/>
      <c r="S143" s="219"/>
      <c r="T143" s="184"/>
      <c r="U143" s="215"/>
      <c r="V143" s="184"/>
      <c r="W143" s="220"/>
      <c r="X143" s="184"/>
      <c r="Y143" s="213"/>
      <c r="Z143" s="184"/>
      <c r="AA143" s="184" t="str">
        <f t="shared" si="64"/>
        <v/>
      </c>
      <c r="AB143" s="184" t="str">
        <f t="shared" si="65"/>
        <v/>
      </c>
    </row>
    <row r="144" spans="1:28" s="183" customFormat="1" ht="14.25" customHeight="1" x14ac:dyDescent="0.25">
      <c r="A144" s="192"/>
      <c r="B144" s="141">
        <f t="shared" si="66"/>
        <v>6</v>
      </c>
      <c r="C144" s="140">
        <f t="shared" si="67"/>
        <v>42832</v>
      </c>
      <c r="D144" s="184"/>
      <c r="E144" s="212"/>
      <c r="F144" s="184"/>
      <c r="G144" s="213"/>
      <c r="H144" s="184"/>
      <c r="I144" s="214"/>
      <c r="J144" s="184"/>
      <c r="K144" s="215"/>
      <c r="L144" s="184"/>
      <c r="M144" s="216"/>
      <c r="N144" s="184"/>
      <c r="O144" s="217"/>
      <c r="P144" s="184"/>
      <c r="Q144" s="218"/>
      <c r="R144" s="184"/>
      <c r="S144" s="219"/>
      <c r="T144" s="184"/>
      <c r="U144" s="215"/>
      <c r="V144" s="184"/>
      <c r="W144" s="220"/>
      <c r="X144" s="184"/>
      <c r="Y144" s="213"/>
      <c r="Z144" s="184"/>
      <c r="AA144" s="184" t="str">
        <f t="shared" si="64"/>
        <v/>
      </c>
      <c r="AB144" s="184" t="str">
        <f t="shared" si="65"/>
        <v/>
      </c>
    </row>
    <row r="145" spans="1:28" s="183" customFormat="1" ht="14.25" customHeight="1" x14ac:dyDescent="0.25">
      <c r="A145" s="192"/>
      <c r="B145" s="141">
        <f t="shared" si="66"/>
        <v>7</v>
      </c>
      <c r="C145" s="140">
        <f t="shared" si="67"/>
        <v>42833</v>
      </c>
      <c r="D145" s="184"/>
      <c r="E145" s="212"/>
      <c r="F145" s="184"/>
      <c r="G145" s="213"/>
      <c r="H145" s="184"/>
      <c r="I145" s="214"/>
      <c r="J145" s="184"/>
      <c r="K145" s="215"/>
      <c r="L145" s="184"/>
      <c r="M145" s="216"/>
      <c r="N145" s="184"/>
      <c r="O145" s="217"/>
      <c r="P145" s="184"/>
      <c r="Q145" s="218"/>
      <c r="R145" s="184"/>
      <c r="S145" s="219"/>
      <c r="T145" s="184"/>
      <c r="U145" s="215"/>
      <c r="V145" s="184"/>
      <c r="W145" s="220"/>
      <c r="X145" s="184"/>
      <c r="Y145" s="213"/>
      <c r="Z145" s="184"/>
      <c r="AA145" s="184" t="str">
        <f t="shared" si="64"/>
        <v/>
      </c>
      <c r="AB145" s="184" t="str">
        <f t="shared" si="65"/>
        <v/>
      </c>
    </row>
    <row r="146" spans="1:28" s="183" customFormat="1" ht="14.25" customHeight="1" x14ac:dyDescent="0.25">
      <c r="A146" s="192"/>
      <c r="B146" s="141">
        <f t="shared" si="66"/>
        <v>1</v>
      </c>
      <c r="C146" s="140">
        <f t="shared" si="67"/>
        <v>42834</v>
      </c>
      <c r="D146" s="184"/>
      <c r="E146" s="212"/>
      <c r="F146" s="184"/>
      <c r="G146" s="213"/>
      <c r="H146" s="184"/>
      <c r="I146" s="214"/>
      <c r="J146" s="184"/>
      <c r="K146" s="215"/>
      <c r="L146" s="184"/>
      <c r="M146" s="216"/>
      <c r="N146" s="184"/>
      <c r="O146" s="217"/>
      <c r="P146" s="184"/>
      <c r="Q146" s="218"/>
      <c r="R146" s="184"/>
      <c r="S146" s="219"/>
      <c r="T146" s="184"/>
      <c r="U146" s="215"/>
      <c r="V146" s="184"/>
      <c r="W146" s="220"/>
      <c r="X146" s="184"/>
      <c r="Y146" s="213"/>
      <c r="Z146" s="184"/>
      <c r="AA146" s="184" t="str">
        <f t="shared" si="64"/>
        <v/>
      </c>
      <c r="AB146" s="184" t="str">
        <f t="shared" si="65"/>
        <v/>
      </c>
    </row>
    <row r="147" spans="1:28" s="181" customFormat="1" ht="15" customHeight="1" x14ac:dyDescent="0.25">
      <c r="A147" s="194"/>
      <c r="B147" s="394" t="s">
        <v>22</v>
      </c>
      <c r="C147" s="395"/>
      <c r="D147" s="379">
        <f>SUM(D140:D146)</f>
        <v>0</v>
      </c>
      <c r="E147" s="380"/>
      <c r="F147" s="379">
        <f>SUM(F140:F146)</f>
        <v>0</v>
      </c>
      <c r="G147" s="380"/>
      <c r="H147" s="379">
        <f>SUM(H140:H146)</f>
        <v>0</v>
      </c>
      <c r="I147" s="380"/>
      <c r="J147" s="379">
        <f>SUM(J140:J146)</f>
        <v>0</v>
      </c>
      <c r="K147" s="380"/>
      <c r="L147" s="379">
        <f>SUM(L140:L146)</f>
        <v>0</v>
      </c>
      <c r="M147" s="380"/>
      <c r="N147" s="379">
        <f>SUM(N140:N146)</f>
        <v>0</v>
      </c>
      <c r="O147" s="380"/>
      <c r="P147" s="379">
        <f>SUM(P140:P146)</f>
        <v>0</v>
      </c>
      <c r="Q147" s="380"/>
      <c r="R147" s="379">
        <f>SUM(R140:R146)</f>
        <v>0</v>
      </c>
      <c r="S147" s="380"/>
      <c r="T147" s="379">
        <f>SUM(T140:T146)</f>
        <v>0</v>
      </c>
      <c r="U147" s="380"/>
      <c r="V147" s="379">
        <f>SUM(V140:V146)</f>
        <v>0</v>
      </c>
      <c r="W147" s="380"/>
      <c r="X147" s="379">
        <f>SUM(X140:X146)</f>
        <v>0</v>
      </c>
      <c r="Y147" s="380"/>
      <c r="Z147" s="180">
        <f>SUM(Z140:Z146)</f>
        <v>0</v>
      </c>
      <c r="AA147" s="180">
        <f>SUM(AA140:AA146)</f>
        <v>0</v>
      </c>
      <c r="AB147" s="180">
        <f>SUM(AB140:AB146)</f>
        <v>0</v>
      </c>
    </row>
    <row r="148" spans="1:28" s="183" customFormat="1" ht="15.75" customHeight="1" x14ac:dyDescent="0.25">
      <c r="A148" s="192"/>
      <c r="B148" s="375">
        <f>SEMAINE(date_1er_jour_semaine($A$1,B139)+7)</f>
        <v>15</v>
      </c>
      <c r="C148" s="376"/>
      <c r="D148" s="245" t="s">
        <v>8</v>
      </c>
      <c r="E148" s="314" t="s">
        <v>133</v>
      </c>
      <c r="F148" s="246" t="s">
        <v>9</v>
      </c>
      <c r="G148" s="313" t="s">
        <v>133</v>
      </c>
      <c r="H148" s="247" t="s">
        <v>10</v>
      </c>
      <c r="I148" s="312" t="s">
        <v>133</v>
      </c>
      <c r="J148" s="248" t="s">
        <v>11</v>
      </c>
      <c r="K148" s="311" t="s">
        <v>133</v>
      </c>
      <c r="L148" s="249" t="s">
        <v>12</v>
      </c>
      <c r="M148" s="310" t="s">
        <v>133</v>
      </c>
      <c r="N148" s="250" t="s">
        <v>13</v>
      </c>
      <c r="O148" s="309" t="s">
        <v>133</v>
      </c>
      <c r="P148" s="251" t="s">
        <v>14</v>
      </c>
      <c r="Q148" s="317" t="s">
        <v>133</v>
      </c>
      <c r="R148" s="252" t="s">
        <v>15</v>
      </c>
      <c r="S148" s="315" t="s">
        <v>133</v>
      </c>
      <c r="T148" s="253" t="s">
        <v>16</v>
      </c>
      <c r="U148" s="254" t="s">
        <v>133</v>
      </c>
      <c r="V148" s="255" t="s">
        <v>17</v>
      </c>
      <c r="W148" s="316" t="s">
        <v>133</v>
      </c>
      <c r="X148" s="256" t="s">
        <v>18</v>
      </c>
      <c r="Y148" s="308" t="s">
        <v>133</v>
      </c>
      <c r="Z148" s="110" t="s">
        <v>19</v>
      </c>
      <c r="AA148" s="115" t="s">
        <v>20</v>
      </c>
      <c r="AB148" s="119" t="s">
        <v>21</v>
      </c>
    </row>
    <row r="149" spans="1:28" s="183" customFormat="1" ht="14.25" customHeight="1" x14ac:dyDescent="0.25">
      <c r="A149" s="192"/>
      <c r="B149" s="141">
        <f t="shared" ref="B149:B150" si="68">WEEKDAY(C149)</f>
        <v>2</v>
      </c>
      <c r="C149" s="140">
        <f>date_1er_jour_semaine($A$1,B148)</f>
        <v>42835</v>
      </c>
      <c r="D149" s="184"/>
      <c r="E149" s="212"/>
      <c r="F149" s="184"/>
      <c r="G149" s="213"/>
      <c r="H149" s="184"/>
      <c r="I149" s="214"/>
      <c r="J149" s="184"/>
      <c r="K149" s="215"/>
      <c r="L149" s="184"/>
      <c r="M149" s="216"/>
      <c r="N149" s="184"/>
      <c r="O149" s="217"/>
      <c r="P149" s="184"/>
      <c r="Q149" s="218"/>
      <c r="R149" s="184"/>
      <c r="S149" s="219"/>
      <c r="T149" s="184"/>
      <c r="U149" s="215"/>
      <c r="V149" s="184"/>
      <c r="W149" s="220"/>
      <c r="X149" s="184"/>
      <c r="Y149" s="213"/>
      <c r="Z149" s="184"/>
      <c r="AA149" s="184" t="str">
        <f t="shared" ref="AA149:AA155" si="69">IF(SUM(D149:X149)=0,"",SUM(D149:X149))</f>
        <v/>
      </c>
      <c r="AB149" s="184" t="str">
        <f t="shared" ref="AB149:AB155" si="70">IF(SUM(Y149:AA149)=0,"",SUM(Z149,AA149))</f>
        <v/>
      </c>
    </row>
    <row r="150" spans="1:28" s="183" customFormat="1" ht="14.25" customHeight="1" x14ac:dyDescent="0.25">
      <c r="A150" s="192"/>
      <c r="B150" s="141">
        <f t="shared" si="68"/>
        <v>3</v>
      </c>
      <c r="C150" s="140">
        <f>C149+1</f>
        <v>42836</v>
      </c>
      <c r="D150" s="184"/>
      <c r="E150" s="212"/>
      <c r="F150" s="184"/>
      <c r="G150" s="213"/>
      <c r="H150" s="184"/>
      <c r="I150" s="214"/>
      <c r="J150" s="184"/>
      <c r="K150" s="215"/>
      <c r="L150" s="184"/>
      <c r="M150" s="216"/>
      <c r="N150" s="184"/>
      <c r="O150" s="217"/>
      <c r="P150" s="184"/>
      <c r="Q150" s="218"/>
      <c r="R150" s="184"/>
      <c r="S150" s="219"/>
      <c r="T150" s="221"/>
      <c r="U150" s="215"/>
      <c r="V150" s="184"/>
      <c r="W150" s="220"/>
      <c r="X150" s="184"/>
      <c r="Y150" s="213"/>
      <c r="Z150" s="184"/>
      <c r="AA150" s="184" t="str">
        <f t="shared" si="69"/>
        <v/>
      </c>
      <c r="AB150" s="184" t="str">
        <f t="shared" si="70"/>
        <v/>
      </c>
    </row>
    <row r="151" spans="1:28" s="183" customFormat="1" ht="14.25" customHeight="1" x14ac:dyDescent="0.25">
      <c r="A151" s="192"/>
      <c r="B151" s="141">
        <f>WEEKDAY(C151)</f>
        <v>4</v>
      </c>
      <c r="C151" s="140">
        <f>C150+1</f>
        <v>42837</v>
      </c>
      <c r="D151" s="184"/>
      <c r="E151" s="212"/>
      <c r="F151" s="184"/>
      <c r="G151" s="213"/>
      <c r="H151" s="184"/>
      <c r="I151" s="214"/>
      <c r="J151" s="184"/>
      <c r="K151" s="215"/>
      <c r="L151" s="184"/>
      <c r="M151" s="216"/>
      <c r="N151" s="184"/>
      <c r="O151" s="217"/>
      <c r="P151" s="184"/>
      <c r="Q151" s="218"/>
      <c r="R151" s="184"/>
      <c r="S151" s="219"/>
      <c r="T151" s="184"/>
      <c r="U151" s="215"/>
      <c r="V151" s="184"/>
      <c r="W151" s="220"/>
      <c r="X151" s="184"/>
      <c r="Y151" s="213"/>
      <c r="Z151" s="184"/>
      <c r="AA151" s="184" t="str">
        <f t="shared" si="69"/>
        <v/>
      </c>
      <c r="AB151" s="184" t="str">
        <f t="shared" si="70"/>
        <v/>
      </c>
    </row>
    <row r="152" spans="1:28" s="183" customFormat="1" ht="14.25" customHeight="1" x14ac:dyDescent="0.25">
      <c r="A152" s="192"/>
      <c r="B152" s="141">
        <f t="shared" ref="B152:B155" si="71">WEEKDAY(C152)</f>
        <v>5</v>
      </c>
      <c r="C152" s="140">
        <f t="shared" ref="C152:C155" si="72">C151+1</f>
        <v>42838</v>
      </c>
      <c r="D152" s="184"/>
      <c r="E152" s="212"/>
      <c r="F152" s="184"/>
      <c r="G152" s="213"/>
      <c r="H152" s="184"/>
      <c r="I152" s="214"/>
      <c r="J152" s="184"/>
      <c r="K152" s="215"/>
      <c r="L152" s="184"/>
      <c r="M152" s="216"/>
      <c r="N152" s="184"/>
      <c r="O152" s="217"/>
      <c r="P152" s="184"/>
      <c r="Q152" s="218"/>
      <c r="R152" s="184"/>
      <c r="S152" s="219"/>
      <c r="T152" s="184"/>
      <c r="U152" s="215"/>
      <c r="V152" s="184"/>
      <c r="W152" s="220"/>
      <c r="X152" s="184"/>
      <c r="Y152" s="213"/>
      <c r="Z152" s="184"/>
      <c r="AA152" s="184" t="str">
        <f t="shared" si="69"/>
        <v/>
      </c>
      <c r="AB152" s="184" t="str">
        <f t="shared" si="70"/>
        <v/>
      </c>
    </row>
    <row r="153" spans="1:28" s="183" customFormat="1" ht="14.25" customHeight="1" x14ac:dyDescent="0.25">
      <c r="A153" s="192"/>
      <c r="B153" s="141">
        <f t="shared" si="71"/>
        <v>6</v>
      </c>
      <c r="C153" s="140">
        <f t="shared" si="72"/>
        <v>42839</v>
      </c>
      <c r="D153" s="184"/>
      <c r="E153" s="212"/>
      <c r="F153" s="184"/>
      <c r="G153" s="213"/>
      <c r="H153" s="184"/>
      <c r="I153" s="214"/>
      <c r="J153" s="184"/>
      <c r="K153" s="215"/>
      <c r="L153" s="184"/>
      <c r="M153" s="216"/>
      <c r="N153" s="184"/>
      <c r="O153" s="217"/>
      <c r="P153" s="184"/>
      <c r="Q153" s="218"/>
      <c r="R153" s="184"/>
      <c r="S153" s="219"/>
      <c r="T153" s="184"/>
      <c r="U153" s="215"/>
      <c r="V153" s="184"/>
      <c r="W153" s="220"/>
      <c r="X153" s="184"/>
      <c r="Y153" s="213"/>
      <c r="Z153" s="184"/>
      <c r="AA153" s="184" t="str">
        <f t="shared" si="69"/>
        <v/>
      </c>
      <c r="AB153" s="184" t="str">
        <f t="shared" si="70"/>
        <v/>
      </c>
    </row>
    <row r="154" spans="1:28" s="183" customFormat="1" ht="14.25" customHeight="1" x14ac:dyDescent="0.25">
      <c r="A154" s="192"/>
      <c r="B154" s="141">
        <f t="shared" si="71"/>
        <v>7</v>
      </c>
      <c r="C154" s="140">
        <f t="shared" si="72"/>
        <v>42840</v>
      </c>
      <c r="D154" s="184"/>
      <c r="E154" s="212"/>
      <c r="F154" s="184"/>
      <c r="G154" s="213"/>
      <c r="H154" s="184"/>
      <c r="I154" s="214"/>
      <c r="J154" s="184"/>
      <c r="K154" s="215"/>
      <c r="L154" s="184"/>
      <c r="M154" s="216"/>
      <c r="N154" s="184"/>
      <c r="O154" s="217"/>
      <c r="P154" s="184"/>
      <c r="Q154" s="218"/>
      <c r="R154" s="184"/>
      <c r="S154" s="219"/>
      <c r="T154" s="184"/>
      <c r="U154" s="215"/>
      <c r="V154" s="184"/>
      <c r="W154" s="220"/>
      <c r="X154" s="184"/>
      <c r="Y154" s="213"/>
      <c r="Z154" s="184"/>
      <c r="AA154" s="184" t="str">
        <f t="shared" si="69"/>
        <v/>
      </c>
      <c r="AB154" s="184" t="str">
        <f t="shared" si="70"/>
        <v/>
      </c>
    </row>
    <row r="155" spans="1:28" s="183" customFormat="1" ht="14.25" customHeight="1" x14ac:dyDescent="0.25">
      <c r="A155" s="192"/>
      <c r="B155" s="141">
        <f t="shared" si="71"/>
        <v>1</v>
      </c>
      <c r="C155" s="140">
        <f t="shared" si="72"/>
        <v>42841</v>
      </c>
      <c r="D155" s="184"/>
      <c r="E155" s="212"/>
      <c r="F155" s="184"/>
      <c r="G155" s="213"/>
      <c r="H155" s="184"/>
      <c r="I155" s="214"/>
      <c r="J155" s="184"/>
      <c r="K155" s="215"/>
      <c r="L155" s="184"/>
      <c r="M155" s="216"/>
      <c r="N155" s="184"/>
      <c r="O155" s="217"/>
      <c r="P155" s="184"/>
      <c r="Q155" s="218"/>
      <c r="R155" s="184"/>
      <c r="S155" s="219"/>
      <c r="T155" s="184"/>
      <c r="U155" s="215"/>
      <c r="V155" s="184"/>
      <c r="W155" s="220"/>
      <c r="X155" s="184"/>
      <c r="Y155" s="213"/>
      <c r="Z155" s="184"/>
      <c r="AA155" s="184" t="str">
        <f t="shared" si="69"/>
        <v/>
      </c>
      <c r="AB155" s="184" t="str">
        <f t="shared" si="70"/>
        <v/>
      </c>
    </row>
    <row r="156" spans="1:28" s="181" customFormat="1" ht="15" customHeight="1" x14ac:dyDescent="0.25">
      <c r="A156" s="194"/>
      <c r="B156" s="394" t="s">
        <v>22</v>
      </c>
      <c r="C156" s="395"/>
      <c r="D156" s="379">
        <f>SUM(D149:D155)</f>
        <v>0</v>
      </c>
      <c r="E156" s="380"/>
      <c r="F156" s="379">
        <f>SUM(F149:F155)</f>
        <v>0</v>
      </c>
      <c r="G156" s="380"/>
      <c r="H156" s="379">
        <f>SUM(H149:H155)</f>
        <v>0</v>
      </c>
      <c r="I156" s="380"/>
      <c r="J156" s="379">
        <f>SUM(J149:J155)</f>
        <v>0</v>
      </c>
      <c r="K156" s="380"/>
      <c r="L156" s="379">
        <f>SUM(L149:L155)</f>
        <v>0</v>
      </c>
      <c r="M156" s="380"/>
      <c r="N156" s="379">
        <f>SUM(N149:N155)</f>
        <v>0</v>
      </c>
      <c r="O156" s="380"/>
      <c r="P156" s="379">
        <f>SUM(P149:P155)</f>
        <v>0</v>
      </c>
      <c r="Q156" s="380"/>
      <c r="R156" s="379">
        <f>SUM(R149:R155)</f>
        <v>0</v>
      </c>
      <c r="S156" s="380"/>
      <c r="T156" s="379">
        <f>SUM(T149:T155)</f>
        <v>0</v>
      </c>
      <c r="U156" s="380"/>
      <c r="V156" s="379">
        <f>SUM(V149:V155)</f>
        <v>0</v>
      </c>
      <c r="W156" s="380"/>
      <c r="X156" s="379">
        <f>SUM(X149:X155)</f>
        <v>0</v>
      </c>
      <c r="Y156" s="380"/>
      <c r="Z156" s="180">
        <f>SUM(Z149:Z155)</f>
        <v>0</v>
      </c>
      <c r="AA156" s="180">
        <f>SUM(AA149:AA155)</f>
        <v>0</v>
      </c>
      <c r="AB156" s="180">
        <f>SUM(AB149:AB155)</f>
        <v>0</v>
      </c>
    </row>
    <row r="157" spans="1:28" s="183" customFormat="1" ht="15.75" customHeight="1" x14ac:dyDescent="0.25">
      <c r="A157" s="192"/>
      <c r="B157" s="375">
        <f>SEMAINE(date_1er_jour_semaine($A$1,B148)+7)</f>
        <v>16</v>
      </c>
      <c r="C157" s="376"/>
      <c r="D157" s="245" t="s">
        <v>8</v>
      </c>
      <c r="E157" s="314" t="s">
        <v>133</v>
      </c>
      <c r="F157" s="246" t="s">
        <v>9</v>
      </c>
      <c r="G157" s="313" t="s">
        <v>133</v>
      </c>
      <c r="H157" s="247" t="s">
        <v>10</v>
      </c>
      <c r="I157" s="312" t="s">
        <v>133</v>
      </c>
      <c r="J157" s="248" t="s">
        <v>11</v>
      </c>
      <c r="K157" s="311" t="s">
        <v>133</v>
      </c>
      <c r="L157" s="249" t="s">
        <v>12</v>
      </c>
      <c r="M157" s="310" t="s">
        <v>133</v>
      </c>
      <c r="N157" s="250" t="s">
        <v>13</v>
      </c>
      <c r="O157" s="309" t="s">
        <v>133</v>
      </c>
      <c r="P157" s="251" t="s">
        <v>14</v>
      </c>
      <c r="Q157" s="317" t="s">
        <v>133</v>
      </c>
      <c r="R157" s="252" t="s">
        <v>15</v>
      </c>
      <c r="S157" s="315" t="s">
        <v>133</v>
      </c>
      <c r="T157" s="253" t="s">
        <v>16</v>
      </c>
      <c r="U157" s="254" t="s">
        <v>133</v>
      </c>
      <c r="V157" s="255" t="s">
        <v>17</v>
      </c>
      <c r="W157" s="316" t="s">
        <v>133</v>
      </c>
      <c r="X157" s="256" t="s">
        <v>18</v>
      </c>
      <c r="Y157" s="308" t="s">
        <v>133</v>
      </c>
      <c r="Z157" s="110" t="s">
        <v>19</v>
      </c>
      <c r="AA157" s="115" t="s">
        <v>20</v>
      </c>
      <c r="AB157" s="119" t="s">
        <v>21</v>
      </c>
    </row>
    <row r="158" spans="1:28" s="183" customFormat="1" ht="14.25" customHeight="1" x14ac:dyDescent="0.25">
      <c r="A158" s="192"/>
      <c r="B158" s="141">
        <f t="shared" ref="B158:B159" si="73">WEEKDAY(C158)</f>
        <v>2</v>
      </c>
      <c r="C158" s="140">
        <f>date_1er_jour_semaine($A$1,B157)</f>
        <v>42842</v>
      </c>
      <c r="D158" s="184"/>
      <c r="E158" s="212"/>
      <c r="F158" s="184"/>
      <c r="G158" s="213"/>
      <c r="H158" s="184"/>
      <c r="I158" s="214"/>
      <c r="J158" s="184"/>
      <c r="K158" s="215"/>
      <c r="L158" s="184"/>
      <c r="M158" s="216"/>
      <c r="N158" s="184"/>
      <c r="O158" s="217"/>
      <c r="P158" s="184"/>
      <c r="Q158" s="218"/>
      <c r="R158" s="184"/>
      <c r="S158" s="219"/>
      <c r="T158" s="184"/>
      <c r="U158" s="215"/>
      <c r="V158" s="184"/>
      <c r="W158" s="220"/>
      <c r="X158" s="184"/>
      <c r="Y158" s="213"/>
      <c r="Z158" s="184"/>
      <c r="AA158" s="184" t="str">
        <f t="shared" ref="AA158:AA164" si="74">IF(SUM(D158:X158)=0,"",SUM(D158:X158))</f>
        <v/>
      </c>
      <c r="AB158" s="184" t="str">
        <f t="shared" ref="AB158:AB164" si="75">IF(SUM(Y158:AA158)=0,"",SUM(Z158,AA158))</f>
        <v/>
      </c>
    </row>
    <row r="159" spans="1:28" s="183" customFormat="1" ht="14.25" customHeight="1" x14ac:dyDescent="0.25">
      <c r="A159" s="192"/>
      <c r="B159" s="141">
        <f t="shared" si="73"/>
        <v>3</v>
      </c>
      <c r="C159" s="140">
        <f>C158+1</f>
        <v>42843</v>
      </c>
      <c r="D159" s="184"/>
      <c r="E159" s="212"/>
      <c r="F159" s="184"/>
      <c r="G159" s="213"/>
      <c r="H159" s="184"/>
      <c r="I159" s="214"/>
      <c r="J159" s="184"/>
      <c r="K159" s="215"/>
      <c r="L159" s="184"/>
      <c r="M159" s="216"/>
      <c r="N159" s="184"/>
      <c r="O159" s="217"/>
      <c r="P159" s="184"/>
      <c r="Q159" s="218"/>
      <c r="R159" s="184"/>
      <c r="S159" s="219"/>
      <c r="T159" s="221"/>
      <c r="U159" s="215"/>
      <c r="V159" s="184"/>
      <c r="W159" s="220"/>
      <c r="X159" s="184"/>
      <c r="Y159" s="213"/>
      <c r="Z159" s="184"/>
      <c r="AA159" s="184" t="str">
        <f t="shared" si="74"/>
        <v/>
      </c>
      <c r="AB159" s="184" t="str">
        <f t="shared" si="75"/>
        <v/>
      </c>
    </row>
    <row r="160" spans="1:28" s="183" customFormat="1" ht="14.25" customHeight="1" x14ac:dyDescent="0.25">
      <c r="A160" s="192"/>
      <c r="B160" s="141">
        <f>WEEKDAY(C160)</f>
        <v>4</v>
      </c>
      <c r="C160" s="140">
        <f>C159+1</f>
        <v>42844</v>
      </c>
      <c r="D160" s="184"/>
      <c r="E160" s="212"/>
      <c r="F160" s="184"/>
      <c r="G160" s="213"/>
      <c r="H160" s="184"/>
      <c r="I160" s="214"/>
      <c r="J160" s="184"/>
      <c r="K160" s="215"/>
      <c r="L160" s="184"/>
      <c r="M160" s="216"/>
      <c r="N160" s="184"/>
      <c r="O160" s="217"/>
      <c r="P160" s="184"/>
      <c r="Q160" s="218"/>
      <c r="R160" s="184"/>
      <c r="S160" s="219"/>
      <c r="T160" s="184"/>
      <c r="U160" s="215"/>
      <c r="V160" s="184"/>
      <c r="W160" s="220"/>
      <c r="X160" s="184"/>
      <c r="Y160" s="213"/>
      <c r="Z160" s="184"/>
      <c r="AA160" s="184" t="str">
        <f t="shared" si="74"/>
        <v/>
      </c>
      <c r="AB160" s="184" t="str">
        <f t="shared" si="75"/>
        <v/>
      </c>
    </row>
    <row r="161" spans="1:28" s="183" customFormat="1" ht="14.25" customHeight="1" x14ac:dyDescent="0.25">
      <c r="A161" s="192"/>
      <c r="B161" s="141">
        <f t="shared" ref="B161:B164" si="76">WEEKDAY(C161)</f>
        <v>5</v>
      </c>
      <c r="C161" s="140">
        <f t="shared" ref="C161:C164" si="77">C160+1</f>
        <v>42845</v>
      </c>
      <c r="D161" s="184"/>
      <c r="E161" s="212"/>
      <c r="F161" s="184"/>
      <c r="G161" s="213"/>
      <c r="H161" s="184"/>
      <c r="I161" s="214"/>
      <c r="J161" s="184"/>
      <c r="K161" s="215"/>
      <c r="L161" s="184"/>
      <c r="M161" s="216"/>
      <c r="N161" s="184"/>
      <c r="O161" s="217"/>
      <c r="P161" s="184"/>
      <c r="Q161" s="218"/>
      <c r="R161" s="184"/>
      <c r="S161" s="219"/>
      <c r="T161" s="184"/>
      <c r="U161" s="215"/>
      <c r="V161" s="184"/>
      <c r="W161" s="220"/>
      <c r="X161" s="184"/>
      <c r="Y161" s="213"/>
      <c r="Z161" s="184"/>
      <c r="AA161" s="184" t="str">
        <f t="shared" si="74"/>
        <v/>
      </c>
      <c r="AB161" s="184" t="str">
        <f t="shared" si="75"/>
        <v/>
      </c>
    </row>
    <row r="162" spans="1:28" s="183" customFormat="1" ht="14.25" customHeight="1" x14ac:dyDescent="0.25">
      <c r="A162" s="192"/>
      <c r="B162" s="141">
        <f t="shared" si="76"/>
        <v>6</v>
      </c>
      <c r="C162" s="140">
        <f t="shared" si="77"/>
        <v>42846</v>
      </c>
      <c r="D162" s="184"/>
      <c r="E162" s="212"/>
      <c r="F162" s="184"/>
      <c r="G162" s="213"/>
      <c r="H162" s="184"/>
      <c r="I162" s="214"/>
      <c r="J162" s="184"/>
      <c r="K162" s="215"/>
      <c r="L162" s="184"/>
      <c r="M162" s="216"/>
      <c r="N162" s="184"/>
      <c r="O162" s="217"/>
      <c r="P162" s="184"/>
      <c r="Q162" s="218"/>
      <c r="R162" s="184"/>
      <c r="S162" s="219"/>
      <c r="T162" s="184"/>
      <c r="U162" s="215"/>
      <c r="V162" s="184"/>
      <c r="W162" s="220"/>
      <c r="X162" s="184"/>
      <c r="Y162" s="213"/>
      <c r="Z162" s="184"/>
      <c r="AA162" s="184" t="str">
        <f t="shared" si="74"/>
        <v/>
      </c>
      <c r="AB162" s="184" t="str">
        <f t="shared" si="75"/>
        <v/>
      </c>
    </row>
    <row r="163" spans="1:28" s="183" customFormat="1" ht="14.25" customHeight="1" x14ac:dyDescent="0.25">
      <c r="A163" s="192"/>
      <c r="B163" s="141">
        <f t="shared" si="76"/>
        <v>7</v>
      </c>
      <c r="C163" s="140">
        <f t="shared" si="77"/>
        <v>42847</v>
      </c>
      <c r="D163" s="184"/>
      <c r="E163" s="212"/>
      <c r="F163" s="184"/>
      <c r="G163" s="213"/>
      <c r="H163" s="184"/>
      <c r="I163" s="214"/>
      <c r="J163" s="184"/>
      <c r="K163" s="215"/>
      <c r="L163" s="184"/>
      <c r="M163" s="216"/>
      <c r="N163" s="184"/>
      <c r="O163" s="217"/>
      <c r="P163" s="184"/>
      <c r="Q163" s="218"/>
      <c r="R163" s="184"/>
      <c r="S163" s="219"/>
      <c r="T163" s="184"/>
      <c r="U163" s="215"/>
      <c r="V163" s="184"/>
      <c r="W163" s="220"/>
      <c r="X163" s="184"/>
      <c r="Y163" s="213"/>
      <c r="Z163" s="184"/>
      <c r="AA163" s="184" t="str">
        <f t="shared" si="74"/>
        <v/>
      </c>
      <c r="AB163" s="184" t="str">
        <f t="shared" si="75"/>
        <v/>
      </c>
    </row>
    <row r="164" spans="1:28" s="183" customFormat="1" ht="14.25" customHeight="1" x14ac:dyDescent="0.25">
      <c r="A164" s="192"/>
      <c r="B164" s="141">
        <f t="shared" si="76"/>
        <v>1</v>
      </c>
      <c r="C164" s="140">
        <f t="shared" si="77"/>
        <v>42848</v>
      </c>
      <c r="D164" s="184"/>
      <c r="E164" s="212"/>
      <c r="F164" s="184"/>
      <c r="G164" s="213"/>
      <c r="H164" s="184"/>
      <c r="I164" s="214"/>
      <c r="J164" s="184"/>
      <c r="K164" s="215"/>
      <c r="L164" s="184"/>
      <c r="M164" s="216"/>
      <c r="N164" s="184"/>
      <c r="O164" s="217"/>
      <c r="P164" s="184"/>
      <c r="Q164" s="218"/>
      <c r="R164" s="184"/>
      <c r="S164" s="219"/>
      <c r="T164" s="184"/>
      <c r="U164" s="215"/>
      <c r="V164" s="184"/>
      <c r="W164" s="220"/>
      <c r="X164" s="184"/>
      <c r="Y164" s="213"/>
      <c r="Z164" s="184"/>
      <c r="AA164" s="184" t="str">
        <f t="shared" si="74"/>
        <v/>
      </c>
      <c r="AB164" s="184" t="str">
        <f t="shared" si="75"/>
        <v/>
      </c>
    </row>
    <row r="165" spans="1:28" s="181" customFormat="1" ht="15" customHeight="1" x14ac:dyDescent="0.25">
      <c r="A165" s="194"/>
      <c r="B165" s="394" t="s">
        <v>22</v>
      </c>
      <c r="C165" s="395"/>
      <c r="D165" s="379">
        <f>SUM(D158:D164)</f>
        <v>0</v>
      </c>
      <c r="E165" s="380"/>
      <c r="F165" s="379">
        <f>SUM(F158:F164)</f>
        <v>0</v>
      </c>
      <c r="G165" s="380"/>
      <c r="H165" s="379">
        <f>SUM(H158:H164)</f>
        <v>0</v>
      </c>
      <c r="I165" s="380"/>
      <c r="J165" s="379">
        <f>SUM(J158:J164)</f>
        <v>0</v>
      </c>
      <c r="K165" s="380"/>
      <c r="L165" s="379">
        <f>SUM(L158:L164)</f>
        <v>0</v>
      </c>
      <c r="M165" s="380"/>
      <c r="N165" s="379">
        <f>SUM(N158:N164)</f>
        <v>0</v>
      </c>
      <c r="O165" s="380"/>
      <c r="P165" s="379">
        <f>SUM(P158:P164)</f>
        <v>0</v>
      </c>
      <c r="Q165" s="380"/>
      <c r="R165" s="379">
        <f>SUM(R158:R164)</f>
        <v>0</v>
      </c>
      <c r="S165" s="380"/>
      <c r="T165" s="379">
        <f>SUM(T158:T164)</f>
        <v>0</v>
      </c>
      <c r="U165" s="380"/>
      <c r="V165" s="379">
        <f>SUM(V158:V164)</f>
        <v>0</v>
      </c>
      <c r="W165" s="380"/>
      <c r="X165" s="379">
        <f>SUM(X158:X164)</f>
        <v>0</v>
      </c>
      <c r="Y165" s="380"/>
      <c r="Z165" s="180">
        <f>SUM(Z158:Z164)</f>
        <v>0</v>
      </c>
      <c r="AA165" s="180">
        <f>SUM(AA158:AA164)</f>
        <v>0</v>
      </c>
      <c r="AB165" s="180">
        <f>SUM(AB158:AB164)</f>
        <v>0</v>
      </c>
    </row>
    <row r="166" spans="1:28" s="183" customFormat="1" ht="15.75" customHeight="1" x14ac:dyDescent="0.25">
      <c r="A166" s="192"/>
      <c r="B166" s="375">
        <f>SEMAINE(date_1er_jour_semaine($A$1,B157)+7)</f>
        <v>17</v>
      </c>
      <c r="C166" s="376"/>
      <c r="D166" s="245" t="s">
        <v>8</v>
      </c>
      <c r="E166" s="314" t="s">
        <v>133</v>
      </c>
      <c r="F166" s="246" t="s">
        <v>9</v>
      </c>
      <c r="G166" s="313" t="s">
        <v>133</v>
      </c>
      <c r="H166" s="247" t="s">
        <v>10</v>
      </c>
      <c r="I166" s="312" t="s">
        <v>133</v>
      </c>
      <c r="J166" s="248" t="s">
        <v>11</v>
      </c>
      <c r="K166" s="311" t="s">
        <v>133</v>
      </c>
      <c r="L166" s="249" t="s">
        <v>12</v>
      </c>
      <c r="M166" s="310" t="s">
        <v>133</v>
      </c>
      <c r="N166" s="250" t="s">
        <v>13</v>
      </c>
      <c r="O166" s="309" t="s">
        <v>133</v>
      </c>
      <c r="P166" s="251" t="s">
        <v>14</v>
      </c>
      <c r="Q166" s="317" t="s">
        <v>133</v>
      </c>
      <c r="R166" s="252" t="s">
        <v>15</v>
      </c>
      <c r="S166" s="315" t="s">
        <v>133</v>
      </c>
      <c r="T166" s="253" t="s">
        <v>16</v>
      </c>
      <c r="U166" s="254" t="s">
        <v>133</v>
      </c>
      <c r="V166" s="255" t="s">
        <v>17</v>
      </c>
      <c r="W166" s="316" t="s">
        <v>133</v>
      </c>
      <c r="X166" s="256" t="s">
        <v>18</v>
      </c>
      <c r="Y166" s="308" t="s">
        <v>133</v>
      </c>
      <c r="Z166" s="110" t="s">
        <v>19</v>
      </c>
      <c r="AA166" s="115" t="s">
        <v>20</v>
      </c>
      <c r="AB166" s="119" t="s">
        <v>21</v>
      </c>
    </row>
    <row r="167" spans="1:28" s="183" customFormat="1" ht="14.25" customHeight="1" x14ac:dyDescent="0.25">
      <c r="A167" s="192"/>
      <c r="B167" s="141">
        <f t="shared" ref="B167:B168" si="78">WEEKDAY(C167)</f>
        <v>2</v>
      </c>
      <c r="C167" s="140">
        <f>date_1er_jour_semaine($A$1,B166)</f>
        <v>42849</v>
      </c>
      <c r="D167" s="184"/>
      <c r="E167" s="212"/>
      <c r="F167" s="184"/>
      <c r="G167" s="213"/>
      <c r="H167" s="184"/>
      <c r="I167" s="214"/>
      <c r="J167" s="184"/>
      <c r="K167" s="215"/>
      <c r="L167" s="184"/>
      <c r="M167" s="216"/>
      <c r="N167" s="184"/>
      <c r="O167" s="217"/>
      <c r="P167" s="184"/>
      <c r="Q167" s="218"/>
      <c r="R167" s="184"/>
      <c r="S167" s="219"/>
      <c r="T167" s="184"/>
      <c r="U167" s="215"/>
      <c r="V167" s="184"/>
      <c r="W167" s="220"/>
      <c r="X167" s="184"/>
      <c r="Y167" s="213"/>
      <c r="Z167" s="184"/>
      <c r="AA167" s="184" t="str">
        <f t="shared" ref="AA167:AA173" si="79">IF(SUM(D167:X167)=0,"",SUM(D167:X167))</f>
        <v/>
      </c>
      <c r="AB167" s="184" t="str">
        <f t="shared" ref="AB167:AB173" si="80">IF(SUM(Y167:AA167)=0,"",SUM(Z167,AA167))</f>
        <v/>
      </c>
    </row>
    <row r="168" spans="1:28" s="183" customFormat="1" ht="14.25" customHeight="1" x14ac:dyDescent="0.25">
      <c r="A168" s="192"/>
      <c r="B168" s="141">
        <f t="shared" si="78"/>
        <v>3</v>
      </c>
      <c r="C168" s="140">
        <f>C167+1</f>
        <v>42850</v>
      </c>
      <c r="D168" s="184"/>
      <c r="E168" s="212"/>
      <c r="F168" s="184"/>
      <c r="G168" s="213"/>
      <c r="H168" s="184"/>
      <c r="I168" s="214"/>
      <c r="J168" s="184"/>
      <c r="K168" s="215"/>
      <c r="L168" s="184"/>
      <c r="M168" s="216"/>
      <c r="N168" s="184"/>
      <c r="O168" s="217"/>
      <c r="P168" s="184"/>
      <c r="Q168" s="218"/>
      <c r="R168" s="184"/>
      <c r="S168" s="219"/>
      <c r="T168" s="221"/>
      <c r="U168" s="215"/>
      <c r="V168" s="184"/>
      <c r="W168" s="220"/>
      <c r="X168" s="184"/>
      <c r="Y168" s="213"/>
      <c r="Z168" s="184"/>
      <c r="AA168" s="184" t="str">
        <f t="shared" si="79"/>
        <v/>
      </c>
      <c r="AB168" s="184" t="str">
        <f t="shared" si="80"/>
        <v/>
      </c>
    </row>
    <row r="169" spans="1:28" s="183" customFormat="1" ht="14.25" customHeight="1" x14ac:dyDescent="0.25">
      <c r="A169" s="192"/>
      <c r="B169" s="141">
        <f>WEEKDAY(C169)</f>
        <v>4</v>
      </c>
      <c r="C169" s="140">
        <f>C168+1</f>
        <v>42851</v>
      </c>
      <c r="D169" s="184"/>
      <c r="E169" s="212"/>
      <c r="F169" s="184"/>
      <c r="G169" s="213"/>
      <c r="H169" s="184"/>
      <c r="I169" s="214"/>
      <c r="J169" s="184"/>
      <c r="K169" s="215"/>
      <c r="L169" s="184"/>
      <c r="M169" s="216"/>
      <c r="N169" s="184"/>
      <c r="O169" s="217"/>
      <c r="P169" s="184"/>
      <c r="Q169" s="218"/>
      <c r="R169" s="184"/>
      <c r="S169" s="219"/>
      <c r="T169" s="184"/>
      <c r="U169" s="215"/>
      <c r="V169" s="184"/>
      <c r="W169" s="220"/>
      <c r="X169" s="184"/>
      <c r="Y169" s="213"/>
      <c r="Z169" s="184"/>
      <c r="AA169" s="184" t="str">
        <f t="shared" si="79"/>
        <v/>
      </c>
      <c r="AB169" s="184" t="str">
        <f t="shared" si="80"/>
        <v/>
      </c>
    </row>
    <row r="170" spans="1:28" s="183" customFormat="1" ht="14.25" customHeight="1" x14ac:dyDescent="0.25">
      <c r="A170" s="192"/>
      <c r="B170" s="141">
        <f t="shared" ref="B170:B173" si="81">WEEKDAY(C170)</f>
        <v>5</v>
      </c>
      <c r="C170" s="140">
        <f t="shared" ref="C170:C173" si="82">C169+1</f>
        <v>42852</v>
      </c>
      <c r="D170" s="184"/>
      <c r="E170" s="212"/>
      <c r="F170" s="184"/>
      <c r="G170" s="213"/>
      <c r="H170" s="184"/>
      <c r="I170" s="214"/>
      <c r="J170" s="184"/>
      <c r="K170" s="215"/>
      <c r="L170" s="184"/>
      <c r="M170" s="216"/>
      <c r="N170" s="184"/>
      <c r="O170" s="217"/>
      <c r="P170" s="184"/>
      <c r="Q170" s="218"/>
      <c r="R170" s="184"/>
      <c r="S170" s="219"/>
      <c r="T170" s="184"/>
      <c r="U170" s="215"/>
      <c r="V170" s="184"/>
      <c r="W170" s="220"/>
      <c r="X170" s="184"/>
      <c r="Y170" s="213"/>
      <c r="Z170" s="184"/>
      <c r="AA170" s="184" t="str">
        <f t="shared" si="79"/>
        <v/>
      </c>
      <c r="AB170" s="184" t="str">
        <f t="shared" si="80"/>
        <v/>
      </c>
    </row>
    <row r="171" spans="1:28" s="183" customFormat="1" ht="14.25" customHeight="1" x14ac:dyDescent="0.25">
      <c r="A171" s="192"/>
      <c r="B171" s="141">
        <f t="shared" si="81"/>
        <v>6</v>
      </c>
      <c r="C171" s="140">
        <f t="shared" si="82"/>
        <v>42853</v>
      </c>
      <c r="D171" s="184"/>
      <c r="E171" s="212"/>
      <c r="F171" s="184"/>
      <c r="G171" s="213"/>
      <c r="H171" s="184"/>
      <c r="I171" s="214"/>
      <c r="J171" s="184"/>
      <c r="K171" s="215"/>
      <c r="L171" s="184"/>
      <c r="M171" s="216"/>
      <c r="N171" s="184"/>
      <c r="O171" s="217"/>
      <c r="P171" s="184"/>
      <c r="Q171" s="218"/>
      <c r="R171" s="184"/>
      <c r="S171" s="219"/>
      <c r="T171" s="184"/>
      <c r="U171" s="215"/>
      <c r="V171" s="184"/>
      <c r="W171" s="220"/>
      <c r="X171" s="184"/>
      <c r="Y171" s="213"/>
      <c r="Z171" s="184"/>
      <c r="AA171" s="184" t="str">
        <f t="shared" si="79"/>
        <v/>
      </c>
      <c r="AB171" s="184" t="str">
        <f t="shared" si="80"/>
        <v/>
      </c>
    </row>
    <row r="172" spans="1:28" s="183" customFormat="1" ht="14.25" customHeight="1" x14ac:dyDescent="0.25">
      <c r="A172" s="192"/>
      <c r="B172" s="141">
        <f t="shared" si="81"/>
        <v>7</v>
      </c>
      <c r="C172" s="140">
        <f t="shared" si="82"/>
        <v>42854</v>
      </c>
      <c r="D172" s="184"/>
      <c r="E172" s="212"/>
      <c r="F172" s="184"/>
      <c r="G172" s="213"/>
      <c r="H172" s="184"/>
      <c r="I172" s="214"/>
      <c r="J172" s="184"/>
      <c r="K172" s="215"/>
      <c r="L172" s="184"/>
      <c r="M172" s="216"/>
      <c r="N172" s="184"/>
      <c r="O172" s="217"/>
      <c r="P172" s="184"/>
      <c r="Q172" s="218"/>
      <c r="R172" s="184"/>
      <c r="S172" s="219"/>
      <c r="T172" s="184"/>
      <c r="U172" s="215"/>
      <c r="V172" s="184"/>
      <c r="W172" s="220"/>
      <c r="X172" s="184"/>
      <c r="Y172" s="213"/>
      <c r="Z172" s="184"/>
      <c r="AA172" s="184" t="str">
        <f t="shared" si="79"/>
        <v/>
      </c>
      <c r="AB172" s="184" t="str">
        <f t="shared" si="80"/>
        <v/>
      </c>
    </row>
    <row r="173" spans="1:28" s="183" customFormat="1" ht="14.25" customHeight="1" x14ac:dyDescent="0.25">
      <c r="A173" s="195"/>
      <c r="B173" s="141">
        <f t="shared" si="81"/>
        <v>1</v>
      </c>
      <c r="C173" s="140">
        <f t="shared" si="82"/>
        <v>42855</v>
      </c>
      <c r="D173" s="184"/>
      <c r="E173" s="212"/>
      <c r="F173" s="184"/>
      <c r="G173" s="213"/>
      <c r="H173" s="184"/>
      <c r="I173" s="214"/>
      <c r="J173" s="184"/>
      <c r="K173" s="215"/>
      <c r="L173" s="184"/>
      <c r="M173" s="216"/>
      <c r="N173" s="184"/>
      <c r="O173" s="217"/>
      <c r="P173" s="184"/>
      <c r="Q173" s="218"/>
      <c r="R173" s="184"/>
      <c r="S173" s="219"/>
      <c r="T173" s="184"/>
      <c r="U173" s="215"/>
      <c r="V173" s="184"/>
      <c r="W173" s="220"/>
      <c r="X173" s="184"/>
      <c r="Y173" s="213"/>
      <c r="Z173" s="184"/>
      <c r="AA173" s="184" t="str">
        <f t="shared" si="79"/>
        <v/>
      </c>
      <c r="AB173" s="184" t="str">
        <f t="shared" si="80"/>
        <v/>
      </c>
    </row>
    <row r="174" spans="1:28" s="181" customFormat="1" ht="15" customHeight="1" x14ac:dyDescent="0.25">
      <c r="A174" s="197"/>
      <c r="B174" s="394" t="s">
        <v>22</v>
      </c>
      <c r="C174" s="395"/>
      <c r="D174" s="379">
        <f>SUM(D167:D173)</f>
        <v>0</v>
      </c>
      <c r="E174" s="380"/>
      <c r="F174" s="379">
        <f>SUM(F167:F173)</f>
        <v>0</v>
      </c>
      <c r="G174" s="380"/>
      <c r="H174" s="379">
        <f>SUM(H167:H173)</f>
        <v>0</v>
      </c>
      <c r="I174" s="380"/>
      <c r="J174" s="379">
        <f>SUM(J167:J173)</f>
        <v>0</v>
      </c>
      <c r="K174" s="380"/>
      <c r="L174" s="379">
        <f>SUM(L167:L173)</f>
        <v>0</v>
      </c>
      <c r="M174" s="380"/>
      <c r="N174" s="379">
        <f>SUM(N167:N173)</f>
        <v>0</v>
      </c>
      <c r="O174" s="380"/>
      <c r="P174" s="379">
        <f>SUM(P167:P173)</f>
        <v>0</v>
      </c>
      <c r="Q174" s="380"/>
      <c r="R174" s="379">
        <f>SUM(R167:R173)</f>
        <v>0</v>
      </c>
      <c r="S174" s="380"/>
      <c r="T174" s="379">
        <f>SUM(T167:T173)</f>
        <v>0</v>
      </c>
      <c r="U174" s="380"/>
      <c r="V174" s="379">
        <f>SUM(V167:V173)</f>
        <v>0</v>
      </c>
      <c r="W174" s="380"/>
      <c r="X174" s="379">
        <f>SUM(X167:X173)</f>
        <v>0</v>
      </c>
      <c r="Y174" s="380"/>
      <c r="Z174" s="180">
        <f>SUM(Z167:Z173)</f>
        <v>0</v>
      </c>
      <c r="AA174" s="180">
        <f>SUM(AA167:AA173)</f>
        <v>0</v>
      </c>
      <c r="AB174" s="180">
        <f>SUM(AB167:AB173)</f>
        <v>0</v>
      </c>
    </row>
    <row r="175" spans="1:28" s="183" customFormat="1" ht="15.75" customHeight="1" x14ac:dyDescent="0.25">
      <c r="A175" s="198"/>
      <c r="B175" s="375">
        <f>SEMAINE(date_1er_jour_semaine($A$1,B166)+7)</f>
        <v>18</v>
      </c>
      <c r="C175" s="376"/>
      <c r="D175" s="245" t="s">
        <v>8</v>
      </c>
      <c r="E175" s="314" t="s">
        <v>133</v>
      </c>
      <c r="F175" s="246" t="s">
        <v>9</v>
      </c>
      <c r="G175" s="313" t="s">
        <v>133</v>
      </c>
      <c r="H175" s="247" t="s">
        <v>10</v>
      </c>
      <c r="I175" s="312" t="s">
        <v>133</v>
      </c>
      <c r="J175" s="248" t="s">
        <v>11</v>
      </c>
      <c r="K175" s="311" t="s">
        <v>133</v>
      </c>
      <c r="L175" s="249" t="s">
        <v>12</v>
      </c>
      <c r="M175" s="310" t="s">
        <v>133</v>
      </c>
      <c r="N175" s="250" t="s">
        <v>13</v>
      </c>
      <c r="O175" s="309" t="s">
        <v>133</v>
      </c>
      <c r="P175" s="251" t="s">
        <v>14</v>
      </c>
      <c r="Q175" s="317" t="s">
        <v>133</v>
      </c>
      <c r="R175" s="252" t="s">
        <v>15</v>
      </c>
      <c r="S175" s="315" t="s">
        <v>133</v>
      </c>
      <c r="T175" s="253" t="s">
        <v>16</v>
      </c>
      <c r="U175" s="254" t="s">
        <v>133</v>
      </c>
      <c r="V175" s="255" t="s">
        <v>17</v>
      </c>
      <c r="W175" s="316" t="s">
        <v>133</v>
      </c>
      <c r="X175" s="256" t="s">
        <v>18</v>
      </c>
      <c r="Y175" s="308" t="s">
        <v>133</v>
      </c>
      <c r="Z175" s="110" t="s">
        <v>19</v>
      </c>
      <c r="AA175" s="115" t="s">
        <v>20</v>
      </c>
      <c r="AB175" s="119" t="s">
        <v>21</v>
      </c>
    </row>
    <row r="176" spans="1:28" s="183" customFormat="1" ht="15" customHeight="1" x14ac:dyDescent="0.25">
      <c r="A176" s="192"/>
      <c r="B176" s="141">
        <f t="shared" ref="B176:B177" si="83">WEEKDAY(C176)</f>
        <v>2</v>
      </c>
      <c r="C176" s="140">
        <f>date_1er_jour_semaine($A$1,B175)</f>
        <v>42856</v>
      </c>
      <c r="D176" s="184"/>
      <c r="E176" s="212"/>
      <c r="F176" s="184"/>
      <c r="G176" s="213"/>
      <c r="H176" s="184"/>
      <c r="I176" s="214"/>
      <c r="J176" s="184"/>
      <c r="K176" s="215"/>
      <c r="L176" s="184"/>
      <c r="M176" s="216"/>
      <c r="N176" s="184"/>
      <c r="O176" s="217"/>
      <c r="P176" s="184"/>
      <c r="Q176" s="218"/>
      <c r="R176" s="184"/>
      <c r="S176" s="219"/>
      <c r="T176" s="184"/>
      <c r="U176" s="215"/>
      <c r="V176" s="184"/>
      <c r="W176" s="220"/>
      <c r="X176" s="184"/>
      <c r="Y176" s="213"/>
      <c r="Z176" s="184"/>
      <c r="AA176" s="184" t="str">
        <f t="shared" ref="AA176:AA182" si="84">IF(SUM(D176:X176)=0,"",SUM(D176:X176))</f>
        <v/>
      </c>
      <c r="AB176" s="184" t="str">
        <f t="shared" ref="AB176:AB182" si="85">IF(SUM(Y176:AA176)=0,"",SUM(Z176,AA176))</f>
        <v/>
      </c>
    </row>
    <row r="177" spans="1:28" s="183" customFormat="1" ht="14.25" customHeight="1" x14ac:dyDescent="0.25">
      <c r="A177" s="192"/>
      <c r="B177" s="141">
        <f t="shared" si="83"/>
        <v>3</v>
      </c>
      <c r="C177" s="140">
        <f>C176+1</f>
        <v>42857</v>
      </c>
      <c r="D177" s="184"/>
      <c r="E177" s="212"/>
      <c r="F177" s="184"/>
      <c r="G177" s="213"/>
      <c r="H177" s="184"/>
      <c r="I177" s="214"/>
      <c r="J177" s="184"/>
      <c r="K177" s="215"/>
      <c r="L177" s="184"/>
      <c r="M177" s="216"/>
      <c r="N177" s="184"/>
      <c r="O177" s="217"/>
      <c r="P177" s="184"/>
      <c r="Q177" s="218"/>
      <c r="R177" s="184"/>
      <c r="S177" s="219"/>
      <c r="T177" s="221"/>
      <c r="U177" s="215"/>
      <c r="V177" s="184"/>
      <c r="W177" s="220"/>
      <c r="X177" s="184"/>
      <c r="Y177" s="213"/>
      <c r="Z177" s="184"/>
      <c r="AA177" s="184" t="str">
        <f t="shared" si="84"/>
        <v/>
      </c>
      <c r="AB177" s="184" t="str">
        <f t="shared" si="85"/>
        <v/>
      </c>
    </row>
    <row r="178" spans="1:28" s="183" customFormat="1" ht="14.25" customHeight="1" x14ac:dyDescent="0.25">
      <c r="A178" s="192"/>
      <c r="B178" s="141">
        <f>WEEKDAY(C178)</f>
        <v>4</v>
      </c>
      <c r="C178" s="140">
        <f>C177+1</f>
        <v>42858</v>
      </c>
      <c r="D178" s="184"/>
      <c r="E178" s="212"/>
      <c r="F178" s="184"/>
      <c r="G178" s="213"/>
      <c r="H178" s="184"/>
      <c r="I178" s="214"/>
      <c r="J178" s="184"/>
      <c r="K178" s="215"/>
      <c r="L178" s="184"/>
      <c r="M178" s="216"/>
      <c r="N178" s="184"/>
      <c r="O178" s="217"/>
      <c r="P178" s="184"/>
      <c r="Q178" s="218"/>
      <c r="R178" s="184"/>
      <c r="S178" s="219"/>
      <c r="T178" s="184"/>
      <c r="U178" s="215"/>
      <c r="V178" s="184"/>
      <c r="W178" s="220"/>
      <c r="X178" s="184"/>
      <c r="Y178" s="213"/>
      <c r="Z178" s="184"/>
      <c r="AA178" s="184" t="str">
        <f t="shared" si="84"/>
        <v/>
      </c>
      <c r="AB178" s="184" t="str">
        <f t="shared" si="85"/>
        <v/>
      </c>
    </row>
    <row r="179" spans="1:28" s="183" customFormat="1" ht="14.25" customHeight="1" x14ac:dyDescent="0.25">
      <c r="A179" s="192"/>
      <c r="B179" s="141">
        <f t="shared" ref="B179:B182" si="86">WEEKDAY(C179)</f>
        <v>5</v>
      </c>
      <c r="C179" s="140">
        <f t="shared" ref="C179:C182" si="87">C178+1</f>
        <v>42859</v>
      </c>
      <c r="D179" s="184"/>
      <c r="E179" s="212"/>
      <c r="F179" s="184"/>
      <c r="G179" s="213"/>
      <c r="H179" s="184"/>
      <c r="I179" s="214"/>
      <c r="J179" s="184"/>
      <c r="K179" s="215"/>
      <c r="L179" s="184"/>
      <c r="M179" s="216"/>
      <c r="N179" s="184"/>
      <c r="O179" s="217"/>
      <c r="P179" s="184"/>
      <c r="Q179" s="218"/>
      <c r="R179" s="184"/>
      <c r="S179" s="219"/>
      <c r="T179" s="184"/>
      <c r="U179" s="215"/>
      <c r="V179" s="184"/>
      <c r="W179" s="220"/>
      <c r="X179" s="184"/>
      <c r="Y179" s="213"/>
      <c r="Z179" s="184"/>
      <c r="AA179" s="184" t="str">
        <f t="shared" si="84"/>
        <v/>
      </c>
      <c r="AB179" s="184" t="str">
        <f t="shared" si="85"/>
        <v/>
      </c>
    </row>
    <row r="180" spans="1:28" s="183" customFormat="1" ht="14.25" customHeight="1" x14ac:dyDescent="0.25">
      <c r="A180" s="192"/>
      <c r="B180" s="141">
        <f t="shared" si="86"/>
        <v>6</v>
      </c>
      <c r="C180" s="140">
        <f t="shared" si="87"/>
        <v>42860</v>
      </c>
      <c r="D180" s="184"/>
      <c r="E180" s="212"/>
      <c r="F180" s="184"/>
      <c r="G180" s="213"/>
      <c r="H180" s="184"/>
      <c r="I180" s="214"/>
      <c r="J180" s="184"/>
      <c r="K180" s="215"/>
      <c r="L180" s="184"/>
      <c r="M180" s="216"/>
      <c r="N180" s="184"/>
      <c r="O180" s="217"/>
      <c r="P180" s="184"/>
      <c r="Q180" s="218"/>
      <c r="R180" s="184"/>
      <c r="S180" s="219"/>
      <c r="T180" s="184"/>
      <c r="U180" s="215"/>
      <c r="V180" s="184"/>
      <c r="W180" s="220"/>
      <c r="X180" s="184"/>
      <c r="Y180" s="213"/>
      <c r="Z180" s="184"/>
      <c r="AA180" s="184" t="str">
        <f t="shared" si="84"/>
        <v/>
      </c>
      <c r="AB180" s="184" t="str">
        <f t="shared" si="85"/>
        <v/>
      </c>
    </row>
    <row r="181" spans="1:28" s="183" customFormat="1" ht="14.25" customHeight="1" x14ac:dyDescent="0.25">
      <c r="A181" s="192"/>
      <c r="B181" s="141">
        <f t="shared" si="86"/>
        <v>7</v>
      </c>
      <c r="C181" s="140">
        <f t="shared" si="87"/>
        <v>42861</v>
      </c>
      <c r="D181" s="184"/>
      <c r="E181" s="212"/>
      <c r="F181" s="184"/>
      <c r="G181" s="213"/>
      <c r="H181" s="184"/>
      <c r="I181" s="214"/>
      <c r="J181" s="184"/>
      <c r="K181" s="215"/>
      <c r="L181" s="184"/>
      <c r="M181" s="216"/>
      <c r="N181" s="184"/>
      <c r="O181" s="217"/>
      <c r="P181" s="184"/>
      <c r="Q181" s="218"/>
      <c r="R181" s="184"/>
      <c r="S181" s="219"/>
      <c r="T181" s="184"/>
      <c r="U181" s="215"/>
      <c r="V181" s="184"/>
      <c r="W181" s="220"/>
      <c r="X181" s="184"/>
      <c r="Y181" s="213"/>
      <c r="Z181" s="184"/>
      <c r="AA181" s="184" t="str">
        <f t="shared" si="84"/>
        <v/>
      </c>
      <c r="AB181" s="184" t="str">
        <f t="shared" si="85"/>
        <v/>
      </c>
    </row>
    <row r="182" spans="1:28" s="183" customFormat="1" ht="14.25" customHeight="1" x14ac:dyDescent="0.25">
      <c r="A182" s="192"/>
      <c r="B182" s="141">
        <f t="shared" si="86"/>
        <v>1</v>
      </c>
      <c r="C182" s="140">
        <f t="shared" si="87"/>
        <v>42862</v>
      </c>
      <c r="D182" s="184"/>
      <c r="E182" s="212"/>
      <c r="F182" s="184"/>
      <c r="G182" s="213"/>
      <c r="H182" s="184"/>
      <c r="I182" s="214"/>
      <c r="J182" s="184"/>
      <c r="K182" s="215"/>
      <c r="L182" s="184"/>
      <c r="M182" s="216"/>
      <c r="N182" s="184"/>
      <c r="O182" s="217"/>
      <c r="P182" s="184"/>
      <c r="Q182" s="218"/>
      <c r="R182" s="184"/>
      <c r="S182" s="219"/>
      <c r="T182" s="184"/>
      <c r="U182" s="215"/>
      <c r="V182" s="184"/>
      <c r="W182" s="220"/>
      <c r="X182" s="184"/>
      <c r="Y182" s="213"/>
      <c r="Z182" s="184"/>
      <c r="AA182" s="184" t="str">
        <f t="shared" si="84"/>
        <v/>
      </c>
      <c r="AB182" s="184" t="str">
        <f t="shared" si="85"/>
        <v/>
      </c>
    </row>
    <row r="183" spans="1:28" s="181" customFormat="1" ht="15" customHeight="1" x14ac:dyDescent="0.25">
      <c r="A183" s="194"/>
      <c r="B183" s="394" t="s">
        <v>22</v>
      </c>
      <c r="C183" s="395"/>
      <c r="D183" s="379">
        <f>SUM(D176:D182)</f>
        <v>0</v>
      </c>
      <c r="E183" s="380"/>
      <c r="F183" s="379">
        <f>SUM(F176:F182)</f>
        <v>0</v>
      </c>
      <c r="G183" s="380"/>
      <c r="H183" s="379">
        <f>SUM(H176:H182)</f>
        <v>0</v>
      </c>
      <c r="I183" s="380"/>
      <c r="J183" s="379">
        <f>SUM(J176:J182)</f>
        <v>0</v>
      </c>
      <c r="K183" s="380"/>
      <c r="L183" s="379">
        <f>SUM(L176:L182)</f>
        <v>0</v>
      </c>
      <c r="M183" s="380"/>
      <c r="N183" s="379">
        <f>SUM(N176:N182)</f>
        <v>0</v>
      </c>
      <c r="O183" s="380"/>
      <c r="P183" s="379">
        <f>SUM(P176:P182)</f>
        <v>0</v>
      </c>
      <c r="Q183" s="380"/>
      <c r="R183" s="379">
        <f>SUM(R176:R182)</f>
        <v>0</v>
      </c>
      <c r="S183" s="380"/>
      <c r="T183" s="379">
        <f>SUM(T176:T182)</f>
        <v>0</v>
      </c>
      <c r="U183" s="380"/>
      <c r="V183" s="379">
        <f>SUM(V176:V182)</f>
        <v>0</v>
      </c>
      <c r="W183" s="380"/>
      <c r="X183" s="379">
        <f>SUM(X176:X182)</f>
        <v>0</v>
      </c>
      <c r="Y183" s="380"/>
      <c r="Z183" s="180">
        <f>SUM(Z176:Z182)</f>
        <v>0</v>
      </c>
      <c r="AA183" s="180">
        <f>SUM(AA176:AA182)</f>
        <v>0</v>
      </c>
      <c r="AB183" s="180">
        <f>SUM(AB176:AB182)</f>
        <v>0</v>
      </c>
    </row>
    <row r="184" spans="1:28" s="183" customFormat="1" ht="15.75" customHeight="1" x14ac:dyDescent="0.25">
      <c r="A184" s="192"/>
      <c r="B184" s="375">
        <f>SEMAINE(date_1er_jour_semaine($A$1,B175)+7)</f>
        <v>19</v>
      </c>
      <c r="C184" s="376"/>
      <c r="D184" s="245" t="s">
        <v>8</v>
      </c>
      <c r="E184" s="314" t="s">
        <v>133</v>
      </c>
      <c r="F184" s="246" t="s">
        <v>9</v>
      </c>
      <c r="G184" s="313" t="s">
        <v>133</v>
      </c>
      <c r="H184" s="247" t="s">
        <v>10</v>
      </c>
      <c r="I184" s="312" t="s">
        <v>133</v>
      </c>
      <c r="J184" s="248" t="s">
        <v>11</v>
      </c>
      <c r="K184" s="311" t="s">
        <v>133</v>
      </c>
      <c r="L184" s="249" t="s">
        <v>12</v>
      </c>
      <c r="M184" s="310" t="s">
        <v>133</v>
      </c>
      <c r="N184" s="250" t="s">
        <v>13</v>
      </c>
      <c r="O184" s="309" t="s">
        <v>133</v>
      </c>
      <c r="P184" s="251" t="s">
        <v>14</v>
      </c>
      <c r="Q184" s="317" t="s">
        <v>133</v>
      </c>
      <c r="R184" s="252" t="s">
        <v>15</v>
      </c>
      <c r="S184" s="315" t="s">
        <v>133</v>
      </c>
      <c r="T184" s="253" t="s">
        <v>16</v>
      </c>
      <c r="U184" s="254" t="s">
        <v>133</v>
      </c>
      <c r="V184" s="255" t="s">
        <v>17</v>
      </c>
      <c r="W184" s="316" t="s">
        <v>133</v>
      </c>
      <c r="X184" s="256" t="s">
        <v>18</v>
      </c>
      <c r="Y184" s="308" t="s">
        <v>133</v>
      </c>
      <c r="Z184" s="110" t="s">
        <v>19</v>
      </c>
      <c r="AA184" s="115" t="s">
        <v>20</v>
      </c>
      <c r="AB184" s="119" t="s">
        <v>21</v>
      </c>
    </row>
    <row r="185" spans="1:28" s="183" customFormat="1" ht="14.25" customHeight="1" x14ac:dyDescent="0.25">
      <c r="A185" s="192"/>
      <c r="B185" s="141">
        <f t="shared" ref="B185:B186" si="88">WEEKDAY(C185)</f>
        <v>2</v>
      </c>
      <c r="C185" s="140">
        <f>date_1er_jour_semaine($A$1,B184)</f>
        <v>42863</v>
      </c>
      <c r="D185" s="184"/>
      <c r="E185" s="212"/>
      <c r="F185" s="184"/>
      <c r="G185" s="213"/>
      <c r="H185" s="184"/>
      <c r="I185" s="214"/>
      <c r="J185" s="184"/>
      <c r="K185" s="215"/>
      <c r="L185" s="184"/>
      <c r="M185" s="216"/>
      <c r="N185" s="184"/>
      <c r="O185" s="217"/>
      <c r="P185" s="184"/>
      <c r="Q185" s="218"/>
      <c r="R185" s="184"/>
      <c r="S185" s="219"/>
      <c r="T185" s="184"/>
      <c r="U185" s="215"/>
      <c r="V185" s="184"/>
      <c r="W185" s="220"/>
      <c r="X185" s="184"/>
      <c r="Y185" s="213"/>
      <c r="Z185" s="184"/>
      <c r="AA185" s="184" t="str">
        <f t="shared" ref="AA185:AA191" si="89">IF(SUM(D185:X185)=0,"",SUM(D185:X185))</f>
        <v/>
      </c>
      <c r="AB185" s="184" t="str">
        <f t="shared" ref="AB185:AB191" si="90">IF(SUM(Y185:AA185)=0,"",SUM(Z185,AA185))</f>
        <v/>
      </c>
    </row>
    <row r="186" spans="1:28" s="183" customFormat="1" ht="14.25" customHeight="1" x14ac:dyDescent="0.25">
      <c r="A186" s="192"/>
      <c r="B186" s="141">
        <f t="shared" si="88"/>
        <v>3</v>
      </c>
      <c r="C186" s="140">
        <f>C185+1</f>
        <v>42864</v>
      </c>
      <c r="D186" s="184"/>
      <c r="E186" s="212"/>
      <c r="F186" s="184"/>
      <c r="G186" s="213"/>
      <c r="H186" s="184"/>
      <c r="I186" s="214"/>
      <c r="J186" s="184"/>
      <c r="K186" s="215"/>
      <c r="L186" s="184"/>
      <c r="M186" s="216"/>
      <c r="N186" s="184"/>
      <c r="O186" s="217"/>
      <c r="P186" s="184"/>
      <c r="Q186" s="218"/>
      <c r="R186" s="184"/>
      <c r="S186" s="219"/>
      <c r="T186" s="221"/>
      <c r="U186" s="215"/>
      <c r="V186" s="184"/>
      <c r="W186" s="220"/>
      <c r="X186" s="184"/>
      <c r="Y186" s="213"/>
      <c r="Z186" s="184"/>
      <c r="AA186" s="184" t="str">
        <f t="shared" si="89"/>
        <v/>
      </c>
      <c r="AB186" s="184" t="str">
        <f t="shared" si="90"/>
        <v/>
      </c>
    </row>
    <row r="187" spans="1:28" s="183" customFormat="1" ht="14.25" customHeight="1" x14ac:dyDescent="0.25">
      <c r="A187" s="192"/>
      <c r="B187" s="141">
        <f>WEEKDAY(C187)</f>
        <v>4</v>
      </c>
      <c r="C187" s="140">
        <f>C186+1</f>
        <v>42865</v>
      </c>
      <c r="D187" s="184"/>
      <c r="E187" s="212"/>
      <c r="F187" s="184"/>
      <c r="G187" s="213"/>
      <c r="H187" s="184"/>
      <c r="I187" s="214"/>
      <c r="J187" s="184"/>
      <c r="K187" s="215"/>
      <c r="L187" s="184"/>
      <c r="M187" s="216"/>
      <c r="N187" s="184"/>
      <c r="O187" s="217"/>
      <c r="P187" s="184"/>
      <c r="Q187" s="218"/>
      <c r="R187" s="184"/>
      <c r="S187" s="219"/>
      <c r="T187" s="184"/>
      <c r="U187" s="215"/>
      <c r="V187" s="184"/>
      <c r="W187" s="220"/>
      <c r="X187" s="184"/>
      <c r="Y187" s="213"/>
      <c r="Z187" s="184"/>
      <c r="AA187" s="184" t="str">
        <f t="shared" si="89"/>
        <v/>
      </c>
      <c r="AB187" s="184" t="str">
        <f t="shared" si="90"/>
        <v/>
      </c>
    </row>
    <row r="188" spans="1:28" s="183" customFormat="1" ht="14.25" customHeight="1" x14ac:dyDescent="0.25">
      <c r="A188" s="192"/>
      <c r="B188" s="141">
        <f t="shared" ref="B188:B191" si="91">WEEKDAY(C188)</f>
        <v>5</v>
      </c>
      <c r="C188" s="140">
        <f t="shared" ref="C188:C191" si="92">C187+1</f>
        <v>42866</v>
      </c>
      <c r="D188" s="184"/>
      <c r="E188" s="212"/>
      <c r="F188" s="184"/>
      <c r="G188" s="213"/>
      <c r="H188" s="184"/>
      <c r="I188" s="214"/>
      <c r="J188" s="184"/>
      <c r="K188" s="215"/>
      <c r="L188" s="184"/>
      <c r="M188" s="216"/>
      <c r="N188" s="184"/>
      <c r="O188" s="217"/>
      <c r="P188" s="184"/>
      <c r="Q188" s="218"/>
      <c r="R188" s="184"/>
      <c r="S188" s="219"/>
      <c r="T188" s="184"/>
      <c r="U188" s="215"/>
      <c r="V188" s="184"/>
      <c r="W188" s="220"/>
      <c r="X188" s="184"/>
      <c r="Y188" s="213"/>
      <c r="Z188" s="184"/>
      <c r="AA188" s="184" t="str">
        <f t="shared" si="89"/>
        <v/>
      </c>
      <c r="AB188" s="184" t="str">
        <f t="shared" si="90"/>
        <v/>
      </c>
    </row>
    <row r="189" spans="1:28" s="183" customFormat="1" ht="14.25" customHeight="1" x14ac:dyDescent="0.25">
      <c r="A189" s="192"/>
      <c r="B189" s="141">
        <f t="shared" si="91"/>
        <v>6</v>
      </c>
      <c r="C189" s="140">
        <f t="shared" si="92"/>
        <v>42867</v>
      </c>
      <c r="D189" s="184"/>
      <c r="E189" s="212"/>
      <c r="F189" s="184"/>
      <c r="G189" s="213"/>
      <c r="H189" s="184"/>
      <c r="I189" s="214"/>
      <c r="J189" s="184"/>
      <c r="K189" s="215"/>
      <c r="L189" s="184"/>
      <c r="M189" s="216"/>
      <c r="N189" s="184"/>
      <c r="O189" s="217"/>
      <c r="P189" s="184"/>
      <c r="Q189" s="218"/>
      <c r="R189" s="184"/>
      <c r="S189" s="219"/>
      <c r="T189" s="184"/>
      <c r="U189" s="215"/>
      <c r="V189" s="184"/>
      <c r="W189" s="220"/>
      <c r="X189" s="184"/>
      <c r="Y189" s="213"/>
      <c r="Z189" s="184"/>
      <c r="AA189" s="184" t="str">
        <f t="shared" si="89"/>
        <v/>
      </c>
      <c r="AB189" s="184" t="str">
        <f t="shared" si="90"/>
        <v/>
      </c>
    </row>
    <row r="190" spans="1:28" s="183" customFormat="1" ht="14.25" customHeight="1" x14ac:dyDescent="0.25">
      <c r="A190" s="192"/>
      <c r="B190" s="141">
        <f t="shared" si="91"/>
        <v>7</v>
      </c>
      <c r="C190" s="140">
        <f t="shared" si="92"/>
        <v>42868</v>
      </c>
      <c r="D190" s="184"/>
      <c r="E190" s="212"/>
      <c r="F190" s="184"/>
      <c r="G190" s="213"/>
      <c r="H190" s="184"/>
      <c r="I190" s="214"/>
      <c r="J190" s="184"/>
      <c r="K190" s="215"/>
      <c r="L190" s="184"/>
      <c r="M190" s="216"/>
      <c r="N190" s="184"/>
      <c r="O190" s="217"/>
      <c r="P190" s="184"/>
      <c r="Q190" s="218"/>
      <c r="R190" s="184"/>
      <c r="S190" s="219"/>
      <c r="T190" s="184"/>
      <c r="U190" s="215"/>
      <c r="V190" s="184"/>
      <c r="W190" s="220"/>
      <c r="X190" s="184"/>
      <c r="Y190" s="213"/>
      <c r="Z190" s="184"/>
      <c r="AA190" s="184" t="str">
        <f t="shared" si="89"/>
        <v/>
      </c>
      <c r="AB190" s="184" t="str">
        <f t="shared" si="90"/>
        <v/>
      </c>
    </row>
    <row r="191" spans="1:28" s="183" customFormat="1" ht="14.25" customHeight="1" x14ac:dyDescent="0.25">
      <c r="A191" s="192"/>
      <c r="B191" s="141">
        <f t="shared" si="91"/>
        <v>1</v>
      </c>
      <c r="C191" s="140">
        <f t="shared" si="92"/>
        <v>42869</v>
      </c>
      <c r="D191" s="184"/>
      <c r="E191" s="212"/>
      <c r="F191" s="184"/>
      <c r="G191" s="213"/>
      <c r="H191" s="184"/>
      <c r="I191" s="214"/>
      <c r="J191" s="184"/>
      <c r="K191" s="215"/>
      <c r="L191" s="184"/>
      <c r="M191" s="216"/>
      <c r="N191" s="184"/>
      <c r="O191" s="217"/>
      <c r="P191" s="184"/>
      <c r="Q191" s="218"/>
      <c r="R191" s="184"/>
      <c r="S191" s="219"/>
      <c r="T191" s="184"/>
      <c r="U191" s="215"/>
      <c r="V191" s="184"/>
      <c r="W191" s="220"/>
      <c r="X191" s="184"/>
      <c r="Y191" s="213"/>
      <c r="Z191" s="184"/>
      <c r="AA191" s="184" t="str">
        <f t="shared" si="89"/>
        <v/>
      </c>
      <c r="AB191" s="184" t="str">
        <f t="shared" si="90"/>
        <v/>
      </c>
    </row>
    <row r="192" spans="1:28" s="181" customFormat="1" ht="15" customHeight="1" x14ac:dyDescent="0.25">
      <c r="A192" s="194"/>
      <c r="B192" s="394" t="s">
        <v>22</v>
      </c>
      <c r="C192" s="395"/>
      <c r="D192" s="379">
        <f>SUM(D185:D191)</f>
        <v>0</v>
      </c>
      <c r="E192" s="380"/>
      <c r="F192" s="379">
        <f>SUM(F185:F191)</f>
        <v>0</v>
      </c>
      <c r="G192" s="380"/>
      <c r="H192" s="379">
        <f>SUM(H185:H191)</f>
        <v>0</v>
      </c>
      <c r="I192" s="380"/>
      <c r="J192" s="379">
        <f>SUM(J185:J191)</f>
        <v>0</v>
      </c>
      <c r="K192" s="380"/>
      <c r="L192" s="379">
        <f>SUM(L185:L191)</f>
        <v>0</v>
      </c>
      <c r="M192" s="380"/>
      <c r="N192" s="379">
        <f>SUM(N185:N191)</f>
        <v>0</v>
      </c>
      <c r="O192" s="380"/>
      <c r="P192" s="379">
        <f>SUM(P185:P191)</f>
        <v>0</v>
      </c>
      <c r="Q192" s="380"/>
      <c r="R192" s="379">
        <f>SUM(R185:R191)</f>
        <v>0</v>
      </c>
      <c r="S192" s="380"/>
      <c r="T192" s="379">
        <f>SUM(T185:T191)</f>
        <v>0</v>
      </c>
      <c r="U192" s="380"/>
      <c r="V192" s="379">
        <f>SUM(V185:V191)</f>
        <v>0</v>
      </c>
      <c r="W192" s="380"/>
      <c r="X192" s="379">
        <f>SUM(X185:X191)</f>
        <v>0</v>
      </c>
      <c r="Y192" s="380"/>
      <c r="Z192" s="180">
        <f>SUM(Z185:Z191)</f>
        <v>0</v>
      </c>
      <c r="AA192" s="180">
        <f>SUM(AA185:AA191)</f>
        <v>0</v>
      </c>
      <c r="AB192" s="180">
        <f>SUM(AB185:AB191)</f>
        <v>0</v>
      </c>
    </row>
    <row r="193" spans="1:28" s="183" customFormat="1" ht="15.75" customHeight="1" x14ac:dyDescent="0.25">
      <c r="A193" s="192"/>
      <c r="B193" s="375">
        <f>SEMAINE(date_1er_jour_semaine($A$1,B184)+7)</f>
        <v>20</v>
      </c>
      <c r="C193" s="376"/>
      <c r="D193" s="245" t="s">
        <v>8</v>
      </c>
      <c r="E193" s="314" t="s">
        <v>133</v>
      </c>
      <c r="F193" s="246" t="s">
        <v>9</v>
      </c>
      <c r="G193" s="313" t="s">
        <v>133</v>
      </c>
      <c r="H193" s="247" t="s">
        <v>10</v>
      </c>
      <c r="I193" s="312" t="s">
        <v>133</v>
      </c>
      <c r="J193" s="248" t="s">
        <v>11</v>
      </c>
      <c r="K193" s="311" t="s">
        <v>133</v>
      </c>
      <c r="L193" s="249" t="s">
        <v>12</v>
      </c>
      <c r="M193" s="310" t="s">
        <v>133</v>
      </c>
      <c r="N193" s="250" t="s">
        <v>13</v>
      </c>
      <c r="O193" s="309" t="s">
        <v>133</v>
      </c>
      <c r="P193" s="251" t="s">
        <v>14</v>
      </c>
      <c r="Q193" s="317" t="s">
        <v>133</v>
      </c>
      <c r="R193" s="252" t="s">
        <v>15</v>
      </c>
      <c r="S193" s="315" t="s">
        <v>133</v>
      </c>
      <c r="T193" s="253" t="s">
        <v>16</v>
      </c>
      <c r="U193" s="254" t="s">
        <v>133</v>
      </c>
      <c r="V193" s="255" t="s">
        <v>17</v>
      </c>
      <c r="W193" s="316" t="s">
        <v>133</v>
      </c>
      <c r="X193" s="256" t="s">
        <v>18</v>
      </c>
      <c r="Y193" s="308" t="s">
        <v>133</v>
      </c>
      <c r="Z193" s="110" t="s">
        <v>19</v>
      </c>
      <c r="AA193" s="115" t="s">
        <v>20</v>
      </c>
      <c r="AB193" s="119" t="s">
        <v>21</v>
      </c>
    </row>
    <row r="194" spans="1:28" s="183" customFormat="1" ht="14.25" customHeight="1" x14ac:dyDescent="0.25">
      <c r="A194" s="192"/>
      <c r="B194" s="141">
        <f t="shared" ref="B194:B195" si="93">WEEKDAY(C194)</f>
        <v>2</v>
      </c>
      <c r="C194" s="140">
        <f>date_1er_jour_semaine($A$1,B193)</f>
        <v>42870</v>
      </c>
      <c r="D194" s="184"/>
      <c r="E194" s="212"/>
      <c r="F194" s="184"/>
      <c r="G194" s="213"/>
      <c r="H194" s="184"/>
      <c r="I194" s="214"/>
      <c r="J194" s="184"/>
      <c r="K194" s="215"/>
      <c r="L194" s="184"/>
      <c r="M194" s="216"/>
      <c r="N194" s="184"/>
      <c r="O194" s="217"/>
      <c r="P194" s="184"/>
      <c r="Q194" s="218"/>
      <c r="R194" s="184"/>
      <c r="S194" s="219"/>
      <c r="T194" s="184"/>
      <c r="U194" s="215"/>
      <c r="V194" s="184"/>
      <c r="W194" s="220"/>
      <c r="X194" s="184"/>
      <c r="Y194" s="213"/>
      <c r="Z194" s="184"/>
      <c r="AA194" s="184" t="str">
        <f t="shared" ref="AA194:AA200" si="94">IF(SUM(D194:X194)=0,"",SUM(D194:X194))</f>
        <v/>
      </c>
      <c r="AB194" s="184" t="str">
        <f t="shared" ref="AB194:AB200" si="95">IF(SUM(Y194:AA194)=0,"",SUM(Z194,AA194))</f>
        <v/>
      </c>
    </row>
    <row r="195" spans="1:28" s="183" customFormat="1" ht="14.25" customHeight="1" x14ac:dyDescent="0.25">
      <c r="A195" s="192"/>
      <c r="B195" s="141">
        <f t="shared" si="93"/>
        <v>3</v>
      </c>
      <c r="C195" s="140">
        <f>C194+1</f>
        <v>42871</v>
      </c>
      <c r="D195" s="184"/>
      <c r="E195" s="212"/>
      <c r="F195" s="184"/>
      <c r="G195" s="213"/>
      <c r="H195" s="184"/>
      <c r="I195" s="214"/>
      <c r="J195" s="184"/>
      <c r="K195" s="215"/>
      <c r="L195" s="184"/>
      <c r="M195" s="216"/>
      <c r="N195" s="184"/>
      <c r="O195" s="217"/>
      <c r="P195" s="184"/>
      <c r="Q195" s="218"/>
      <c r="R195" s="184"/>
      <c r="S195" s="219"/>
      <c r="T195" s="221"/>
      <c r="U195" s="215"/>
      <c r="V195" s="184"/>
      <c r="W195" s="220"/>
      <c r="X195" s="184"/>
      <c r="Y195" s="213"/>
      <c r="Z195" s="184"/>
      <c r="AA195" s="184" t="str">
        <f t="shared" si="94"/>
        <v/>
      </c>
      <c r="AB195" s="184" t="str">
        <f t="shared" si="95"/>
        <v/>
      </c>
    </row>
    <row r="196" spans="1:28" s="183" customFormat="1" ht="14.25" customHeight="1" x14ac:dyDescent="0.25">
      <c r="A196" s="192"/>
      <c r="B196" s="141">
        <f>WEEKDAY(C196)</f>
        <v>4</v>
      </c>
      <c r="C196" s="140">
        <f>C195+1</f>
        <v>42872</v>
      </c>
      <c r="D196" s="184"/>
      <c r="E196" s="212"/>
      <c r="F196" s="184"/>
      <c r="G196" s="213"/>
      <c r="H196" s="184"/>
      <c r="I196" s="214"/>
      <c r="J196" s="184"/>
      <c r="K196" s="215"/>
      <c r="L196" s="184"/>
      <c r="M196" s="216"/>
      <c r="N196" s="184"/>
      <c r="O196" s="217"/>
      <c r="P196" s="184"/>
      <c r="Q196" s="218"/>
      <c r="R196" s="184"/>
      <c r="S196" s="219"/>
      <c r="T196" s="184"/>
      <c r="U196" s="215"/>
      <c r="V196" s="184"/>
      <c r="W196" s="220"/>
      <c r="X196" s="184"/>
      <c r="Y196" s="213"/>
      <c r="Z196" s="184"/>
      <c r="AA196" s="184" t="str">
        <f t="shared" si="94"/>
        <v/>
      </c>
      <c r="AB196" s="184" t="str">
        <f t="shared" si="95"/>
        <v/>
      </c>
    </row>
    <row r="197" spans="1:28" s="183" customFormat="1" ht="14.25" customHeight="1" x14ac:dyDescent="0.25">
      <c r="A197" s="192"/>
      <c r="B197" s="141">
        <f t="shared" ref="B197:B200" si="96">WEEKDAY(C197)</f>
        <v>5</v>
      </c>
      <c r="C197" s="140">
        <f t="shared" ref="C197:C200" si="97">C196+1</f>
        <v>42873</v>
      </c>
      <c r="D197" s="184"/>
      <c r="E197" s="212"/>
      <c r="F197" s="184"/>
      <c r="G197" s="213"/>
      <c r="H197" s="184"/>
      <c r="I197" s="214"/>
      <c r="J197" s="184"/>
      <c r="K197" s="215"/>
      <c r="L197" s="184"/>
      <c r="M197" s="216"/>
      <c r="N197" s="184"/>
      <c r="O197" s="217"/>
      <c r="P197" s="184"/>
      <c r="Q197" s="218"/>
      <c r="R197" s="184"/>
      <c r="S197" s="219"/>
      <c r="T197" s="184"/>
      <c r="U197" s="215"/>
      <c r="V197" s="184"/>
      <c r="W197" s="220"/>
      <c r="X197" s="184"/>
      <c r="Y197" s="213"/>
      <c r="Z197" s="184"/>
      <c r="AA197" s="184" t="str">
        <f t="shared" si="94"/>
        <v/>
      </c>
      <c r="AB197" s="184" t="str">
        <f t="shared" si="95"/>
        <v/>
      </c>
    </row>
    <row r="198" spans="1:28" s="183" customFormat="1" ht="14.25" customHeight="1" x14ac:dyDescent="0.25">
      <c r="A198" s="192"/>
      <c r="B198" s="141">
        <f t="shared" si="96"/>
        <v>6</v>
      </c>
      <c r="C198" s="140">
        <f t="shared" si="97"/>
        <v>42874</v>
      </c>
      <c r="D198" s="184"/>
      <c r="E198" s="212"/>
      <c r="F198" s="184"/>
      <c r="G198" s="213"/>
      <c r="H198" s="184"/>
      <c r="I198" s="214"/>
      <c r="J198" s="184"/>
      <c r="K198" s="215"/>
      <c r="L198" s="184"/>
      <c r="M198" s="216"/>
      <c r="N198" s="184"/>
      <c r="O198" s="217"/>
      <c r="P198" s="184"/>
      <c r="Q198" s="218"/>
      <c r="R198" s="184"/>
      <c r="S198" s="219"/>
      <c r="T198" s="184"/>
      <c r="U198" s="215"/>
      <c r="V198" s="184"/>
      <c r="W198" s="220"/>
      <c r="X198" s="184"/>
      <c r="Y198" s="213"/>
      <c r="Z198" s="184"/>
      <c r="AA198" s="184" t="str">
        <f t="shared" si="94"/>
        <v/>
      </c>
      <c r="AB198" s="184" t="str">
        <f t="shared" si="95"/>
        <v/>
      </c>
    </row>
    <row r="199" spans="1:28" s="183" customFormat="1" ht="14.25" customHeight="1" x14ac:dyDescent="0.25">
      <c r="A199" s="192"/>
      <c r="B199" s="141">
        <f t="shared" si="96"/>
        <v>7</v>
      </c>
      <c r="C199" s="140">
        <f t="shared" si="97"/>
        <v>42875</v>
      </c>
      <c r="D199" s="184"/>
      <c r="E199" s="212"/>
      <c r="F199" s="184"/>
      <c r="G199" s="213"/>
      <c r="H199" s="184"/>
      <c r="I199" s="214"/>
      <c r="J199" s="184"/>
      <c r="K199" s="215"/>
      <c r="L199" s="184"/>
      <c r="M199" s="216"/>
      <c r="N199" s="184"/>
      <c r="O199" s="217"/>
      <c r="P199" s="184"/>
      <c r="Q199" s="218"/>
      <c r="R199" s="184"/>
      <c r="S199" s="219"/>
      <c r="T199" s="184"/>
      <c r="U199" s="215"/>
      <c r="V199" s="184"/>
      <c r="W199" s="220"/>
      <c r="X199" s="184"/>
      <c r="Y199" s="213"/>
      <c r="Z199" s="184"/>
      <c r="AA199" s="184" t="str">
        <f t="shared" si="94"/>
        <v/>
      </c>
      <c r="AB199" s="184" t="str">
        <f t="shared" si="95"/>
        <v/>
      </c>
    </row>
    <row r="200" spans="1:28" s="183" customFormat="1" ht="14.25" customHeight="1" x14ac:dyDescent="0.25">
      <c r="A200" s="192"/>
      <c r="B200" s="141">
        <f t="shared" si="96"/>
        <v>1</v>
      </c>
      <c r="C200" s="140">
        <f t="shared" si="97"/>
        <v>42876</v>
      </c>
      <c r="D200" s="184"/>
      <c r="E200" s="212"/>
      <c r="F200" s="184"/>
      <c r="G200" s="213"/>
      <c r="H200" s="184"/>
      <c r="I200" s="214"/>
      <c r="J200" s="184"/>
      <c r="K200" s="215"/>
      <c r="L200" s="184"/>
      <c r="M200" s="216"/>
      <c r="N200" s="184"/>
      <c r="O200" s="217"/>
      <c r="P200" s="184"/>
      <c r="Q200" s="218"/>
      <c r="R200" s="184"/>
      <c r="S200" s="219"/>
      <c r="T200" s="184"/>
      <c r="U200" s="215"/>
      <c r="V200" s="184"/>
      <c r="W200" s="220"/>
      <c r="X200" s="184"/>
      <c r="Y200" s="213"/>
      <c r="Z200" s="184"/>
      <c r="AA200" s="184" t="str">
        <f t="shared" si="94"/>
        <v/>
      </c>
      <c r="AB200" s="184" t="str">
        <f t="shared" si="95"/>
        <v/>
      </c>
    </row>
    <row r="201" spans="1:28" s="181" customFormat="1" ht="15" customHeight="1" x14ac:dyDescent="0.25">
      <c r="A201" s="194"/>
      <c r="B201" s="394" t="s">
        <v>22</v>
      </c>
      <c r="C201" s="395"/>
      <c r="D201" s="379">
        <f>SUM(D194:D200)</f>
        <v>0</v>
      </c>
      <c r="E201" s="380"/>
      <c r="F201" s="379">
        <f>SUM(F194:F200)</f>
        <v>0</v>
      </c>
      <c r="G201" s="380"/>
      <c r="H201" s="379">
        <f>SUM(H194:H200)</f>
        <v>0</v>
      </c>
      <c r="I201" s="380"/>
      <c r="J201" s="379">
        <f>SUM(J194:J200)</f>
        <v>0</v>
      </c>
      <c r="K201" s="380"/>
      <c r="L201" s="379">
        <f>SUM(L194:L200)</f>
        <v>0</v>
      </c>
      <c r="M201" s="380"/>
      <c r="N201" s="379">
        <f>SUM(N194:N200)</f>
        <v>0</v>
      </c>
      <c r="O201" s="380"/>
      <c r="P201" s="379">
        <f>SUM(P194:P200)</f>
        <v>0</v>
      </c>
      <c r="Q201" s="380"/>
      <c r="R201" s="379">
        <f>SUM(R194:R200)</f>
        <v>0</v>
      </c>
      <c r="S201" s="380"/>
      <c r="T201" s="379">
        <f>SUM(T194:T200)</f>
        <v>0</v>
      </c>
      <c r="U201" s="380"/>
      <c r="V201" s="379">
        <f>SUM(V194:V200)</f>
        <v>0</v>
      </c>
      <c r="W201" s="380"/>
      <c r="X201" s="379">
        <f>SUM(X194:X200)</f>
        <v>0</v>
      </c>
      <c r="Y201" s="380"/>
      <c r="Z201" s="180">
        <f>SUM(Z194:Z200)</f>
        <v>0</v>
      </c>
      <c r="AA201" s="180">
        <f>SUM(AA194:AA200)</f>
        <v>0</v>
      </c>
      <c r="AB201" s="180">
        <f>SUM(AB194:AB200)</f>
        <v>0</v>
      </c>
    </row>
    <row r="202" spans="1:28" s="183" customFormat="1" ht="15.75" customHeight="1" x14ac:dyDescent="0.25">
      <c r="A202" s="192"/>
      <c r="B202" s="375">
        <f>SEMAINE(date_1er_jour_semaine($A$1,B193)+7)</f>
        <v>21</v>
      </c>
      <c r="C202" s="376"/>
      <c r="D202" s="245" t="s">
        <v>8</v>
      </c>
      <c r="E202" s="314" t="s">
        <v>133</v>
      </c>
      <c r="F202" s="246" t="s">
        <v>9</v>
      </c>
      <c r="G202" s="313" t="s">
        <v>133</v>
      </c>
      <c r="H202" s="247" t="s">
        <v>10</v>
      </c>
      <c r="I202" s="312" t="s">
        <v>133</v>
      </c>
      <c r="J202" s="248" t="s">
        <v>11</v>
      </c>
      <c r="K202" s="311" t="s">
        <v>133</v>
      </c>
      <c r="L202" s="249" t="s">
        <v>12</v>
      </c>
      <c r="M202" s="310" t="s">
        <v>133</v>
      </c>
      <c r="N202" s="250" t="s">
        <v>13</v>
      </c>
      <c r="O202" s="309" t="s">
        <v>133</v>
      </c>
      <c r="P202" s="251" t="s">
        <v>14</v>
      </c>
      <c r="Q202" s="317" t="s">
        <v>133</v>
      </c>
      <c r="R202" s="252" t="s">
        <v>15</v>
      </c>
      <c r="S202" s="315" t="s">
        <v>133</v>
      </c>
      <c r="T202" s="253" t="s">
        <v>16</v>
      </c>
      <c r="U202" s="254" t="s">
        <v>133</v>
      </c>
      <c r="V202" s="255" t="s">
        <v>17</v>
      </c>
      <c r="W202" s="316" t="s">
        <v>133</v>
      </c>
      <c r="X202" s="256" t="s">
        <v>18</v>
      </c>
      <c r="Y202" s="308" t="s">
        <v>133</v>
      </c>
      <c r="Z202" s="110" t="s">
        <v>19</v>
      </c>
      <c r="AA202" s="115" t="s">
        <v>20</v>
      </c>
      <c r="AB202" s="119" t="s">
        <v>21</v>
      </c>
    </row>
    <row r="203" spans="1:28" s="183" customFormat="1" ht="14.25" customHeight="1" x14ac:dyDescent="0.25">
      <c r="A203" s="192"/>
      <c r="B203" s="141">
        <f t="shared" ref="B203:B204" si="98">WEEKDAY(C203)</f>
        <v>2</v>
      </c>
      <c r="C203" s="140">
        <f>date_1er_jour_semaine($A$1,B202)</f>
        <v>42877</v>
      </c>
      <c r="D203" s="184"/>
      <c r="E203" s="212"/>
      <c r="F203" s="184"/>
      <c r="G203" s="213"/>
      <c r="H203" s="184"/>
      <c r="I203" s="214"/>
      <c r="J203" s="184"/>
      <c r="K203" s="215"/>
      <c r="L203" s="184"/>
      <c r="M203" s="216"/>
      <c r="N203" s="184"/>
      <c r="O203" s="217"/>
      <c r="P203" s="184"/>
      <c r="Q203" s="218"/>
      <c r="R203" s="184"/>
      <c r="S203" s="219"/>
      <c r="T203" s="184"/>
      <c r="U203" s="215"/>
      <c r="V203" s="184"/>
      <c r="W203" s="220"/>
      <c r="X203" s="184"/>
      <c r="Y203" s="213"/>
      <c r="Z203" s="184"/>
      <c r="AA203" s="184" t="str">
        <f t="shared" ref="AA203:AA209" si="99">IF(SUM(D203:X203)=0,"",SUM(D203:X203))</f>
        <v/>
      </c>
      <c r="AB203" s="184" t="str">
        <f t="shared" ref="AB203:AB209" si="100">IF(SUM(Y203:AA203)=0,"",SUM(Z203,AA203))</f>
        <v/>
      </c>
    </row>
    <row r="204" spans="1:28" s="183" customFormat="1" ht="14.25" customHeight="1" x14ac:dyDescent="0.25">
      <c r="A204" s="192"/>
      <c r="B204" s="141">
        <f t="shared" si="98"/>
        <v>3</v>
      </c>
      <c r="C204" s="140">
        <f>C203+1</f>
        <v>42878</v>
      </c>
      <c r="D204" s="184"/>
      <c r="E204" s="212"/>
      <c r="F204" s="184"/>
      <c r="G204" s="213"/>
      <c r="H204" s="184"/>
      <c r="I204" s="214"/>
      <c r="J204" s="184"/>
      <c r="K204" s="215"/>
      <c r="L204" s="184"/>
      <c r="M204" s="216"/>
      <c r="N204" s="184"/>
      <c r="O204" s="217"/>
      <c r="P204" s="184"/>
      <c r="Q204" s="218"/>
      <c r="R204" s="184"/>
      <c r="S204" s="219"/>
      <c r="T204" s="221"/>
      <c r="U204" s="215"/>
      <c r="V204" s="184"/>
      <c r="W204" s="220"/>
      <c r="X204" s="184"/>
      <c r="Y204" s="213"/>
      <c r="Z204" s="184"/>
      <c r="AA204" s="184" t="str">
        <f t="shared" si="99"/>
        <v/>
      </c>
      <c r="AB204" s="184" t="str">
        <f t="shared" si="100"/>
        <v/>
      </c>
    </row>
    <row r="205" spans="1:28" s="183" customFormat="1" ht="14.25" customHeight="1" x14ac:dyDescent="0.25">
      <c r="A205" s="192"/>
      <c r="B205" s="141">
        <f>WEEKDAY(C205)</f>
        <v>4</v>
      </c>
      <c r="C205" s="140">
        <f>C204+1</f>
        <v>42879</v>
      </c>
      <c r="D205" s="184"/>
      <c r="E205" s="212"/>
      <c r="F205" s="184"/>
      <c r="G205" s="213"/>
      <c r="H205" s="184"/>
      <c r="I205" s="214"/>
      <c r="J205" s="184"/>
      <c r="K205" s="215"/>
      <c r="L205" s="184"/>
      <c r="M205" s="216"/>
      <c r="N205" s="184"/>
      <c r="O205" s="217"/>
      <c r="P205" s="184"/>
      <c r="Q205" s="218"/>
      <c r="R205" s="184"/>
      <c r="S205" s="219"/>
      <c r="T205" s="184"/>
      <c r="U205" s="215"/>
      <c r="V205" s="184"/>
      <c r="W205" s="220"/>
      <c r="X205" s="184"/>
      <c r="Y205" s="213"/>
      <c r="Z205" s="184"/>
      <c r="AA205" s="184" t="str">
        <f t="shared" si="99"/>
        <v/>
      </c>
      <c r="AB205" s="184" t="str">
        <f t="shared" si="100"/>
        <v/>
      </c>
    </row>
    <row r="206" spans="1:28" s="183" customFormat="1" ht="14.25" customHeight="1" x14ac:dyDescent="0.25">
      <c r="A206" s="192"/>
      <c r="B206" s="141">
        <f t="shared" ref="B206:B209" si="101">WEEKDAY(C206)</f>
        <v>5</v>
      </c>
      <c r="C206" s="140">
        <f t="shared" ref="C206:C209" si="102">C205+1</f>
        <v>42880</v>
      </c>
      <c r="D206" s="184"/>
      <c r="E206" s="212"/>
      <c r="F206" s="184"/>
      <c r="G206" s="213"/>
      <c r="H206" s="184"/>
      <c r="I206" s="214"/>
      <c r="J206" s="184"/>
      <c r="K206" s="215"/>
      <c r="L206" s="184"/>
      <c r="M206" s="216"/>
      <c r="N206" s="184"/>
      <c r="O206" s="217"/>
      <c r="P206" s="184"/>
      <c r="Q206" s="218"/>
      <c r="R206" s="184"/>
      <c r="S206" s="219"/>
      <c r="T206" s="184"/>
      <c r="U206" s="215"/>
      <c r="V206" s="184"/>
      <c r="W206" s="220"/>
      <c r="X206" s="184"/>
      <c r="Y206" s="213"/>
      <c r="Z206" s="184"/>
      <c r="AA206" s="184" t="str">
        <f t="shared" si="99"/>
        <v/>
      </c>
      <c r="AB206" s="184" t="str">
        <f t="shared" si="100"/>
        <v/>
      </c>
    </row>
    <row r="207" spans="1:28" s="183" customFormat="1" ht="14.25" customHeight="1" x14ac:dyDescent="0.25">
      <c r="A207" s="192"/>
      <c r="B207" s="141">
        <f t="shared" si="101"/>
        <v>6</v>
      </c>
      <c r="C207" s="140">
        <f t="shared" si="102"/>
        <v>42881</v>
      </c>
      <c r="D207" s="184"/>
      <c r="E207" s="212"/>
      <c r="F207" s="184"/>
      <c r="G207" s="213"/>
      <c r="H207" s="184"/>
      <c r="I207" s="214"/>
      <c r="J207" s="184"/>
      <c r="K207" s="215"/>
      <c r="L207" s="184"/>
      <c r="M207" s="216"/>
      <c r="N207" s="184"/>
      <c r="O207" s="217"/>
      <c r="P207" s="184"/>
      <c r="Q207" s="218"/>
      <c r="R207" s="184"/>
      <c r="S207" s="219"/>
      <c r="T207" s="184"/>
      <c r="U207" s="215"/>
      <c r="V207" s="184"/>
      <c r="W207" s="220"/>
      <c r="X207" s="184"/>
      <c r="Y207" s="213"/>
      <c r="Z207" s="184"/>
      <c r="AA207" s="184" t="str">
        <f t="shared" si="99"/>
        <v/>
      </c>
      <c r="AB207" s="184" t="str">
        <f t="shared" si="100"/>
        <v/>
      </c>
    </row>
    <row r="208" spans="1:28" s="183" customFormat="1" ht="14.25" customHeight="1" x14ac:dyDescent="0.25">
      <c r="A208" s="192"/>
      <c r="B208" s="141">
        <f t="shared" si="101"/>
        <v>7</v>
      </c>
      <c r="C208" s="140">
        <f t="shared" si="102"/>
        <v>42882</v>
      </c>
      <c r="D208" s="184"/>
      <c r="E208" s="212"/>
      <c r="F208" s="184"/>
      <c r="G208" s="213"/>
      <c r="H208" s="184"/>
      <c r="I208" s="214"/>
      <c r="J208" s="184"/>
      <c r="K208" s="215"/>
      <c r="L208" s="184"/>
      <c r="M208" s="216"/>
      <c r="N208" s="184"/>
      <c r="O208" s="217"/>
      <c r="P208" s="184"/>
      <c r="Q208" s="218"/>
      <c r="R208" s="184"/>
      <c r="S208" s="219"/>
      <c r="T208" s="184"/>
      <c r="U208" s="215"/>
      <c r="V208" s="184"/>
      <c r="W208" s="220"/>
      <c r="X208" s="184"/>
      <c r="Y208" s="213"/>
      <c r="Z208" s="184"/>
      <c r="AA208" s="184" t="str">
        <f t="shared" si="99"/>
        <v/>
      </c>
      <c r="AB208" s="184" t="str">
        <f t="shared" si="100"/>
        <v/>
      </c>
    </row>
    <row r="209" spans="1:28" s="183" customFormat="1" ht="14.25" customHeight="1" x14ac:dyDescent="0.25">
      <c r="A209" s="192"/>
      <c r="B209" s="141">
        <f t="shared" si="101"/>
        <v>1</v>
      </c>
      <c r="C209" s="140">
        <f t="shared" si="102"/>
        <v>42883</v>
      </c>
      <c r="D209" s="184"/>
      <c r="E209" s="212"/>
      <c r="F209" s="184"/>
      <c r="G209" s="213"/>
      <c r="H209" s="184"/>
      <c r="I209" s="214"/>
      <c r="J209" s="184"/>
      <c r="K209" s="215"/>
      <c r="L209" s="184"/>
      <c r="M209" s="216"/>
      <c r="N209" s="184"/>
      <c r="O209" s="217"/>
      <c r="P209" s="184"/>
      <c r="Q209" s="218"/>
      <c r="R209" s="184"/>
      <c r="S209" s="219"/>
      <c r="T209" s="184"/>
      <c r="U209" s="215"/>
      <c r="V209" s="184"/>
      <c r="W209" s="220"/>
      <c r="X209" s="184"/>
      <c r="Y209" s="213"/>
      <c r="Z209" s="184"/>
      <c r="AA209" s="184" t="str">
        <f t="shared" si="99"/>
        <v/>
      </c>
      <c r="AB209" s="184" t="str">
        <f t="shared" si="100"/>
        <v/>
      </c>
    </row>
    <row r="210" spans="1:28" s="181" customFormat="1" ht="15" customHeight="1" x14ac:dyDescent="0.25">
      <c r="A210" s="194"/>
      <c r="B210" s="394" t="s">
        <v>22</v>
      </c>
      <c r="C210" s="395"/>
      <c r="D210" s="379">
        <f>SUM(D203:D209)</f>
        <v>0</v>
      </c>
      <c r="E210" s="380"/>
      <c r="F210" s="379">
        <f>SUM(F203:F209)</f>
        <v>0</v>
      </c>
      <c r="G210" s="380"/>
      <c r="H210" s="379">
        <f>SUM(H203:H209)</f>
        <v>0</v>
      </c>
      <c r="I210" s="380"/>
      <c r="J210" s="379">
        <f>SUM(J203:J209)</f>
        <v>0</v>
      </c>
      <c r="K210" s="380"/>
      <c r="L210" s="379">
        <f>SUM(L203:L209)</f>
        <v>0</v>
      </c>
      <c r="M210" s="380"/>
      <c r="N210" s="379">
        <f>SUM(N203:N209)</f>
        <v>0</v>
      </c>
      <c r="O210" s="380"/>
      <c r="P210" s="379">
        <f>SUM(P203:P209)</f>
        <v>0</v>
      </c>
      <c r="Q210" s="380"/>
      <c r="R210" s="379">
        <f>SUM(R203:R209)</f>
        <v>0</v>
      </c>
      <c r="S210" s="380"/>
      <c r="T210" s="379">
        <f>SUM(T203:T209)</f>
        <v>0</v>
      </c>
      <c r="U210" s="380"/>
      <c r="V210" s="379">
        <f>SUM(V203:V209)</f>
        <v>0</v>
      </c>
      <c r="W210" s="380"/>
      <c r="X210" s="379">
        <f>SUM(X203:X209)</f>
        <v>0</v>
      </c>
      <c r="Y210" s="380"/>
      <c r="Z210" s="180">
        <f>SUM(Z203:Z209)</f>
        <v>0</v>
      </c>
      <c r="AA210" s="180">
        <f>SUM(AA203:AA209)</f>
        <v>0</v>
      </c>
      <c r="AB210" s="180">
        <f>SUM(AB203:AB209)</f>
        <v>0</v>
      </c>
    </row>
    <row r="211" spans="1:28" s="183" customFormat="1" ht="15.75" customHeight="1" x14ac:dyDescent="0.25">
      <c r="A211" s="192"/>
      <c r="B211" s="375">
        <f>SEMAINE(date_1er_jour_semaine($A$1,B202)+7)</f>
        <v>22</v>
      </c>
      <c r="C211" s="376"/>
      <c r="D211" s="245" t="s">
        <v>8</v>
      </c>
      <c r="E211" s="314" t="s">
        <v>133</v>
      </c>
      <c r="F211" s="246" t="s">
        <v>9</v>
      </c>
      <c r="G211" s="313" t="s">
        <v>133</v>
      </c>
      <c r="H211" s="247" t="s">
        <v>10</v>
      </c>
      <c r="I211" s="312" t="s">
        <v>133</v>
      </c>
      <c r="J211" s="248" t="s">
        <v>11</v>
      </c>
      <c r="K211" s="311" t="s">
        <v>133</v>
      </c>
      <c r="L211" s="249" t="s">
        <v>12</v>
      </c>
      <c r="M211" s="310" t="s">
        <v>133</v>
      </c>
      <c r="N211" s="250" t="s">
        <v>13</v>
      </c>
      <c r="O211" s="309" t="s">
        <v>133</v>
      </c>
      <c r="P211" s="251" t="s">
        <v>14</v>
      </c>
      <c r="Q211" s="317" t="s">
        <v>133</v>
      </c>
      <c r="R211" s="252" t="s">
        <v>15</v>
      </c>
      <c r="S211" s="315" t="s">
        <v>133</v>
      </c>
      <c r="T211" s="253" t="s">
        <v>16</v>
      </c>
      <c r="U211" s="254" t="s">
        <v>133</v>
      </c>
      <c r="V211" s="255" t="s">
        <v>17</v>
      </c>
      <c r="W211" s="316" t="s">
        <v>133</v>
      </c>
      <c r="X211" s="256" t="s">
        <v>18</v>
      </c>
      <c r="Y211" s="308" t="s">
        <v>133</v>
      </c>
      <c r="Z211" s="110" t="s">
        <v>19</v>
      </c>
      <c r="AA211" s="115" t="s">
        <v>20</v>
      </c>
      <c r="AB211" s="119" t="s">
        <v>21</v>
      </c>
    </row>
    <row r="212" spans="1:28" s="183" customFormat="1" ht="14.25" customHeight="1" x14ac:dyDescent="0.25">
      <c r="A212" s="192"/>
      <c r="B212" s="141">
        <f t="shared" ref="B212:B213" si="103">WEEKDAY(C212)</f>
        <v>2</v>
      </c>
      <c r="C212" s="140">
        <f>date_1er_jour_semaine($A$1,B211)</f>
        <v>42884</v>
      </c>
      <c r="D212" s="184"/>
      <c r="E212" s="212"/>
      <c r="F212" s="184"/>
      <c r="G212" s="213"/>
      <c r="H212" s="184"/>
      <c r="I212" s="214"/>
      <c r="J212" s="184"/>
      <c r="K212" s="215"/>
      <c r="L212" s="184"/>
      <c r="M212" s="216"/>
      <c r="N212" s="184"/>
      <c r="O212" s="217"/>
      <c r="P212" s="184"/>
      <c r="Q212" s="218"/>
      <c r="R212" s="184"/>
      <c r="S212" s="219"/>
      <c r="T212" s="184"/>
      <c r="U212" s="215"/>
      <c r="V212" s="184"/>
      <c r="W212" s="220"/>
      <c r="X212" s="184"/>
      <c r="Y212" s="213"/>
      <c r="Z212" s="184"/>
      <c r="AA212" s="184" t="str">
        <f t="shared" ref="AA212:AA218" si="104">IF(SUM(D212:X212)=0,"",SUM(D212:X212))</f>
        <v/>
      </c>
      <c r="AB212" s="184" t="str">
        <f t="shared" ref="AB212:AB218" si="105">IF(SUM(Y212:AA212)=0,"",SUM(Z212,AA212))</f>
        <v/>
      </c>
    </row>
    <row r="213" spans="1:28" s="183" customFormat="1" ht="14.25" customHeight="1" x14ac:dyDescent="0.25">
      <c r="A213" s="192"/>
      <c r="B213" s="141">
        <f t="shared" si="103"/>
        <v>3</v>
      </c>
      <c r="C213" s="140">
        <f>C212+1</f>
        <v>42885</v>
      </c>
      <c r="D213" s="184"/>
      <c r="E213" s="212"/>
      <c r="F213" s="184"/>
      <c r="G213" s="213"/>
      <c r="H213" s="184"/>
      <c r="I213" s="214"/>
      <c r="J213" s="184"/>
      <c r="K213" s="215"/>
      <c r="L213" s="184"/>
      <c r="M213" s="216"/>
      <c r="N213" s="184"/>
      <c r="O213" s="217"/>
      <c r="P213" s="184"/>
      <c r="Q213" s="218"/>
      <c r="R213" s="184"/>
      <c r="S213" s="219"/>
      <c r="T213" s="221"/>
      <c r="U213" s="215"/>
      <c r="V213" s="184"/>
      <c r="W213" s="220"/>
      <c r="X213" s="184"/>
      <c r="Y213" s="213"/>
      <c r="Z213" s="184"/>
      <c r="AA213" s="184" t="str">
        <f t="shared" si="104"/>
        <v/>
      </c>
      <c r="AB213" s="184" t="str">
        <f t="shared" si="105"/>
        <v/>
      </c>
    </row>
    <row r="214" spans="1:28" s="183" customFormat="1" ht="14.25" customHeight="1" x14ac:dyDescent="0.25">
      <c r="A214" s="199"/>
      <c r="B214" s="141">
        <f>WEEKDAY(C214)</f>
        <v>4</v>
      </c>
      <c r="C214" s="140">
        <f>C213+1</f>
        <v>42886</v>
      </c>
      <c r="D214" s="184"/>
      <c r="E214" s="212"/>
      <c r="F214" s="184"/>
      <c r="G214" s="213"/>
      <c r="H214" s="184"/>
      <c r="I214" s="214"/>
      <c r="J214" s="184"/>
      <c r="K214" s="215"/>
      <c r="L214" s="184"/>
      <c r="M214" s="216"/>
      <c r="N214" s="184"/>
      <c r="O214" s="217"/>
      <c r="P214" s="184"/>
      <c r="Q214" s="218"/>
      <c r="R214" s="184"/>
      <c r="S214" s="219"/>
      <c r="T214" s="184"/>
      <c r="U214" s="215"/>
      <c r="V214" s="184"/>
      <c r="W214" s="220"/>
      <c r="X214" s="184"/>
      <c r="Y214" s="213"/>
      <c r="Z214" s="184"/>
      <c r="AA214" s="184" t="str">
        <f t="shared" si="104"/>
        <v/>
      </c>
      <c r="AB214" s="184" t="str">
        <f t="shared" si="105"/>
        <v/>
      </c>
    </row>
    <row r="215" spans="1:28" s="183" customFormat="1" ht="15" customHeight="1" x14ac:dyDescent="0.25">
      <c r="A215" s="196"/>
      <c r="B215" s="141">
        <f t="shared" ref="B215:B218" si="106">WEEKDAY(C215)</f>
        <v>5</v>
      </c>
      <c r="C215" s="140">
        <f t="shared" ref="C215:C218" si="107">C214+1</f>
        <v>42887</v>
      </c>
      <c r="D215" s="184"/>
      <c r="E215" s="212"/>
      <c r="F215" s="184"/>
      <c r="G215" s="213"/>
      <c r="H215" s="184"/>
      <c r="I215" s="214"/>
      <c r="J215" s="184"/>
      <c r="K215" s="215"/>
      <c r="L215" s="184"/>
      <c r="M215" s="216"/>
      <c r="N215" s="184"/>
      <c r="O215" s="217"/>
      <c r="P215" s="184"/>
      <c r="Q215" s="218"/>
      <c r="R215" s="184"/>
      <c r="S215" s="219"/>
      <c r="T215" s="184"/>
      <c r="U215" s="215"/>
      <c r="V215" s="184"/>
      <c r="W215" s="220"/>
      <c r="X215" s="184"/>
      <c r="Y215" s="213"/>
      <c r="Z215" s="184"/>
      <c r="AA215" s="184" t="str">
        <f t="shared" si="104"/>
        <v/>
      </c>
      <c r="AB215" s="184" t="str">
        <f t="shared" si="105"/>
        <v/>
      </c>
    </row>
    <row r="216" spans="1:28" s="183" customFormat="1" ht="14.25" customHeight="1" x14ac:dyDescent="0.25">
      <c r="A216" s="192"/>
      <c r="B216" s="141">
        <f t="shared" si="106"/>
        <v>6</v>
      </c>
      <c r="C216" s="140">
        <f t="shared" si="107"/>
        <v>42888</v>
      </c>
      <c r="D216" s="184"/>
      <c r="E216" s="212"/>
      <c r="F216" s="184"/>
      <c r="G216" s="213"/>
      <c r="H216" s="184"/>
      <c r="I216" s="214"/>
      <c r="J216" s="184"/>
      <c r="K216" s="215"/>
      <c r="L216" s="184"/>
      <c r="M216" s="216"/>
      <c r="N216" s="184"/>
      <c r="O216" s="217"/>
      <c r="P216" s="184"/>
      <c r="Q216" s="218"/>
      <c r="R216" s="184"/>
      <c r="S216" s="219"/>
      <c r="T216" s="184"/>
      <c r="U216" s="215"/>
      <c r="V216" s="184"/>
      <c r="W216" s="220"/>
      <c r="X216" s="184"/>
      <c r="Y216" s="213"/>
      <c r="Z216" s="184"/>
      <c r="AA216" s="184" t="str">
        <f t="shared" si="104"/>
        <v/>
      </c>
      <c r="AB216" s="184" t="str">
        <f t="shared" si="105"/>
        <v/>
      </c>
    </row>
    <row r="217" spans="1:28" s="183" customFormat="1" ht="14.25" customHeight="1" x14ac:dyDescent="0.25">
      <c r="A217" s="192"/>
      <c r="B217" s="141">
        <f t="shared" si="106"/>
        <v>7</v>
      </c>
      <c r="C217" s="140">
        <f t="shared" si="107"/>
        <v>42889</v>
      </c>
      <c r="D217" s="184"/>
      <c r="E217" s="212"/>
      <c r="F217" s="184"/>
      <c r="G217" s="213"/>
      <c r="H217" s="184"/>
      <c r="I217" s="214"/>
      <c r="J217" s="184"/>
      <c r="K217" s="215"/>
      <c r="L217" s="184"/>
      <c r="M217" s="216"/>
      <c r="N217" s="184"/>
      <c r="O217" s="217"/>
      <c r="P217" s="184"/>
      <c r="Q217" s="218"/>
      <c r="R217" s="184"/>
      <c r="S217" s="219"/>
      <c r="T217" s="184"/>
      <c r="U217" s="215"/>
      <c r="V217" s="184"/>
      <c r="W217" s="220"/>
      <c r="X217" s="184"/>
      <c r="Y217" s="213"/>
      <c r="Z217" s="184"/>
      <c r="AA217" s="184" t="str">
        <f t="shared" si="104"/>
        <v/>
      </c>
      <c r="AB217" s="184" t="str">
        <f t="shared" si="105"/>
        <v/>
      </c>
    </row>
    <row r="218" spans="1:28" s="183" customFormat="1" ht="14.25" customHeight="1" x14ac:dyDescent="0.25">
      <c r="A218" s="192"/>
      <c r="B218" s="141">
        <f t="shared" si="106"/>
        <v>1</v>
      </c>
      <c r="C218" s="140">
        <f t="shared" si="107"/>
        <v>42890</v>
      </c>
      <c r="D218" s="184"/>
      <c r="E218" s="212"/>
      <c r="F218" s="184"/>
      <c r="G218" s="213"/>
      <c r="H218" s="184"/>
      <c r="I218" s="214"/>
      <c r="J218" s="184"/>
      <c r="K218" s="215"/>
      <c r="L218" s="184"/>
      <c r="M218" s="216"/>
      <c r="N218" s="184"/>
      <c r="O218" s="217"/>
      <c r="P218" s="184"/>
      <c r="Q218" s="218"/>
      <c r="R218" s="184"/>
      <c r="S218" s="219"/>
      <c r="T218" s="184"/>
      <c r="U218" s="215"/>
      <c r="V218" s="184"/>
      <c r="W218" s="220"/>
      <c r="X218" s="184"/>
      <c r="Y218" s="213"/>
      <c r="Z218" s="184"/>
      <c r="AA218" s="184" t="str">
        <f t="shared" si="104"/>
        <v/>
      </c>
      <c r="AB218" s="184" t="str">
        <f t="shared" si="105"/>
        <v/>
      </c>
    </row>
    <row r="219" spans="1:28" s="181" customFormat="1" ht="15" customHeight="1" x14ac:dyDescent="0.25">
      <c r="A219" s="194"/>
      <c r="B219" s="394" t="s">
        <v>22</v>
      </c>
      <c r="C219" s="395"/>
      <c r="D219" s="379">
        <f>SUM(D212:D218)</f>
        <v>0</v>
      </c>
      <c r="E219" s="380"/>
      <c r="F219" s="379">
        <f>SUM(F212:F218)</f>
        <v>0</v>
      </c>
      <c r="G219" s="380"/>
      <c r="H219" s="379">
        <f>SUM(H212:H218)</f>
        <v>0</v>
      </c>
      <c r="I219" s="380"/>
      <c r="J219" s="379">
        <f>SUM(J212:J218)</f>
        <v>0</v>
      </c>
      <c r="K219" s="380"/>
      <c r="L219" s="379">
        <f>SUM(L212:L218)</f>
        <v>0</v>
      </c>
      <c r="M219" s="380"/>
      <c r="N219" s="379">
        <f>SUM(N212:N218)</f>
        <v>0</v>
      </c>
      <c r="O219" s="380"/>
      <c r="P219" s="379">
        <f>SUM(P212:P218)</f>
        <v>0</v>
      </c>
      <c r="Q219" s="380"/>
      <c r="R219" s="379">
        <f>SUM(R212:R218)</f>
        <v>0</v>
      </c>
      <c r="S219" s="380"/>
      <c r="T219" s="379">
        <f>SUM(T212:T218)</f>
        <v>0</v>
      </c>
      <c r="U219" s="380"/>
      <c r="V219" s="379">
        <f>SUM(V212:V218)</f>
        <v>0</v>
      </c>
      <c r="W219" s="380"/>
      <c r="X219" s="379">
        <f>SUM(X212:X218)</f>
        <v>0</v>
      </c>
      <c r="Y219" s="380"/>
      <c r="Z219" s="180">
        <f>SUM(Z212:Z218)</f>
        <v>0</v>
      </c>
      <c r="AA219" s="180">
        <f>SUM(AA212:AA218)</f>
        <v>0</v>
      </c>
      <c r="AB219" s="180">
        <f>SUM(AB212:AB218)</f>
        <v>0</v>
      </c>
    </row>
    <row r="220" spans="1:28" s="183" customFormat="1" ht="15.75" customHeight="1" x14ac:dyDescent="0.25">
      <c r="A220" s="192"/>
      <c r="B220" s="375">
        <f>SEMAINE(date_1er_jour_semaine($A$1,B211)+7)</f>
        <v>23</v>
      </c>
      <c r="C220" s="376"/>
      <c r="D220" s="245" t="s">
        <v>8</v>
      </c>
      <c r="E220" s="314" t="s">
        <v>133</v>
      </c>
      <c r="F220" s="246" t="s">
        <v>9</v>
      </c>
      <c r="G220" s="313" t="s">
        <v>133</v>
      </c>
      <c r="H220" s="247" t="s">
        <v>10</v>
      </c>
      <c r="I220" s="312" t="s">
        <v>133</v>
      </c>
      <c r="J220" s="248" t="s">
        <v>11</v>
      </c>
      <c r="K220" s="311" t="s">
        <v>133</v>
      </c>
      <c r="L220" s="249" t="s">
        <v>12</v>
      </c>
      <c r="M220" s="310" t="s">
        <v>133</v>
      </c>
      <c r="N220" s="250" t="s">
        <v>13</v>
      </c>
      <c r="O220" s="309" t="s">
        <v>133</v>
      </c>
      <c r="P220" s="251" t="s">
        <v>14</v>
      </c>
      <c r="Q220" s="317" t="s">
        <v>133</v>
      </c>
      <c r="R220" s="252" t="s">
        <v>15</v>
      </c>
      <c r="S220" s="315" t="s">
        <v>133</v>
      </c>
      <c r="T220" s="253" t="s">
        <v>16</v>
      </c>
      <c r="U220" s="254" t="s">
        <v>133</v>
      </c>
      <c r="V220" s="255" t="s">
        <v>17</v>
      </c>
      <c r="W220" s="316" t="s">
        <v>133</v>
      </c>
      <c r="X220" s="256" t="s">
        <v>18</v>
      </c>
      <c r="Y220" s="308" t="s">
        <v>133</v>
      </c>
      <c r="Z220" s="110" t="s">
        <v>19</v>
      </c>
      <c r="AA220" s="115" t="s">
        <v>20</v>
      </c>
      <c r="AB220" s="119" t="s">
        <v>21</v>
      </c>
    </row>
    <row r="221" spans="1:28" s="183" customFormat="1" ht="14.25" customHeight="1" x14ac:dyDescent="0.25">
      <c r="A221" s="192"/>
      <c r="B221" s="141">
        <f t="shared" ref="B221:B222" si="108">WEEKDAY(C221)</f>
        <v>2</v>
      </c>
      <c r="C221" s="140">
        <f>date_1er_jour_semaine($A$1,B220)</f>
        <v>42891</v>
      </c>
      <c r="D221" s="184"/>
      <c r="E221" s="212"/>
      <c r="F221" s="184"/>
      <c r="G221" s="213"/>
      <c r="H221" s="184"/>
      <c r="I221" s="214"/>
      <c r="J221" s="184"/>
      <c r="K221" s="215"/>
      <c r="L221" s="184"/>
      <c r="M221" s="216"/>
      <c r="N221" s="184"/>
      <c r="O221" s="217"/>
      <c r="P221" s="184"/>
      <c r="Q221" s="218"/>
      <c r="R221" s="184"/>
      <c r="S221" s="219"/>
      <c r="T221" s="184"/>
      <c r="U221" s="215"/>
      <c r="V221" s="184"/>
      <c r="W221" s="220"/>
      <c r="X221" s="184"/>
      <c r="Y221" s="213"/>
      <c r="Z221" s="184"/>
      <c r="AA221" s="184" t="str">
        <f t="shared" ref="AA221:AA227" si="109">IF(SUM(D221:X221)=0,"",SUM(D221:X221))</f>
        <v/>
      </c>
      <c r="AB221" s="184" t="str">
        <f t="shared" ref="AB221:AB227" si="110">IF(SUM(Y221:AA221)=0,"",SUM(Z221,AA221))</f>
        <v/>
      </c>
    </row>
    <row r="222" spans="1:28" s="183" customFormat="1" ht="14.25" customHeight="1" x14ac:dyDescent="0.25">
      <c r="A222" s="192"/>
      <c r="B222" s="141">
        <f t="shared" si="108"/>
        <v>3</v>
      </c>
      <c r="C222" s="140">
        <f>C221+1</f>
        <v>42892</v>
      </c>
      <c r="D222" s="184"/>
      <c r="E222" s="212"/>
      <c r="F222" s="184"/>
      <c r="G222" s="213"/>
      <c r="H222" s="184"/>
      <c r="I222" s="214"/>
      <c r="J222" s="184"/>
      <c r="K222" s="215"/>
      <c r="L222" s="184"/>
      <c r="M222" s="216"/>
      <c r="N222" s="184"/>
      <c r="O222" s="217"/>
      <c r="P222" s="184"/>
      <c r="Q222" s="218"/>
      <c r="R222" s="184"/>
      <c r="S222" s="219"/>
      <c r="T222" s="221"/>
      <c r="U222" s="215"/>
      <c r="V222" s="184"/>
      <c r="W222" s="220"/>
      <c r="X222" s="184"/>
      <c r="Y222" s="213"/>
      <c r="Z222" s="184"/>
      <c r="AA222" s="184" t="str">
        <f t="shared" si="109"/>
        <v/>
      </c>
      <c r="AB222" s="184" t="str">
        <f t="shared" si="110"/>
        <v/>
      </c>
    </row>
    <row r="223" spans="1:28" s="183" customFormat="1" ht="14.25" customHeight="1" x14ac:dyDescent="0.25">
      <c r="A223" s="192"/>
      <c r="B223" s="141">
        <f>WEEKDAY(C223)</f>
        <v>4</v>
      </c>
      <c r="C223" s="140">
        <f>C222+1</f>
        <v>42893</v>
      </c>
      <c r="D223" s="184"/>
      <c r="E223" s="212"/>
      <c r="F223" s="184"/>
      <c r="G223" s="213"/>
      <c r="H223" s="184"/>
      <c r="I223" s="214"/>
      <c r="J223" s="184"/>
      <c r="K223" s="215"/>
      <c r="L223" s="184"/>
      <c r="M223" s="216"/>
      <c r="N223" s="184"/>
      <c r="O223" s="217"/>
      <c r="P223" s="184"/>
      <c r="Q223" s="218"/>
      <c r="R223" s="184"/>
      <c r="S223" s="219"/>
      <c r="T223" s="184"/>
      <c r="U223" s="215"/>
      <c r="V223" s="184"/>
      <c r="W223" s="220"/>
      <c r="X223" s="184"/>
      <c r="Y223" s="213"/>
      <c r="Z223" s="184"/>
      <c r="AA223" s="184" t="str">
        <f t="shared" si="109"/>
        <v/>
      </c>
      <c r="AB223" s="184" t="str">
        <f t="shared" si="110"/>
        <v/>
      </c>
    </row>
    <row r="224" spans="1:28" s="183" customFormat="1" ht="14.25" customHeight="1" x14ac:dyDescent="0.25">
      <c r="A224" s="192"/>
      <c r="B224" s="141">
        <f t="shared" ref="B224:B227" si="111">WEEKDAY(C224)</f>
        <v>5</v>
      </c>
      <c r="C224" s="140">
        <f t="shared" ref="C224:C227" si="112">C223+1</f>
        <v>42894</v>
      </c>
      <c r="D224" s="184"/>
      <c r="E224" s="212"/>
      <c r="F224" s="184"/>
      <c r="G224" s="213"/>
      <c r="H224" s="184"/>
      <c r="I224" s="214"/>
      <c r="J224" s="184"/>
      <c r="K224" s="215"/>
      <c r="L224" s="184"/>
      <c r="M224" s="216"/>
      <c r="N224" s="184"/>
      <c r="O224" s="217"/>
      <c r="P224" s="184"/>
      <c r="Q224" s="218"/>
      <c r="R224" s="184"/>
      <c r="S224" s="219"/>
      <c r="T224" s="184"/>
      <c r="U224" s="215"/>
      <c r="V224" s="184"/>
      <c r="W224" s="220"/>
      <c r="X224" s="184"/>
      <c r="Y224" s="213"/>
      <c r="Z224" s="184"/>
      <c r="AA224" s="184" t="str">
        <f t="shared" si="109"/>
        <v/>
      </c>
      <c r="AB224" s="184" t="str">
        <f t="shared" si="110"/>
        <v/>
      </c>
    </row>
    <row r="225" spans="1:28" s="183" customFormat="1" ht="14.25" customHeight="1" x14ac:dyDescent="0.25">
      <c r="A225" s="192"/>
      <c r="B225" s="141">
        <f t="shared" si="111"/>
        <v>6</v>
      </c>
      <c r="C225" s="140">
        <f t="shared" si="112"/>
        <v>42895</v>
      </c>
      <c r="D225" s="184"/>
      <c r="E225" s="212"/>
      <c r="F225" s="184"/>
      <c r="G225" s="213"/>
      <c r="H225" s="184"/>
      <c r="I225" s="214"/>
      <c r="J225" s="184"/>
      <c r="K225" s="215"/>
      <c r="L225" s="184"/>
      <c r="M225" s="216"/>
      <c r="N225" s="184"/>
      <c r="O225" s="217"/>
      <c r="P225" s="184"/>
      <c r="Q225" s="218"/>
      <c r="R225" s="184"/>
      <c r="S225" s="219"/>
      <c r="T225" s="184"/>
      <c r="U225" s="215"/>
      <c r="V225" s="184"/>
      <c r="W225" s="220"/>
      <c r="X225" s="184"/>
      <c r="Y225" s="213"/>
      <c r="Z225" s="184"/>
      <c r="AA225" s="184" t="str">
        <f t="shared" si="109"/>
        <v/>
      </c>
      <c r="AB225" s="184" t="str">
        <f t="shared" si="110"/>
        <v/>
      </c>
    </row>
    <row r="226" spans="1:28" s="183" customFormat="1" ht="14.25" customHeight="1" x14ac:dyDescent="0.25">
      <c r="A226" s="192"/>
      <c r="B226" s="141">
        <f t="shared" si="111"/>
        <v>7</v>
      </c>
      <c r="C226" s="140">
        <f t="shared" si="112"/>
        <v>42896</v>
      </c>
      <c r="D226" s="184"/>
      <c r="E226" s="212"/>
      <c r="F226" s="184"/>
      <c r="G226" s="213"/>
      <c r="H226" s="184"/>
      <c r="I226" s="214"/>
      <c r="J226" s="184"/>
      <c r="K226" s="215"/>
      <c r="L226" s="184"/>
      <c r="M226" s="216"/>
      <c r="N226" s="184"/>
      <c r="O226" s="217"/>
      <c r="P226" s="184"/>
      <c r="Q226" s="218"/>
      <c r="R226" s="184"/>
      <c r="S226" s="219"/>
      <c r="T226" s="184"/>
      <c r="U226" s="215"/>
      <c r="V226" s="184"/>
      <c r="W226" s="220"/>
      <c r="X226" s="184"/>
      <c r="Y226" s="213"/>
      <c r="Z226" s="184"/>
      <c r="AA226" s="184" t="str">
        <f t="shared" si="109"/>
        <v/>
      </c>
      <c r="AB226" s="184" t="str">
        <f t="shared" si="110"/>
        <v/>
      </c>
    </row>
    <row r="227" spans="1:28" s="183" customFormat="1" ht="14.25" customHeight="1" x14ac:dyDescent="0.25">
      <c r="A227" s="192"/>
      <c r="B227" s="141">
        <f t="shared" si="111"/>
        <v>1</v>
      </c>
      <c r="C227" s="140">
        <f t="shared" si="112"/>
        <v>42897</v>
      </c>
      <c r="D227" s="184"/>
      <c r="E227" s="212"/>
      <c r="F227" s="184"/>
      <c r="G227" s="213"/>
      <c r="H227" s="184"/>
      <c r="I227" s="214"/>
      <c r="J227" s="184"/>
      <c r="K227" s="215"/>
      <c r="L227" s="184"/>
      <c r="M227" s="216"/>
      <c r="N227" s="184"/>
      <c r="O227" s="217"/>
      <c r="P227" s="184"/>
      <c r="Q227" s="218"/>
      <c r="R227" s="184"/>
      <c r="S227" s="219"/>
      <c r="T227" s="184"/>
      <c r="U227" s="215"/>
      <c r="V227" s="184"/>
      <c r="W227" s="220"/>
      <c r="X227" s="184"/>
      <c r="Y227" s="213"/>
      <c r="Z227" s="184"/>
      <c r="AA227" s="184" t="str">
        <f t="shared" si="109"/>
        <v/>
      </c>
      <c r="AB227" s="184" t="str">
        <f t="shared" si="110"/>
        <v/>
      </c>
    </row>
    <row r="228" spans="1:28" s="181" customFormat="1" ht="15" customHeight="1" x14ac:dyDescent="0.25">
      <c r="A228" s="194"/>
      <c r="B228" s="394" t="s">
        <v>22</v>
      </c>
      <c r="C228" s="395"/>
      <c r="D228" s="379">
        <f>SUM(D221:D227)</f>
        <v>0</v>
      </c>
      <c r="E228" s="380"/>
      <c r="F228" s="379">
        <f>SUM(F221:F227)</f>
        <v>0</v>
      </c>
      <c r="G228" s="380"/>
      <c r="H228" s="379">
        <f>SUM(H221:H227)</f>
        <v>0</v>
      </c>
      <c r="I228" s="380"/>
      <c r="J228" s="379">
        <f>SUM(J221:J227)</f>
        <v>0</v>
      </c>
      <c r="K228" s="380"/>
      <c r="L228" s="379">
        <f>SUM(L221:L227)</f>
        <v>0</v>
      </c>
      <c r="M228" s="380"/>
      <c r="N228" s="379">
        <f>SUM(N221:N227)</f>
        <v>0</v>
      </c>
      <c r="O228" s="380"/>
      <c r="P228" s="379">
        <f>SUM(P221:P227)</f>
        <v>0</v>
      </c>
      <c r="Q228" s="380"/>
      <c r="R228" s="379">
        <f>SUM(R221:R227)</f>
        <v>0</v>
      </c>
      <c r="S228" s="380"/>
      <c r="T228" s="379">
        <f>SUM(T221:T227)</f>
        <v>0</v>
      </c>
      <c r="U228" s="380"/>
      <c r="V228" s="379">
        <f>SUM(V221:V227)</f>
        <v>0</v>
      </c>
      <c r="W228" s="380"/>
      <c r="X228" s="379">
        <f>SUM(X221:X227)</f>
        <v>0</v>
      </c>
      <c r="Y228" s="380"/>
      <c r="Z228" s="180">
        <f>SUM(Z221:Z227)</f>
        <v>0</v>
      </c>
      <c r="AA228" s="180">
        <f>SUM(AA221:AA227)</f>
        <v>0</v>
      </c>
      <c r="AB228" s="180">
        <f>SUM(AB221:AB227)</f>
        <v>0</v>
      </c>
    </row>
    <row r="229" spans="1:28" s="183" customFormat="1" ht="15.75" customHeight="1" x14ac:dyDescent="0.25">
      <c r="A229" s="192"/>
      <c r="B229" s="375">
        <f>SEMAINE(date_1er_jour_semaine($A$1,B220)+7)</f>
        <v>24</v>
      </c>
      <c r="C229" s="376"/>
      <c r="D229" s="245" t="s">
        <v>8</v>
      </c>
      <c r="E229" s="314" t="s">
        <v>133</v>
      </c>
      <c r="F229" s="246" t="s">
        <v>9</v>
      </c>
      <c r="G229" s="313" t="s">
        <v>133</v>
      </c>
      <c r="H229" s="247" t="s">
        <v>10</v>
      </c>
      <c r="I229" s="312" t="s">
        <v>133</v>
      </c>
      <c r="J229" s="248" t="s">
        <v>11</v>
      </c>
      <c r="K229" s="311" t="s">
        <v>133</v>
      </c>
      <c r="L229" s="249" t="s">
        <v>12</v>
      </c>
      <c r="M229" s="310" t="s">
        <v>133</v>
      </c>
      <c r="N229" s="250" t="s">
        <v>13</v>
      </c>
      <c r="O229" s="309" t="s">
        <v>133</v>
      </c>
      <c r="P229" s="251" t="s">
        <v>14</v>
      </c>
      <c r="Q229" s="317" t="s">
        <v>133</v>
      </c>
      <c r="R229" s="252" t="s">
        <v>15</v>
      </c>
      <c r="S229" s="315" t="s">
        <v>133</v>
      </c>
      <c r="T229" s="253" t="s">
        <v>16</v>
      </c>
      <c r="U229" s="254" t="s">
        <v>133</v>
      </c>
      <c r="V229" s="255" t="s">
        <v>17</v>
      </c>
      <c r="W229" s="316" t="s">
        <v>133</v>
      </c>
      <c r="X229" s="256" t="s">
        <v>18</v>
      </c>
      <c r="Y229" s="308" t="s">
        <v>133</v>
      </c>
      <c r="Z229" s="110" t="s">
        <v>19</v>
      </c>
      <c r="AA229" s="115" t="s">
        <v>20</v>
      </c>
      <c r="AB229" s="119" t="s">
        <v>21</v>
      </c>
    </row>
    <row r="230" spans="1:28" s="183" customFormat="1" ht="14.25" customHeight="1" x14ac:dyDescent="0.25">
      <c r="A230" s="192"/>
      <c r="B230" s="141">
        <f t="shared" ref="B230:B231" si="113">WEEKDAY(C230)</f>
        <v>2</v>
      </c>
      <c r="C230" s="140">
        <f>date_1er_jour_semaine($A$1,B229)</f>
        <v>42898</v>
      </c>
      <c r="D230" s="184"/>
      <c r="E230" s="212"/>
      <c r="F230" s="184"/>
      <c r="G230" s="213"/>
      <c r="H230" s="184"/>
      <c r="I230" s="214"/>
      <c r="J230" s="184"/>
      <c r="K230" s="215"/>
      <c r="L230" s="184"/>
      <c r="M230" s="216"/>
      <c r="N230" s="184"/>
      <c r="O230" s="217"/>
      <c r="P230" s="184"/>
      <c r="Q230" s="218"/>
      <c r="R230" s="184"/>
      <c r="S230" s="219"/>
      <c r="T230" s="184"/>
      <c r="U230" s="215"/>
      <c r="V230" s="184"/>
      <c r="W230" s="220"/>
      <c r="X230" s="184"/>
      <c r="Y230" s="213"/>
      <c r="Z230" s="184"/>
      <c r="AA230" s="184" t="str">
        <f t="shared" ref="AA230:AA236" si="114">IF(SUM(D230:X230)=0,"",SUM(D230:X230))</f>
        <v/>
      </c>
      <c r="AB230" s="184" t="str">
        <f t="shared" ref="AB230:AB236" si="115">IF(SUM(Y230:AA230)=0,"",SUM(Z230,AA230))</f>
        <v/>
      </c>
    </row>
    <row r="231" spans="1:28" s="183" customFormat="1" ht="14.25" customHeight="1" x14ac:dyDescent="0.25">
      <c r="A231" s="192"/>
      <c r="B231" s="141">
        <f t="shared" si="113"/>
        <v>3</v>
      </c>
      <c r="C231" s="140">
        <f>C230+1</f>
        <v>42899</v>
      </c>
      <c r="D231" s="184"/>
      <c r="E231" s="212"/>
      <c r="F231" s="184"/>
      <c r="G231" s="213"/>
      <c r="H231" s="184"/>
      <c r="I231" s="214"/>
      <c r="J231" s="184"/>
      <c r="K231" s="215"/>
      <c r="L231" s="184"/>
      <c r="M231" s="216"/>
      <c r="N231" s="184"/>
      <c r="O231" s="217"/>
      <c r="P231" s="184"/>
      <c r="Q231" s="218"/>
      <c r="R231" s="184"/>
      <c r="S231" s="219"/>
      <c r="T231" s="221"/>
      <c r="U231" s="215"/>
      <c r="V231" s="184"/>
      <c r="W231" s="220"/>
      <c r="X231" s="184"/>
      <c r="Y231" s="213"/>
      <c r="Z231" s="184"/>
      <c r="AA231" s="184" t="str">
        <f t="shared" si="114"/>
        <v/>
      </c>
      <c r="AB231" s="184" t="str">
        <f t="shared" si="115"/>
        <v/>
      </c>
    </row>
    <row r="232" spans="1:28" s="183" customFormat="1" ht="14.25" customHeight="1" x14ac:dyDescent="0.25">
      <c r="A232" s="192"/>
      <c r="B232" s="141">
        <f>WEEKDAY(C232)</f>
        <v>4</v>
      </c>
      <c r="C232" s="140">
        <f>C231+1</f>
        <v>42900</v>
      </c>
      <c r="D232" s="184"/>
      <c r="E232" s="212"/>
      <c r="F232" s="184"/>
      <c r="G232" s="213"/>
      <c r="H232" s="184"/>
      <c r="I232" s="214"/>
      <c r="J232" s="184"/>
      <c r="K232" s="215"/>
      <c r="L232" s="184"/>
      <c r="M232" s="216"/>
      <c r="N232" s="184"/>
      <c r="O232" s="217"/>
      <c r="P232" s="184"/>
      <c r="Q232" s="218"/>
      <c r="R232" s="184"/>
      <c r="S232" s="219"/>
      <c r="T232" s="184"/>
      <c r="U232" s="215"/>
      <c r="V232" s="184"/>
      <c r="W232" s="220"/>
      <c r="X232" s="184"/>
      <c r="Y232" s="213"/>
      <c r="Z232" s="184"/>
      <c r="AA232" s="184" t="str">
        <f t="shared" si="114"/>
        <v/>
      </c>
      <c r="AB232" s="184" t="str">
        <f t="shared" si="115"/>
        <v/>
      </c>
    </row>
    <row r="233" spans="1:28" s="183" customFormat="1" ht="14.25" customHeight="1" x14ac:dyDescent="0.25">
      <c r="A233" s="192"/>
      <c r="B233" s="141">
        <f t="shared" ref="B233:B236" si="116">WEEKDAY(C233)</f>
        <v>5</v>
      </c>
      <c r="C233" s="140">
        <f t="shared" ref="C233:C236" si="117">C232+1</f>
        <v>42901</v>
      </c>
      <c r="D233" s="184"/>
      <c r="E233" s="212"/>
      <c r="F233" s="184"/>
      <c r="G233" s="213"/>
      <c r="H233" s="184"/>
      <c r="I233" s="214"/>
      <c r="J233" s="184"/>
      <c r="K233" s="215"/>
      <c r="L233" s="184"/>
      <c r="M233" s="216"/>
      <c r="N233" s="184"/>
      <c r="O233" s="217"/>
      <c r="P233" s="184"/>
      <c r="Q233" s="218"/>
      <c r="R233" s="184"/>
      <c r="S233" s="219"/>
      <c r="T233" s="184"/>
      <c r="U233" s="215"/>
      <c r="V233" s="184"/>
      <c r="W233" s="220"/>
      <c r="X233" s="184"/>
      <c r="Y233" s="213"/>
      <c r="Z233" s="184"/>
      <c r="AA233" s="184" t="str">
        <f t="shared" si="114"/>
        <v/>
      </c>
      <c r="AB233" s="184" t="str">
        <f t="shared" si="115"/>
        <v/>
      </c>
    </row>
    <row r="234" spans="1:28" s="183" customFormat="1" ht="14.25" customHeight="1" x14ac:dyDescent="0.25">
      <c r="A234" s="192"/>
      <c r="B234" s="141">
        <f t="shared" si="116"/>
        <v>6</v>
      </c>
      <c r="C234" s="140">
        <f t="shared" si="117"/>
        <v>42902</v>
      </c>
      <c r="D234" s="184"/>
      <c r="E234" s="212"/>
      <c r="F234" s="184"/>
      <c r="G234" s="213"/>
      <c r="H234" s="184"/>
      <c r="I234" s="214"/>
      <c r="J234" s="184"/>
      <c r="K234" s="215"/>
      <c r="L234" s="184"/>
      <c r="M234" s="216"/>
      <c r="N234" s="184"/>
      <c r="O234" s="217"/>
      <c r="P234" s="184"/>
      <c r="Q234" s="218"/>
      <c r="R234" s="184"/>
      <c r="S234" s="219"/>
      <c r="T234" s="184"/>
      <c r="U234" s="215"/>
      <c r="V234" s="184"/>
      <c r="W234" s="220"/>
      <c r="X234" s="184"/>
      <c r="Y234" s="213"/>
      <c r="Z234" s="184"/>
      <c r="AA234" s="184" t="str">
        <f t="shared" si="114"/>
        <v/>
      </c>
      <c r="AB234" s="184" t="str">
        <f t="shared" si="115"/>
        <v/>
      </c>
    </row>
    <row r="235" spans="1:28" s="183" customFormat="1" ht="14.25" customHeight="1" x14ac:dyDescent="0.25">
      <c r="A235" s="192"/>
      <c r="B235" s="141">
        <f t="shared" si="116"/>
        <v>7</v>
      </c>
      <c r="C235" s="140">
        <f t="shared" si="117"/>
        <v>42903</v>
      </c>
      <c r="D235" s="184"/>
      <c r="E235" s="212"/>
      <c r="F235" s="184"/>
      <c r="G235" s="213"/>
      <c r="H235" s="184"/>
      <c r="I235" s="214"/>
      <c r="J235" s="184"/>
      <c r="K235" s="215"/>
      <c r="L235" s="184"/>
      <c r="M235" s="216"/>
      <c r="N235" s="184"/>
      <c r="O235" s="217"/>
      <c r="P235" s="184"/>
      <c r="Q235" s="218"/>
      <c r="R235" s="184"/>
      <c r="S235" s="219"/>
      <c r="T235" s="184"/>
      <c r="U235" s="215"/>
      <c r="V235" s="184"/>
      <c r="W235" s="220"/>
      <c r="X235" s="184"/>
      <c r="Y235" s="213"/>
      <c r="Z235" s="184"/>
      <c r="AA235" s="184" t="str">
        <f t="shared" si="114"/>
        <v/>
      </c>
      <c r="AB235" s="184" t="str">
        <f t="shared" si="115"/>
        <v/>
      </c>
    </row>
    <row r="236" spans="1:28" s="183" customFormat="1" ht="14.25" customHeight="1" x14ac:dyDescent="0.25">
      <c r="A236" s="192"/>
      <c r="B236" s="141">
        <f t="shared" si="116"/>
        <v>1</v>
      </c>
      <c r="C236" s="140">
        <f t="shared" si="117"/>
        <v>42904</v>
      </c>
      <c r="D236" s="184"/>
      <c r="E236" s="212"/>
      <c r="F236" s="184"/>
      <c r="G236" s="213"/>
      <c r="H236" s="184"/>
      <c r="I236" s="214"/>
      <c r="J236" s="184"/>
      <c r="K236" s="215"/>
      <c r="L236" s="184"/>
      <c r="M236" s="216"/>
      <c r="N236" s="184"/>
      <c r="O236" s="217"/>
      <c r="P236" s="184"/>
      <c r="Q236" s="218"/>
      <c r="R236" s="184"/>
      <c r="S236" s="219"/>
      <c r="T236" s="184"/>
      <c r="U236" s="215"/>
      <c r="V236" s="184"/>
      <c r="W236" s="220"/>
      <c r="X236" s="184"/>
      <c r="Y236" s="213"/>
      <c r="Z236" s="184"/>
      <c r="AA236" s="184" t="str">
        <f t="shared" si="114"/>
        <v/>
      </c>
      <c r="AB236" s="184" t="str">
        <f t="shared" si="115"/>
        <v/>
      </c>
    </row>
    <row r="237" spans="1:28" s="181" customFormat="1" ht="15" customHeight="1" x14ac:dyDescent="0.25">
      <c r="A237" s="194"/>
      <c r="B237" s="394" t="s">
        <v>22</v>
      </c>
      <c r="C237" s="395"/>
      <c r="D237" s="379">
        <f>SUM(D230:D236)</f>
        <v>0</v>
      </c>
      <c r="E237" s="380"/>
      <c r="F237" s="379">
        <f>SUM(F230:F236)</f>
        <v>0</v>
      </c>
      <c r="G237" s="380"/>
      <c r="H237" s="379">
        <f>SUM(H230:H236)</f>
        <v>0</v>
      </c>
      <c r="I237" s="380"/>
      <c r="J237" s="379">
        <f>SUM(J230:J236)</f>
        <v>0</v>
      </c>
      <c r="K237" s="380"/>
      <c r="L237" s="379">
        <f>SUM(L230:L236)</f>
        <v>0</v>
      </c>
      <c r="M237" s="380"/>
      <c r="N237" s="379">
        <f>SUM(N230:N236)</f>
        <v>0</v>
      </c>
      <c r="O237" s="380"/>
      <c r="P237" s="379">
        <f>SUM(P230:P236)</f>
        <v>0</v>
      </c>
      <c r="Q237" s="380"/>
      <c r="R237" s="379">
        <f>SUM(R230:R236)</f>
        <v>0</v>
      </c>
      <c r="S237" s="380"/>
      <c r="T237" s="379">
        <f>SUM(T230:T236)</f>
        <v>0</v>
      </c>
      <c r="U237" s="380"/>
      <c r="V237" s="379">
        <f>SUM(V230:V236)</f>
        <v>0</v>
      </c>
      <c r="W237" s="380"/>
      <c r="X237" s="379">
        <f>SUM(X230:X236)</f>
        <v>0</v>
      </c>
      <c r="Y237" s="380"/>
      <c r="Z237" s="180">
        <f>SUM(Z230:Z236)</f>
        <v>0</v>
      </c>
      <c r="AA237" s="180">
        <f>SUM(AA230:AA236)</f>
        <v>0</v>
      </c>
      <c r="AB237" s="180">
        <f>SUM(AB230:AB236)</f>
        <v>0</v>
      </c>
    </row>
    <row r="238" spans="1:28" s="183" customFormat="1" ht="15.75" customHeight="1" x14ac:dyDescent="0.25">
      <c r="A238" s="192"/>
      <c r="B238" s="375">
        <f>SEMAINE(date_1er_jour_semaine($A$1,B229)+7)</f>
        <v>25</v>
      </c>
      <c r="C238" s="376"/>
      <c r="D238" s="245" t="s">
        <v>8</v>
      </c>
      <c r="E238" s="314" t="s">
        <v>133</v>
      </c>
      <c r="F238" s="246" t="s">
        <v>9</v>
      </c>
      <c r="G238" s="313" t="s">
        <v>133</v>
      </c>
      <c r="H238" s="247" t="s">
        <v>10</v>
      </c>
      <c r="I238" s="312" t="s">
        <v>133</v>
      </c>
      <c r="J238" s="248" t="s">
        <v>11</v>
      </c>
      <c r="K238" s="311" t="s">
        <v>133</v>
      </c>
      <c r="L238" s="249" t="s">
        <v>12</v>
      </c>
      <c r="M238" s="310" t="s">
        <v>133</v>
      </c>
      <c r="N238" s="250" t="s">
        <v>13</v>
      </c>
      <c r="O238" s="309" t="s">
        <v>133</v>
      </c>
      <c r="P238" s="251" t="s">
        <v>14</v>
      </c>
      <c r="Q238" s="317" t="s">
        <v>133</v>
      </c>
      <c r="R238" s="252" t="s">
        <v>15</v>
      </c>
      <c r="S238" s="315" t="s">
        <v>133</v>
      </c>
      <c r="T238" s="253" t="s">
        <v>16</v>
      </c>
      <c r="U238" s="254" t="s">
        <v>133</v>
      </c>
      <c r="V238" s="255" t="s">
        <v>17</v>
      </c>
      <c r="W238" s="316" t="s">
        <v>133</v>
      </c>
      <c r="X238" s="256" t="s">
        <v>18</v>
      </c>
      <c r="Y238" s="308" t="s">
        <v>133</v>
      </c>
      <c r="Z238" s="110" t="s">
        <v>19</v>
      </c>
      <c r="AA238" s="115" t="s">
        <v>20</v>
      </c>
      <c r="AB238" s="119" t="s">
        <v>21</v>
      </c>
    </row>
    <row r="239" spans="1:28" s="183" customFormat="1" ht="14.25" customHeight="1" x14ac:dyDescent="0.25">
      <c r="A239" s="192"/>
      <c r="B239" s="141">
        <f t="shared" ref="B239:B240" si="118">WEEKDAY(C239)</f>
        <v>2</v>
      </c>
      <c r="C239" s="140">
        <f>date_1er_jour_semaine($A$1,B238)</f>
        <v>42905</v>
      </c>
      <c r="D239" s="184"/>
      <c r="E239" s="212"/>
      <c r="F239" s="184"/>
      <c r="G239" s="213"/>
      <c r="H239" s="184"/>
      <c r="I239" s="214"/>
      <c r="J239" s="184"/>
      <c r="K239" s="215"/>
      <c r="L239" s="184"/>
      <c r="M239" s="216"/>
      <c r="N239" s="184"/>
      <c r="O239" s="217"/>
      <c r="P239" s="184"/>
      <c r="Q239" s="218"/>
      <c r="R239" s="184"/>
      <c r="S239" s="219"/>
      <c r="T239" s="184"/>
      <c r="U239" s="215"/>
      <c r="V239" s="184"/>
      <c r="W239" s="220"/>
      <c r="X239" s="184"/>
      <c r="Y239" s="213"/>
      <c r="Z239" s="184"/>
      <c r="AA239" s="184" t="str">
        <f t="shared" ref="AA239:AA245" si="119">IF(SUM(D239:X239)=0,"",SUM(D239:X239))</f>
        <v/>
      </c>
      <c r="AB239" s="184" t="str">
        <f t="shared" ref="AB239:AB245" si="120">IF(SUM(Y239:AA239)=0,"",SUM(Z239,AA239))</f>
        <v/>
      </c>
    </row>
    <row r="240" spans="1:28" s="183" customFormat="1" ht="14.25" customHeight="1" x14ac:dyDescent="0.25">
      <c r="A240" s="192"/>
      <c r="B240" s="141">
        <f t="shared" si="118"/>
        <v>3</v>
      </c>
      <c r="C240" s="140">
        <f>C239+1</f>
        <v>42906</v>
      </c>
      <c r="D240" s="184"/>
      <c r="E240" s="212"/>
      <c r="F240" s="184"/>
      <c r="G240" s="213"/>
      <c r="H240" s="184"/>
      <c r="I240" s="214"/>
      <c r="J240" s="184"/>
      <c r="K240" s="215"/>
      <c r="L240" s="184"/>
      <c r="M240" s="216"/>
      <c r="N240" s="184"/>
      <c r="O240" s="217"/>
      <c r="P240" s="184"/>
      <c r="Q240" s="218"/>
      <c r="R240" s="184"/>
      <c r="S240" s="219"/>
      <c r="T240" s="221"/>
      <c r="U240" s="215"/>
      <c r="V240" s="184"/>
      <c r="W240" s="220"/>
      <c r="X240" s="184"/>
      <c r="Y240" s="213"/>
      <c r="Z240" s="184"/>
      <c r="AA240" s="184" t="str">
        <f t="shared" si="119"/>
        <v/>
      </c>
      <c r="AB240" s="184" t="str">
        <f t="shared" si="120"/>
        <v/>
      </c>
    </row>
    <row r="241" spans="1:28" s="183" customFormat="1" ht="14.25" customHeight="1" x14ac:dyDescent="0.25">
      <c r="A241" s="192"/>
      <c r="B241" s="141">
        <f>WEEKDAY(C241)</f>
        <v>4</v>
      </c>
      <c r="C241" s="140">
        <f>C240+1</f>
        <v>42907</v>
      </c>
      <c r="D241" s="184"/>
      <c r="E241" s="212"/>
      <c r="F241" s="184"/>
      <c r="G241" s="213"/>
      <c r="H241" s="184"/>
      <c r="I241" s="214"/>
      <c r="J241" s="184"/>
      <c r="K241" s="215"/>
      <c r="L241" s="184"/>
      <c r="M241" s="216"/>
      <c r="N241" s="184"/>
      <c r="O241" s="217"/>
      <c r="P241" s="184"/>
      <c r="Q241" s="218"/>
      <c r="R241" s="184"/>
      <c r="S241" s="219"/>
      <c r="T241" s="184"/>
      <c r="U241" s="215"/>
      <c r="V241" s="184"/>
      <c r="W241" s="220"/>
      <c r="X241" s="184"/>
      <c r="Y241" s="213"/>
      <c r="Z241" s="184"/>
      <c r="AA241" s="184" t="str">
        <f t="shared" si="119"/>
        <v/>
      </c>
      <c r="AB241" s="184" t="str">
        <f t="shared" si="120"/>
        <v/>
      </c>
    </row>
    <row r="242" spans="1:28" s="183" customFormat="1" ht="14.25" customHeight="1" x14ac:dyDescent="0.25">
      <c r="A242" s="192"/>
      <c r="B242" s="141">
        <f t="shared" ref="B242:B245" si="121">WEEKDAY(C242)</f>
        <v>5</v>
      </c>
      <c r="C242" s="140">
        <f t="shared" ref="C242:C245" si="122">C241+1</f>
        <v>42908</v>
      </c>
      <c r="D242" s="184"/>
      <c r="E242" s="212"/>
      <c r="F242" s="184"/>
      <c r="G242" s="213"/>
      <c r="H242" s="184"/>
      <c r="I242" s="214"/>
      <c r="J242" s="184"/>
      <c r="K242" s="215"/>
      <c r="L242" s="184"/>
      <c r="M242" s="216"/>
      <c r="N242" s="184"/>
      <c r="O242" s="217"/>
      <c r="P242" s="184"/>
      <c r="Q242" s="218"/>
      <c r="R242" s="184"/>
      <c r="S242" s="219"/>
      <c r="T242" s="184"/>
      <c r="U242" s="215"/>
      <c r="V242" s="184"/>
      <c r="W242" s="220"/>
      <c r="X242" s="184"/>
      <c r="Y242" s="213"/>
      <c r="Z242" s="184"/>
      <c r="AA242" s="184" t="str">
        <f t="shared" si="119"/>
        <v/>
      </c>
      <c r="AB242" s="184" t="str">
        <f t="shared" si="120"/>
        <v/>
      </c>
    </row>
    <row r="243" spans="1:28" s="183" customFormat="1" ht="14.25" customHeight="1" x14ac:dyDescent="0.25">
      <c r="A243" s="192"/>
      <c r="B243" s="141">
        <f t="shared" si="121"/>
        <v>6</v>
      </c>
      <c r="C243" s="140">
        <f t="shared" si="122"/>
        <v>42909</v>
      </c>
      <c r="D243" s="184"/>
      <c r="E243" s="212"/>
      <c r="F243" s="184"/>
      <c r="G243" s="213"/>
      <c r="H243" s="184"/>
      <c r="I243" s="214"/>
      <c r="J243" s="184"/>
      <c r="K243" s="215"/>
      <c r="L243" s="184"/>
      <c r="M243" s="216"/>
      <c r="N243" s="184"/>
      <c r="O243" s="217"/>
      <c r="P243" s="184"/>
      <c r="Q243" s="218"/>
      <c r="R243" s="184"/>
      <c r="S243" s="219"/>
      <c r="T243" s="184"/>
      <c r="U243" s="215"/>
      <c r="V243" s="184"/>
      <c r="W243" s="220"/>
      <c r="X243" s="184"/>
      <c r="Y243" s="213"/>
      <c r="Z243" s="184"/>
      <c r="AA243" s="184" t="str">
        <f t="shared" si="119"/>
        <v/>
      </c>
      <c r="AB243" s="184" t="str">
        <f t="shared" si="120"/>
        <v/>
      </c>
    </row>
    <row r="244" spans="1:28" s="183" customFormat="1" ht="14.25" customHeight="1" x14ac:dyDescent="0.25">
      <c r="A244" s="192"/>
      <c r="B244" s="141">
        <f t="shared" si="121"/>
        <v>7</v>
      </c>
      <c r="C244" s="140">
        <f t="shared" si="122"/>
        <v>42910</v>
      </c>
      <c r="D244" s="184"/>
      <c r="E244" s="212"/>
      <c r="F244" s="184"/>
      <c r="G244" s="213"/>
      <c r="H244" s="184"/>
      <c r="I244" s="214"/>
      <c r="J244" s="184"/>
      <c r="K244" s="215"/>
      <c r="L244" s="184"/>
      <c r="M244" s="216"/>
      <c r="N244" s="184"/>
      <c r="O244" s="217"/>
      <c r="P244" s="184"/>
      <c r="Q244" s="218"/>
      <c r="R244" s="184"/>
      <c r="S244" s="219"/>
      <c r="T244" s="184"/>
      <c r="U244" s="215"/>
      <c r="V244" s="184"/>
      <c r="W244" s="220"/>
      <c r="X244" s="184"/>
      <c r="Y244" s="213"/>
      <c r="Z244" s="184"/>
      <c r="AA244" s="184" t="str">
        <f t="shared" si="119"/>
        <v/>
      </c>
      <c r="AB244" s="184" t="str">
        <f t="shared" si="120"/>
        <v/>
      </c>
    </row>
    <row r="245" spans="1:28" s="183" customFormat="1" ht="14.25" customHeight="1" x14ac:dyDescent="0.25">
      <c r="A245" s="192"/>
      <c r="B245" s="141">
        <f t="shared" si="121"/>
        <v>1</v>
      </c>
      <c r="C245" s="140">
        <f t="shared" si="122"/>
        <v>42911</v>
      </c>
      <c r="D245" s="184"/>
      <c r="E245" s="212"/>
      <c r="F245" s="184"/>
      <c r="G245" s="213"/>
      <c r="H245" s="184"/>
      <c r="I245" s="214"/>
      <c r="J245" s="184"/>
      <c r="K245" s="215"/>
      <c r="L245" s="184"/>
      <c r="M245" s="216"/>
      <c r="N245" s="184"/>
      <c r="O245" s="217"/>
      <c r="P245" s="184"/>
      <c r="Q245" s="218"/>
      <c r="R245" s="184"/>
      <c r="S245" s="219"/>
      <c r="T245" s="184"/>
      <c r="U245" s="215"/>
      <c r="V245" s="184"/>
      <c r="W245" s="220"/>
      <c r="X245" s="184"/>
      <c r="Y245" s="213"/>
      <c r="Z245" s="184"/>
      <c r="AA245" s="184" t="str">
        <f t="shared" si="119"/>
        <v/>
      </c>
      <c r="AB245" s="184" t="str">
        <f t="shared" si="120"/>
        <v/>
      </c>
    </row>
    <row r="246" spans="1:28" s="181" customFormat="1" ht="15.75" customHeight="1" x14ac:dyDescent="0.25">
      <c r="A246" s="194"/>
      <c r="B246" s="394" t="s">
        <v>22</v>
      </c>
      <c r="C246" s="395"/>
      <c r="D246" s="379">
        <f>SUM(D239:D245)</f>
        <v>0</v>
      </c>
      <c r="E246" s="380"/>
      <c r="F246" s="379">
        <f>SUM(F239:F245)</f>
        <v>0</v>
      </c>
      <c r="G246" s="380"/>
      <c r="H246" s="379">
        <f>SUM(H239:H245)</f>
        <v>0</v>
      </c>
      <c r="I246" s="380"/>
      <c r="J246" s="379">
        <f>SUM(J239:J245)</f>
        <v>0</v>
      </c>
      <c r="K246" s="380"/>
      <c r="L246" s="379">
        <f>SUM(L239:L245)</f>
        <v>0</v>
      </c>
      <c r="M246" s="380"/>
      <c r="N246" s="379">
        <f>SUM(N239:N245)</f>
        <v>0</v>
      </c>
      <c r="O246" s="380"/>
      <c r="P246" s="379">
        <f>SUM(P239:P245)</f>
        <v>0</v>
      </c>
      <c r="Q246" s="380"/>
      <c r="R246" s="379">
        <f>SUM(R239:R245)</f>
        <v>0</v>
      </c>
      <c r="S246" s="380"/>
      <c r="T246" s="379">
        <f>SUM(T239:T245)</f>
        <v>0</v>
      </c>
      <c r="U246" s="380"/>
      <c r="V246" s="379">
        <f>SUM(V239:V245)</f>
        <v>0</v>
      </c>
      <c r="W246" s="380"/>
      <c r="X246" s="379">
        <f>SUM(X239:X245)</f>
        <v>0</v>
      </c>
      <c r="Y246" s="380"/>
      <c r="Z246" s="180">
        <f>SUM(Z239:Z245)</f>
        <v>0</v>
      </c>
      <c r="AA246" s="180">
        <f>SUM(AA239:AA245)</f>
        <v>0</v>
      </c>
      <c r="AB246" s="180">
        <f>SUM(AB239:AB245)</f>
        <v>0</v>
      </c>
    </row>
    <row r="247" spans="1:28" s="183" customFormat="1" ht="15.75" customHeight="1" x14ac:dyDescent="0.25">
      <c r="A247" s="192"/>
      <c r="B247" s="375">
        <f>SEMAINE(date_1er_jour_semaine($A$1,B238)+7)</f>
        <v>26</v>
      </c>
      <c r="C247" s="376"/>
      <c r="D247" s="245" t="s">
        <v>8</v>
      </c>
      <c r="E247" s="314" t="s">
        <v>133</v>
      </c>
      <c r="F247" s="246" t="s">
        <v>9</v>
      </c>
      <c r="G247" s="313" t="s">
        <v>133</v>
      </c>
      <c r="H247" s="247" t="s">
        <v>10</v>
      </c>
      <c r="I247" s="312" t="s">
        <v>133</v>
      </c>
      <c r="J247" s="248" t="s">
        <v>11</v>
      </c>
      <c r="K247" s="311" t="s">
        <v>133</v>
      </c>
      <c r="L247" s="249" t="s">
        <v>12</v>
      </c>
      <c r="M247" s="310" t="s">
        <v>133</v>
      </c>
      <c r="N247" s="250" t="s">
        <v>13</v>
      </c>
      <c r="O247" s="309" t="s">
        <v>133</v>
      </c>
      <c r="P247" s="251" t="s">
        <v>14</v>
      </c>
      <c r="Q247" s="317" t="s">
        <v>133</v>
      </c>
      <c r="R247" s="252" t="s">
        <v>15</v>
      </c>
      <c r="S247" s="315" t="s">
        <v>133</v>
      </c>
      <c r="T247" s="253" t="s">
        <v>16</v>
      </c>
      <c r="U247" s="254" t="s">
        <v>133</v>
      </c>
      <c r="V247" s="255" t="s">
        <v>17</v>
      </c>
      <c r="W247" s="316" t="s">
        <v>133</v>
      </c>
      <c r="X247" s="256" t="s">
        <v>18</v>
      </c>
      <c r="Y247" s="308" t="s">
        <v>133</v>
      </c>
      <c r="Z247" s="110" t="s">
        <v>19</v>
      </c>
      <c r="AA247" s="115" t="s">
        <v>20</v>
      </c>
      <c r="AB247" s="119" t="s">
        <v>21</v>
      </c>
    </row>
    <row r="248" spans="1:28" s="183" customFormat="1" ht="14.25" customHeight="1" x14ac:dyDescent="0.25">
      <c r="A248" s="192"/>
      <c r="B248" s="141">
        <f t="shared" ref="B248:B249" si="123">WEEKDAY(C248)</f>
        <v>2</v>
      </c>
      <c r="C248" s="140">
        <f>date_1er_jour_semaine($A$1,B247)</f>
        <v>42912</v>
      </c>
      <c r="D248" s="184"/>
      <c r="E248" s="212"/>
      <c r="F248" s="184"/>
      <c r="G248" s="213"/>
      <c r="H248" s="184"/>
      <c r="I248" s="214"/>
      <c r="J248" s="184"/>
      <c r="K248" s="215"/>
      <c r="L248" s="184"/>
      <c r="M248" s="216"/>
      <c r="N248" s="184"/>
      <c r="O248" s="217"/>
      <c r="P248" s="184"/>
      <c r="Q248" s="218"/>
      <c r="R248" s="184"/>
      <c r="S248" s="219"/>
      <c r="T248" s="184"/>
      <c r="U248" s="215"/>
      <c r="V248" s="184"/>
      <c r="W248" s="220"/>
      <c r="X248" s="184"/>
      <c r="Y248" s="213"/>
      <c r="Z248" s="184"/>
      <c r="AA248" s="184" t="str">
        <f t="shared" ref="AA248:AA254" si="124">IF(SUM(D248:X248)=0,"",SUM(D248:X248))</f>
        <v/>
      </c>
      <c r="AB248" s="184" t="str">
        <f t="shared" ref="AB248:AB254" si="125">IF(SUM(Y248:AA248)=0,"",SUM(Z248,AA248))</f>
        <v/>
      </c>
    </row>
    <row r="249" spans="1:28" s="183" customFormat="1" ht="14.25" customHeight="1" x14ac:dyDescent="0.25">
      <c r="A249" s="192"/>
      <c r="B249" s="141">
        <f t="shared" si="123"/>
        <v>3</v>
      </c>
      <c r="C249" s="140">
        <f>C248+1</f>
        <v>42913</v>
      </c>
      <c r="D249" s="184"/>
      <c r="E249" s="212"/>
      <c r="F249" s="184"/>
      <c r="G249" s="213"/>
      <c r="H249" s="184"/>
      <c r="I249" s="214"/>
      <c r="J249" s="184"/>
      <c r="K249" s="215"/>
      <c r="L249" s="184"/>
      <c r="M249" s="216"/>
      <c r="N249" s="184"/>
      <c r="O249" s="217"/>
      <c r="P249" s="184"/>
      <c r="Q249" s="218"/>
      <c r="R249" s="184"/>
      <c r="S249" s="219"/>
      <c r="T249" s="221"/>
      <c r="U249" s="215"/>
      <c r="V249" s="184"/>
      <c r="W249" s="220"/>
      <c r="X249" s="184"/>
      <c r="Y249" s="213"/>
      <c r="Z249" s="184"/>
      <c r="AA249" s="184" t="str">
        <f t="shared" si="124"/>
        <v/>
      </c>
      <c r="AB249" s="184" t="str">
        <f t="shared" si="125"/>
        <v/>
      </c>
    </row>
    <row r="250" spans="1:28" s="183" customFormat="1" ht="14.25" customHeight="1" x14ac:dyDescent="0.25">
      <c r="A250" s="192"/>
      <c r="B250" s="141">
        <f>WEEKDAY(C250)</f>
        <v>4</v>
      </c>
      <c r="C250" s="140">
        <f>C249+1</f>
        <v>42914</v>
      </c>
      <c r="D250" s="184"/>
      <c r="E250" s="212"/>
      <c r="F250" s="184"/>
      <c r="G250" s="213"/>
      <c r="H250" s="184"/>
      <c r="I250" s="214"/>
      <c r="J250" s="184"/>
      <c r="K250" s="215"/>
      <c r="L250" s="184"/>
      <c r="M250" s="216"/>
      <c r="N250" s="184"/>
      <c r="O250" s="217"/>
      <c r="P250" s="184"/>
      <c r="Q250" s="218"/>
      <c r="R250" s="184"/>
      <c r="S250" s="219"/>
      <c r="T250" s="184"/>
      <c r="U250" s="215"/>
      <c r="V250" s="184"/>
      <c r="W250" s="220"/>
      <c r="X250" s="184"/>
      <c r="Y250" s="213"/>
      <c r="Z250" s="184"/>
      <c r="AA250" s="184" t="str">
        <f t="shared" si="124"/>
        <v/>
      </c>
      <c r="AB250" s="184" t="str">
        <f t="shared" si="125"/>
        <v/>
      </c>
    </row>
    <row r="251" spans="1:28" s="183" customFormat="1" ht="14.25" customHeight="1" x14ac:dyDescent="0.25">
      <c r="A251" s="192"/>
      <c r="B251" s="141">
        <f t="shared" ref="B251:B254" si="126">WEEKDAY(C251)</f>
        <v>5</v>
      </c>
      <c r="C251" s="140">
        <f t="shared" ref="C251:C254" si="127">C250+1</f>
        <v>42915</v>
      </c>
      <c r="D251" s="184"/>
      <c r="E251" s="212"/>
      <c r="F251" s="184"/>
      <c r="G251" s="213"/>
      <c r="H251" s="184"/>
      <c r="I251" s="214"/>
      <c r="J251" s="184"/>
      <c r="K251" s="215"/>
      <c r="L251" s="184"/>
      <c r="M251" s="216"/>
      <c r="N251" s="184"/>
      <c r="O251" s="217"/>
      <c r="P251" s="184"/>
      <c r="Q251" s="218"/>
      <c r="R251" s="184"/>
      <c r="S251" s="219"/>
      <c r="T251" s="184"/>
      <c r="U251" s="215"/>
      <c r="V251" s="184"/>
      <c r="W251" s="220"/>
      <c r="X251" s="184"/>
      <c r="Y251" s="213"/>
      <c r="Z251" s="184"/>
      <c r="AA251" s="184" t="str">
        <f t="shared" si="124"/>
        <v/>
      </c>
      <c r="AB251" s="184" t="str">
        <f t="shared" si="125"/>
        <v/>
      </c>
    </row>
    <row r="252" spans="1:28" s="183" customFormat="1" ht="14.25" customHeight="1" x14ac:dyDescent="0.25">
      <c r="A252" s="192"/>
      <c r="B252" s="141">
        <f t="shared" si="126"/>
        <v>6</v>
      </c>
      <c r="C252" s="140">
        <f t="shared" si="127"/>
        <v>42916</v>
      </c>
      <c r="D252" s="184"/>
      <c r="E252" s="212"/>
      <c r="F252" s="184"/>
      <c r="G252" s="213"/>
      <c r="H252" s="184"/>
      <c r="I252" s="214"/>
      <c r="J252" s="184"/>
      <c r="K252" s="215"/>
      <c r="L252" s="184"/>
      <c r="M252" s="216"/>
      <c r="N252" s="184"/>
      <c r="O252" s="217"/>
      <c r="P252" s="184"/>
      <c r="Q252" s="218"/>
      <c r="R252" s="184"/>
      <c r="S252" s="219"/>
      <c r="T252" s="184"/>
      <c r="U252" s="215"/>
      <c r="V252" s="184"/>
      <c r="W252" s="220"/>
      <c r="X252" s="184"/>
      <c r="Y252" s="213"/>
      <c r="Z252" s="184"/>
      <c r="AA252" s="184" t="str">
        <f t="shared" si="124"/>
        <v/>
      </c>
      <c r="AB252" s="184" t="str">
        <f t="shared" si="125"/>
        <v/>
      </c>
    </row>
    <row r="253" spans="1:28" s="183" customFormat="1" ht="15" customHeight="1" x14ac:dyDescent="0.25">
      <c r="A253" s="196"/>
      <c r="B253" s="141">
        <f t="shared" si="126"/>
        <v>7</v>
      </c>
      <c r="C253" s="140">
        <f t="shared" si="127"/>
        <v>42917</v>
      </c>
      <c r="D253" s="184"/>
      <c r="E253" s="212"/>
      <c r="F253" s="184"/>
      <c r="G253" s="213"/>
      <c r="H253" s="184"/>
      <c r="I253" s="214"/>
      <c r="J253" s="184"/>
      <c r="K253" s="215"/>
      <c r="L253" s="184"/>
      <c r="M253" s="216"/>
      <c r="N253" s="184"/>
      <c r="O253" s="217"/>
      <c r="P253" s="184"/>
      <c r="Q253" s="218"/>
      <c r="R253" s="184"/>
      <c r="S253" s="219"/>
      <c r="T253" s="184"/>
      <c r="U253" s="215"/>
      <c r="V253" s="184"/>
      <c r="W253" s="220"/>
      <c r="X253" s="184"/>
      <c r="Y253" s="213"/>
      <c r="Z253" s="184"/>
      <c r="AA253" s="184" t="str">
        <f t="shared" si="124"/>
        <v/>
      </c>
      <c r="AB253" s="184" t="str">
        <f t="shared" si="125"/>
        <v/>
      </c>
    </row>
    <row r="254" spans="1:28" s="183" customFormat="1" ht="14.25" customHeight="1" x14ac:dyDescent="0.25">
      <c r="A254" s="192"/>
      <c r="B254" s="141">
        <f t="shared" si="126"/>
        <v>1</v>
      </c>
      <c r="C254" s="140">
        <f t="shared" si="127"/>
        <v>42918</v>
      </c>
      <c r="D254" s="184"/>
      <c r="E254" s="212"/>
      <c r="F254" s="184"/>
      <c r="G254" s="213"/>
      <c r="H254" s="184"/>
      <c r="I254" s="214"/>
      <c r="J254" s="184"/>
      <c r="K254" s="215"/>
      <c r="L254" s="184"/>
      <c r="M254" s="216"/>
      <c r="N254" s="184"/>
      <c r="O254" s="217"/>
      <c r="P254" s="184"/>
      <c r="Q254" s="218"/>
      <c r="R254" s="184"/>
      <c r="S254" s="219"/>
      <c r="T254" s="184"/>
      <c r="U254" s="215"/>
      <c r="V254" s="184"/>
      <c r="W254" s="220"/>
      <c r="X254" s="184"/>
      <c r="Y254" s="213"/>
      <c r="Z254" s="184"/>
      <c r="AA254" s="184" t="str">
        <f t="shared" si="124"/>
        <v/>
      </c>
      <c r="AB254" s="184" t="str">
        <f t="shared" si="125"/>
        <v/>
      </c>
    </row>
    <row r="255" spans="1:28" s="181" customFormat="1" ht="15.75" customHeight="1" x14ac:dyDescent="0.25">
      <c r="A255" s="194"/>
      <c r="B255" s="394" t="s">
        <v>22</v>
      </c>
      <c r="C255" s="395"/>
      <c r="D255" s="379">
        <f>SUM(D248:D254)</f>
        <v>0</v>
      </c>
      <c r="E255" s="380"/>
      <c r="F255" s="379">
        <f>SUM(F248:F254)</f>
        <v>0</v>
      </c>
      <c r="G255" s="380"/>
      <c r="H255" s="379">
        <f>SUM(H248:H254)</f>
        <v>0</v>
      </c>
      <c r="I255" s="380"/>
      <c r="J255" s="379">
        <f>SUM(J248:J254)</f>
        <v>0</v>
      </c>
      <c r="K255" s="380"/>
      <c r="L255" s="379">
        <f>SUM(L248:L254)</f>
        <v>0</v>
      </c>
      <c r="M255" s="380"/>
      <c r="N255" s="379">
        <f>SUM(N248:N254)</f>
        <v>0</v>
      </c>
      <c r="O255" s="380"/>
      <c r="P255" s="379">
        <f>SUM(P248:P254)</f>
        <v>0</v>
      </c>
      <c r="Q255" s="380"/>
      <c r="R255" s="379">
        <f>SUM(R248:R254)</f>
        <v>0</v>
      </c>
      <c r="S255" s="380"/>
      <c r="T255" s="379">
        <f>SUM(T248:T254)</f>
        <v>0</v>
      </c>
      <c r="U255" s="380"/>
      <c r="V255" s="379">
        <f>SUM(V248:V254)</f>
        <v>0</v>
      </c>
      <c r="W255" s="380"/>
      <c r="X255" s="379">
        <f>SUM(X248:X254)</f>
        <v>0</v>
      </c>
      <c r="Y255" s="380"/>
      <c r="Z255" s="180">
        <f>SUM(Z248:Z254)</f>
        <v>0</v>
      </c>
      <c r="AA255" s="180">
        <f>SUM(AA248:AA254)</f>
        <v>0</v>
      </c>
      <c r="AB255" s="180">
        <f>SUM(AB248:AB254)</f>
        <v>0</v>
      </c>
    </row>
    <row r="256" spans="1:28" s="183" customFormat="1" ht="15.75" customHeight="1" x14ac:dyDescent="0.25">
      <c r="A256" s="192"/>
      <c r="B256" s="375">
        <f>SEMAINE(date_1er_jour_semaine($A$1,B247)+7)</f>
        <v>27</v>
      </c>
      <c r="C256" s="376"/>
      <c r="D256" s="245" t="s">
        <v>8</v>
      </c>
      <c r="E256" s="314" t="s">
        <v>133</v>
      </c>
      <c r="F256" s="246" t="s">
        <v>9</v>
      </c>
      <c r="G256" s="313" t="s">
        <v>133</v>
      </c>
      <c r="H256" s="247" t="s">
        <v>10</v>
      </c>
      <c r="I256" s="312" t="s">
        <v>133</v>
      </c>
      <c r="J256" s="248" t="s">
        <v>11</v>
      </c>
      <c r="K256" s="311" t="s">
        <v>133</v>
      </c>
      <c r="L256" s="249" t="s">
        <v>12</v>
      </c>
      <c r="M256" s="310" t="s">
        <v>133</v>
      </c>
      <c r="N256" s="250" t="s">
        <v>13</v>
      </c>
      <c r="O256" s="309" t="s">
        <v>133</v>
      </c>
      <c r="P256" s="251" t="s">
        <v>14</v>
      </c>
      <c r="Q256" s="317" t="s">
        <v>133</v>
      </c>
      <c r="R256" s="252" t="s">
        <v>15</v>
      </c>
      <c r="S256" s="315" t="s">
        <v>133</v>
      </c>
      <c r="T256" s="253" t="s">
        <v>16</v>
      </c>
      <c r="U256" s="254" t="s">
        <v>133</v>
      </c>
      <c r="V256" s="255" t="s">
        <v>17</v>
      </c>
      <c r="W256" s="316" t="s">
        <v>133</v>
      </c>
      <c r="X256" s="256" t="s">
        <v>18</v>
      </c>
      <c r="Y256" s="308" t="s">
        <v>133</v>
      </c>
      <c r="Z256" s="110" t="s">
        <v>19</v>
      </c>
      <c r="AA256" s="115" t="s">
        <v>20</v>
      </c>
      <c r="AB256" s="119" t="s">
        <v>21</v>
      </c>
    </row>
    <row r="257" spans="1:28" s="183" customFormat="1" ht="14.25" customHeight="1" x14ac:dyDescent="0.25">
      <c r="A257" s="192"/>
      <c r="B257" s="141">
        <f t="shared" ref="B257:B258" si="128">WEEKDAY(C257)</f>
        <v>2</v>
      </c>
      <c r="C257" s="140">
        <f>date_1er_jour_semaine($A$1,B256)</f>
        <v>42919</v>
      </c>
      <c r="D257" s="184"/>
      <c r="E257" s="212"/>
      <c r="F257" s="184"/>
      <c r="G257" s="213"/>
      <c r="H257" s="184"/>
      <c r="I257" s="214"/>
      <c r="J257" s="184"/>
      <c r="K257" s="215"/>
      <c r="L257" s="184"/>
      <c r="M257" s="216"/>
      <c r="N257" s="184"/>
      <c r="O257" s="217"/>
      <c r="P257" s="184"/>
      <c r="Q257" s="218"/>
      <c r="R257" s="184"/>
      <c r="S257" s="219"/>
      <c r="T257" s="184"/>
      <c r="U257" s="215"/>
      <c r="V257" s="184"/>
      <c r="W257" s="220"/>
      <c r="X257" s="184"/>
      <c r="Y257" s="213"/>
      <c r="Z257" s="184"/>
      <c r="AA257" s="184" t="str">
        <f t="shared" ref="AA257:AA263" si="129">IF(SUM(D257:X257)=0,"",SUM(D257:X257))</f>
        <v/>
      </c>
      <c r="AB257" s="184" t="str">
        <f t="shared" ref="AB257:AB263" si="130">IF(SUM(Y257:AA257)=0,"",SUM(Z257,AA257))</f>
        <v/>
      </c>
    </row>
    <row r="258" spans="1:28" s="183" customFormat="1" ht="14.25" customHeight="1" x14ac:dyDescent="0.25">
      <c r="A258" s="192"/>
      <c r="B258" s="141">
        <f t="shared" si="128"/>
        <v>3</v>
      </c>
      <c r="C258" s="140">
        <f>C257+1</f>
        <v>42920</v>
      </c>
      <c r="D258" s="184"/>
      <c r="E258" s="212"/>
      <c r="F258" s="184"/>
      <c r="G258" s="213"/>
      <c r="H258" s="184"/>
      <c r="I258" s="214"/>
      <c r="J258" s="184"/>
      <c r="K258" s="215"/>
      <c r="L258" s="184"/>
      <c r="M258" s="216"/>
      <c r="N258" s="184"/>
      <c r="O258" s="217"/>
      <c r="P258" s="184"/>
      <c r="Q258" s="218"/>
      <c r="R258" s="184"/>
      <c r="S258" s="219"/>
      <c r="T258" s="221"/>
      <c r="U258" s="215"/>
      <c r="V258" s="184"/>
      <c r="W258" s="220"/>
      <c r="X258" s="184"/>
      <c r="Y258" s="213"/>
      <c r="Z258" s="184"/>
      <c r="AA258" s="184" t="str">
        <f t="shared" si="129"/>
        <v/>
      </c>
      <c r="AB258" s="184" t="str">
        <f t="shared" si="130"/>
        <v/>
      </c>
    </row>
    <row r="259" spans="1:28" s="183" customFormat="1" ht="14.25" customHeight="1" x14ac:dyDescent="0.25">
      <c r="A259" s="192"/>
      <c r="B259" s="141">
        <f>WEEKDAY(C259)</f>
        <v>4</v>
      </c>
      <c r="C259" s="140">
        <f>C258+1</f>
        <v>42921</v>
      </c>
      <c r="D259" s="184"/>
      <c r="E259" s="212"/>
      <c r="F259" s="184"/>
      <c r="G259" s="213"/>
      <c r="H259" s="184"/>
      <c r="I259" s="214"/>
      <c r="J259" s="184"/>
      <c r="K259" s="215"/>
      <c r="L259" s="184"/>
      <c r="M259" s="216"/>
      <c r="N259" s="184"/>
      <c r="O259" s="217"/>
      <c r="P259" s="184"/>
      <c r="Q259" s="218"/>
      <c r="R259" s="184"/>
      <c r="S259" s="219"/>
      <c r="T259" s="184"/>
      <c r="U259" s="215"/>
      <c r="V259" s="184"/>
      <c r="W259" s="220"/>
      <c r="X259" s="184"/>
      <c r="Y259" s="213"/>
      <c r="Z259" s="184"/>
      <c r="AA259" s="184" t="str">
        <f t="shared" si="129"/>
        <v/>
      </c>
      <c r="AB259" s="184" t="str">
        <f t="shared" si="130"/>
        <v/>
      </c>
    </row>
    <row r="260" spans="1:28" s="183" customFormat="1" ht="14.25" customHeight="1" x14ac:dyDescent="0.25">
      <c r="A260" s="192"/>
      <c r="B260" s="141">
        <f t="shared" ref="B260:B263" si="131">WEEKDAY(C260)</f>
        <v>5</v>
      </c>
      <c r="C260" s="140">
        <f t="shared" ref="C260:C263" si="132">C259+1</f>
        <v>42922</v>
      </c>
      <c r="D260" s="184"/>
      <c r="E260" s="212"/>
      <c r="F260" s="184"/>
      <c r="G260" s="213"/>
      <c r="H260" s="184"/>
      <c r="I260" s="214"/>
      <c r="J260" s="184"/>
      <c r="K260" s="215"/>
      <c r="L260" s="184"/>
      <c r="M260" s="216"/>
      <c r="N260" s="184"/>
      <c r="O260" s="217"/>
      <c r="P260" s="184"/>
      <c r="Q260" s="218"/>
      <c r="R260" s="184"/>
      <c r="S260" s="219"/>
      <c r="T260" s="184"/>
      <c r="U260" s="215"/>
      <c r="V260" s="184"/>
      <c r="W260" s="220"/>
      <c r="X260" s="184"/>
      <c r="Y260" s="213"/>
      <c r="Z260" s="184"/>
      <c r="AA260" s="184" t="str">
        <f t="shared" si="129"/>
        <v/>
      </c>
      <c r="AB260" s="184" t="str">
        <f t="shared" si="130"/>
        <v/>
      </c>
    </row>
    <row r="261" spans="1:28" s="183" customFormat="1" ht="14.25" customHeight="1" x14ac:dyDescent="0.25">
      <c r="A261" s="192"/>
      <c r="B261" s="141">
        <f t="shared" si="131"/>
        <v>6</v>
      </c>
      <c r="C261" s="140">
        <f t="shared" si="132"/>
        <v>42923</v>
      </c>
      <c r="D261" s="184"/>
      <c r="E261" s="212"/>
      <c r="F261" s="184"/>
      <c r="G261" s="213"/>
      <c r="H261" s="184"/>
      <c r="I261" s="214"/>
      <c r="J261" s="184"/>
      <c r="K261" s="215"/>
      <c r="L261" s="184"/>
      <c r="M261" s="216"/>
      <c r="N261" s="184"/>
      <c r="O261" s="217"/>
      <c r="P261" s="184"/>
      <c r="Q261" s="218"/>
      <c r="R261" s="184"/>
      <c r="S261" s="219"/>
      <c r="T261" s="184"/>
      <c r="U261" s="215"/>
      <c r="V261" s="184"/>
      <c r="W261" s="220"/>
      <c r="X261" s="184"/>
      <c r="Y261" s="213"/>
      <c r="Z261" s="184"/>
      <c r="AA261" s="184" t="str">
        <f t="shared" si="129"/>
        <v/>
      </c>
      <c r="AB261" s="184" t="str">
        <f t="shared" si="130"/>
        <v/>
      </c>
    </row>
    <row r="262" spans="1:28" s="183" customFormat="1" ht="14.25" customHeight="1" x14ac:dyDescent="0.25">
      <c r="A262" s="192"/>
      <c r="B262" s="141">
        <f t="shared" si="131"/>
        <v>7</v>
      </c>
      <c r="C262" s="140">
        <f t="shared" si="132"/>
        <v>42924</v>
      </c>
      <c r="D262" s="184"/>
      <c r="E262" s="212"/>
      <c r="F262" s="184"/>
      <c r="G262" s="213"/>
      <c r="H262" s="184"/>
      <c r="I262" s="214"/>
      <c r="J262" s="184"/>
      <c r="K262" s="215"/>
      <c r="L262" s="184"/>
      <c r="M262" s="216"/>
      <c r="N262" s="184"/>
      <c r="O262" s="217"/>
      <c r="P262" s="184"/>
      <c r="Q262" s="218"/>
      <c r="R262" s="184"/>
      <c r="S262" s="219"/>
      <c r="T262" s="184"/>
      <c r="U262" s="215"/>
      <c r="V262" s="184"/>
      <c r="W262" s="220"/>
      <c r="X262" s="184"/>
      <c r="Y262" s="213"/>
      <c r="Z262" s="184"/>
      <c r="AA262" s="184" t="str">
        <f t="shared" si="129"/>
        <v/>
      </c>
      <c r="AB262" s="184" t="str">
        <f t="shared" si="130"/>
        <v/>
      </c>
    </row>
    <row r="263" spans="1:28" s="183" customFormat="1" ht="14.25" customHeight="1" x14ac:dyDescent="0.25">
      <c r="A263" s="192"/>
      <c r="B263" s="141">
        <f t="shared" si="131"/>
        <v>1</v>
      </c>
      <c r="C263" s="140">
        <f t="shared" si="132"/>
        <v>42925</v>
      </c>
      <c r="D263" s="184"/>
      <c r="E263" s="212"/>
      <c r="F263" s="184"/>
      <c r="G263" s="213"/>
      <c r="H263" s="184"/>
      <c r="I263" s="214"/>
      <c r="J263" s="184"/>
      <c r="K263" s="215"/>
      <c r="L263" s="184"/>
      <c r="M263" s="216"/>
      <c r="N263" s="184"/>
      <c r="O263" s="217"/>
      <c r="P263" s="184"/>
      <c r="Q263" s="218"/>
      <c r="R263" s="184"/>
      <c r="S263" s="219"/>
      <c r="T263" s="184"/>
      <c r="U263" s="215"/>
      <c r="V263" s="184"/>
      <c r="W263" s="220"/>
      <c r="X263" s="184"/>
      <c r="Y263" s="213"/>
      <c r="Z263" s="184"/>
      <c r="AA263" s="184" t="str">
        <f t="shared" si="129"/>
        <v/>
      </c>
      <c r="AB263" s="184" t="str">
        <f t="shared" si="130"/>
        <v/>
      </c>
    </row>
    <row r="264" spans="1:28" s="181" customFormat="1" ht="15.75" customHeight="1" x14ac:dyDescent="0.25">
      <c r="A264" s="194"/>
      <c r="B264" s="394" t="s">
        <v>22</v>
      </c>
      <c r="C264" s="395"/>
      <c r="D264" s="379">
        <f>SUM(D257:D263)</f>
        <v>0</v>
      </c>
      <c r="E264" s="380"/>
      <c r="F264" s="379">
        <f>SUM(F257:F263)</f>
        <v>0</v>
      </c>
      <c r="G264" s="380"/>
      <c r="H264" s="379">
        <f>SUM(H257:H263)</f>
        <v>0</v>
      </c>
      <c r="I264" s="380"/>
      <c r="J264" s="379">
        <f>SUM(J257:J263)</f>
        <v>0</v>
      </c>
      <c r="K264" s="380"/>
      <c r="L264" s="379">
        <f>SUM(L257:L263)</f>
        <v>0</v>
      </c>
      <c r="M264" s="380"/>
      <c r="N264" s="379">
        <f>SUM(N257:N263)</f>
        <v>0</v>
      </c>
      <c r="O264" s="380"/>
      <c r="P264" s="379">
        <f>SUM(P257:P263)</f>
        <v>0</v>
      </c>
      <c r="Q264" s="380"/>
      <c r="R264" s="379">
        <f>SUM(R257:R263)</f>
        <v>0</v>
      </c>
      <c r="S264" s="380"/>
      <c r="T264" s="379">
        <f>SUM(T257:T263)</f>
        <v>0</v>
      </c>
      <c r="U264" s="380"/>
      <c r="V264" s="379">
        <f>SUM(V257:V263)</f>
        <v>0</v>
      </c>
      <c r="W264" s="380"/>
      <c r="X264" s="379">
        <f>SUM(X257:X263)</f>
        <v>0</v>
      </c>
      <c r="Y264" s="380"/>
      <c r="Z264" s="180">
        <f>SUM(Z257:Z263)</f>
        <v>0</v>
      </c>
      <c r="AA264" s="180">
        <f>SUM(AA257:AA263)</f>
        <v>0</v>
      </c>
      <c r="AB264" s="180">
        <f>SUM(AB257:AB263)</f>
        <v>0</v>
      </c>
    </row>
    <row r="265" spans="1:28" s="183" customFormat="1" ht="15.75" customHeight="1" x14ac:dyDescent="0.25">
      <c r="A265" s="192"/>
      <c r="B265" s="375">
        <f>SEMAINE(date_1er_jour_semaine($A$1,B256)+7)</f>
        <v>28</v>
      </c>
      <c r="C265" s="376"/>
      <c r="D265" s="245" t="s">
        <v>8</v>
      </c>
      <c r="E265" s="314" t="s">
        <v>133</v>
      </c>
      <c r="F265" s="246" t="s">
        <v>9</v>
      </c>
      <c r="G265" s="313" t="s">
        <v>133</v>
      </c>
      <c r="H265" s="247" t="s">
        <v>10</v>
      </c>
      <c r="I265" s="312" t="s">
        <v>133</v>
      </c>
      <c r="J265" s="248" t="s">
        <v>11</v>
      </c>
      <c r="K265" s="311" t="s">
        <v>133</v>
      </c>
      <c r="L265" s="249" t="s">
        <v>12</v>
      </c>
      <c r="M265" s="310" t="s">
        <v>133</v>
      </c>
      <c r="N265" s="250" t="s">
        <v>13</v>
      </c>
      <c r="O265" s="309" t="s">
        <v>133</v>
      </c>
      <c r="P265" s="251" t="s">
        <v>14</v>
      </c>
      <c r="Q265" s="317" t="s">
        <v>133</v>
      </c>
      <c r="R265" s="252" t="s">
        <v>15</v>
      </c>
      <c r="S265" s="315" t="s">
        <v>133</v>
      </c>
      <c r="T265" s="253" t="s">
        <v>16</v>
      </c>
      <c r="U265" s="254" t="s">
        <v>133</v>
      </c>
      <c r="V265" s="255" t="s">
        <v>17</v>
      </c>
      <c r="W265" s="316" t="s">
        <v>133</v>
      </c>
      <c r="X265" s="256" t="s">
        <v>18</v>
      </c>
      <c r="Y265" s="308" t="s">
        <v>133</v>
      </c>
      <c r="Z265" s="110" t="s">
        <v>19</v>
      </c>
      <c r="AA265" s="115" t="s">
        <v>20</v>
      </c>
      <c r="AB265" s="119" t="s">
        <v>21</v>
      </c>
    </row>
    <row r="266" spans="1:28" s="183" customFormat="1" ht="14.25" customHeight="1" x14ac:dyDescent="0.25">
      <c r="A266" s="192"/>
      <c r="B266" s="141">
        <f t="shared" ref="B266:B267" si="133">WEEKDAY(C266)</f>
        <v>2</v>
      </c>
      <c r="C266" s="140">
        <f>date_1er_jour_semaine($A$1,B265)</f>
        <v>42926</v>
      </c>
      <c r="D266" s="184"/>
      <c r="E266" s="212"/>
      <c r="F266" s="184"/>
      <c r="G266" s="213"/>
      <c r="H266" s="184"/>
      <c r="I266" s="214"/>
      <c r="J266" s="184"/>
      <c r="K266" s="215"/>
      <c r="L266" s="184"/>
      <c r="M266" s="216"/>
      <c r="N266" s="184"/>
      <c r="O266" s="217"/>
      <c r="P266" s="184"/>
      <c r="Q266" s="218"/>
      <c r="R266" s="184"/>
      <c r="S266" s="219"/>
      <c r="T266" s="184"/>
      <c r="U266" s="215"/>
      <c r="V266" s="184"/>
      <c r="W266" s="220"/>
      <c r="X266" s="184"/>
      <c r="Y266" s="213"/>
      <c r="Z266" s="184"/>
      <c r="AA266" s="184" t="str">
        <f t="shared" ref="AA266:AA272" si="134">IF(SUM(D266:X266)=0,"",SUM(D266:X266))</f>
        <v/>
      </c>
      <c r="AB266" s="184" t="str">
        <f t="shared" ref="AB266:AB272" si="135">IF(SUM(Y266:AA266)=0,"",SUM(Z266,AA266))</f>
        <v/>
      </c>
    </row>
    <row r="267" spans="1:28" s="183" customFormat="1" ht="14.25" customHeight="1" x14ac:dyDescent="0.25">
      <c r="A267" s="192"/>
      <c r="B267" s="141">
        <f t="shared" si="133"/>
        <v>3</v>
      </c>
      <c r="C267" s="140">
        <f>C266+1</f>
        <v>42927</v>
      </c>
      <c r="D267" s="184"/>
      <c r="E267" s="212"/>
      <c r="F267" s="184"/>
      <c r="G267" s="213"/>
      <c r="H267" s="184"/>
      <c r="I267" s="214"/>
      <c r="J267" s="184"/>
      <c r="K267" s="215"/>
      <c r="L267" s="184"/>
      <c r="M267" s="216"/>
      <c r="N267" s="184"/>
      <c r="O267" s="217"/>
      <c r="P267" s="184"/>
      <c r="Q267" s="218"/>
      <c r="R267" s="184"/>
      <c r="S267" s="219"/>
      <c r="T267" s="221"/>
      <c r="U267" s="215"/>
      <c r="V267" s="184"/>
      <c r="W267" s="220"/>
      <c r="X267" s="184"/>
      <c r="Y267" s="213"/>
      <c r="Z267" s="184"/>
      <c r="AA267" s="184" t="str">
        <f t="shared" si="134"/>
        <v/>
      </c>
      <c r="AB267" s="184" t="str">
        <f t="shared" si="135"/>
        <v/>
      </c>
    </row>
    <row r="268" spans="1:28" s="183" customFormat="1" ht="14.25" customHeight="1" x14ac:dyDescent="0.25">
      <c r="A268" s="192"/>
      <c r="B268" s="141">
        <f>WEEKDAY(C268)</f>
        <v>4</v>
      </c>
      <c r="C268" s="140">
        <f>C267+1</f>
        <v>42928</v>
      </c>
      <c r="D268" s="184"/>
      <c r="E268" s="212"/>
      <c r="F268" s="184"/>
      <c r="G268" s="213"/>
      <c r="H268" s="184"/>
      <c r="I268" s="214"/>
      <c r="J268" s="184"/>
      <c r="K268" s="215"/>
      <c r="L268" s="184"/>
      <c r="M268" s="216"/>
      <c r="N268" s="184"/>
      <c r="O268" s="217"/>
      <c r="P268" s="184"/>
      <c r="Q268" s="218"/>
      <c r="R268" s="184"/>
      <c r="S268" s="219"/>
      <c r="T268" s="184"/>
      <c r="U268" s="215"/>
      <c r="V268" s="184"/>
      <c r="W268" s="220"/>
      <c r="X268" s="184"/>
      <c r="Y268" s="213"/>
      <c r="Z268" s="184"/>
      <c r="AA268" s="184" t="str">
        <f t="shared" si="134"/>
        <v/>
      </c>
      <c r="AB268" s="184" t="str">
        <f t="shared" si="135"/>
        <v/>
      </c>
    </row>
    <row r="269" spans="1:28" s="183" customFormat="1" ht="14.25" customHeight="1" x14ac:dyDescent="0.25">
      <c r="A269" s="192"/>
      <c r="B269" s="141">
        <f t="shared" ref="B269:B272" si="136">WEEKDAY(C269)</f>
        <v>5</v>
      </c>
      <c r="C269" s="140">
        <f t="shared" ref="C269:C272" si="137">C268+1</f>
        <v>42929</v>
      </c>
      <c r="D269" s="184"/>
      <c r="E269" s="212"/>
      <c r="F269" s="184"/>
      <c r="G269" s="213"/>
      <c r="H269" s="184"/>
      <c r="I269" s="214"/>
      <c r="J269" s="184"/>
      <c r="K269" s="215"/>
      <c r="L269" s="184"/>
      <c r="M269" s="216"/>
      <c r="N269" s="184"/>
      <c r="O269" s="217"/>
      <c r="P269" s="184"/>
      <c r="Q269" s="218"/>
      <c r="R269" s="184"/>
      <c r="S269" s="219"/>
      <c r="T269" s="184"/>
      <c r="U269" s="215"/>
      <c r="V269" s="184"/>
      <c r="W269" s="220"/>
      <c r="X269" s="184"/>
      <c r="Y269" s="213"/>
      <c r="Z269" s="184"/>
      <c r="AA269" s="184" t="str">
        <f t="shared" si="134"/>
        <v/>
      </c>
      <c r="AB269" s="184" t="str">
        <f t="shared" si="135"/>
        <v/>
      </c>
    </row>
    <row r="270" spans="1:28" s="183" customFormat="1" ht="14.25" customHeight="1" x14ac:dyDescent="0.25">
      <c r="A270" s="192"/>
      <c r="B270" s="141">
        <f t="shared" si="136"/>
        <v>6</v>
      </c>
      <c r="C270" s="140">
        <f t="shared" si="137"/>
        <v>42930</v>
      </c>
      <c r="D270" s="184"/>
      <c r="E270" s="212"/>
      <c r="F270" s="184"/>
      <c r="G270" s="213"/>
      <c r="H270" s="184"/>
      <c r="I270" s="214"/>
      <c r="J270" s="184"/>
      <c r="K270" s="215"/>
      <c r="L270" s="184"/>
      <c r="M270" s="216"/>
      <c r="N270" s="184"/>
      <c r="O270" s="217"/>
      <c r="P270" s="184"/>
      <c r="Q270" s="218"/>
      <c r="R270" s="184"/>
      <c r="S270" s="219"/>
      <c r="T270" s="184"/>
      <c r="U270" s="215"/>
      <c r="V270" s="184"/>
      <c r="W270" s="220"/>
      <c r="X270" s="184"/>
      <c r="Y270" s="213"/>
      <c r="Z270" s="184"/>
      <c r="AA270" s="184" t="str">
        <f t="shared" si="134"/>
        <v/>
      </c>
      <c r="AB270" s="184" t="str">
        <f t="shared" si="135"/>
        <v/>
      </c>
    </row>
    <row r="271" spans="1:28" s="183" customFormat="1" ht="14.25" customHeight="1" x14ac:dyDescent="0.25">
      <c r="A271" s="192"/>
      <c r="B271" s="141">
        <f t="shared" si="136"/>
        <v>7</v>
      </c>
      <c r="C271" s="140">
        <f t="shared" si="137"/>
        <v>42931</v>
      </c>
      <c r="D271" s="184"/>
      <c r="E271" s="212"/>
      <c r="F271" s="184"/>
      <c r="G271" s="213"/>
      <c r="H271" s="184"/>
      <c r="I271" s="214"/>
      <c r="J271" s="184"/>
      <c r="K271" s="215"/>
      <c r="L271" s="184"/>
      <c r="M271" s="216"/>
      <c r="N271" s="184"/>
      <c r="O271" s="217"/>
      <c r="P271" s="184"/>
      <c r="Q271" s="218"/>
      <c r="R271" s="184"/>
      <c r="S271" s="219"/>
      <c r="T271" s="184"/>
      <c r="U271" s="215"/>
      <c r="V271" s="184"/>
      <c r="W271" s="220"/>
      <c r="X271" s="184"/>
      <c r="Y271" s="213"/>
      <c r="Z271" s="184"/>
      <c r="AA271" s="184" t="str">
        <f t="shared" si="134"/>
        <v/>
      </c>
      <c r="AB271" s="184" t="str">
        <f t="shared" si="135"/>
        <v/>
      </c>
    </row>
    <row r="272" spans="1:28" s="183" customFormat="1" ht="14.25" customHeight="1" x14ac:dyDescent="0.25">
      <c r="A272" s="192"/>
      <c r="B272" s="141">
        <f t="shared" si="136"/>
        <v>1</v>
      </c>
      <c r="C272" s="140">
        <f t="shared" si="137"/>
        <v>42932</v>
      </c>
      <c r="D272" s="184"/>
      <c r="E272" s="212"/>
      <c r="F272" s="184"/>
      <c r="G272" s="213"/>
      <c r="H272" s="184"/>
      <c r="I272" s="214"/>
      <c r="J272" s="184"/>
      <c r="K272" s="215"/>
      <c r="L272" s="184"/>
      <c r="M272" s="216"/>
      <c r="N272" s="184"/>
      <c r="O272" s="217"/>
      <c r="P272" s="184"/>
      <c r="Q272" s="218"/>
      <c r="R272" s="184"/>
      <c r="S272" s="219"/>
      <c r="T272" s="184"/>
      <c r="U272" s="215"/>
      <c r="V272" s="184"/>
      <c r="W272" s="220"/>
      <c r="X272" s="184"/>
      <c r="Y272" s="213"/>
      <c r="Z272" s="184"/>
      <c r="AA272" s="184" t="str">
        <f t="shared" si="134"/>
        <v/>
      </c>
      <c r="AB272" s="184" t="str">
        <f t="shared" si="135"/>
        <v/>
      </c>
    </row>
    <row r="273" spans="1:28" s="181" customFormat="1" ht="15.75" customHeight="1" x14ac:dyDescent="0.25">
      <c r="A273" s="194"/>
      <c r="B273" s="394" t="s">
        <v>22</v>
      </c>
      <c r="C273" s="395"/>
      <c r="D273" s="379">
        <f>SUM(D266:D272)</f>
        <v>0</v>
      </c>
      <c r="E273" s="380"/>
      <c r="F273" s="379">
        <f>SUM(F266:F272)</f>
        <v>0</v>
      </c>
      <c r="G273" s="380"/>
      <c r="H273" s="379">
        <f>SUM(H266:H272)</f>
        <v>0</v>
      </c>
      <c r="I273" s="380"/>
      <c r="J273" s="379">
        <f>SUM(J266:J272)</f>
        <v>0</v>
      </c>
      <c r="K273" s="380"/>
      <c r="L273" s="379">
        <f>SUM(L266:L272)</f>
        <v>0</v>
      </c>
      <c r="M273" s="380"/>
      <c r="N273" s="379">
        <f>SUM(N266:N272)</f>
        <v>0</v>
      </c>
      <c r="O273" s="380"/>
      <c r="P273" s="379">
        <f>SUM(P266:P272)</f>
        <v>0</v>
      </c>
      <c r="Q273" s="380"/>
      <c r="R273" s="379">
        <f>SUM(R266:R272)</f>
        <v>0</v>
      </c>
      <c r="S273" s="380"/>
      <c r="T273" s="379">
        <f>SUM(T266:T272)</f>
        <v>0</v>
      </c>
      <c r="U273" s="380"/>
      <c r="V273" s="379">
        <f>SUM(V266:V272)</f>
        <v>0</v>
      </c>
      <c r="W273" s="380"/>
      <c r="X273" s="379">
        <f>SUM(X266:X272)</f>
        <v>0</v>
      </c>
      <c r="Y273" s="380"/>
      <c r="Z273" s="180">
        <f>SUM(Z266:Z272)</f>
        <v>0</v>
      </c>
      <c r="AA273" s="180">
        <f>SUM(AA266:AA272)</f>
        <v>0</v>
      </c>
      <c r="AB273" s="180">
        <f>SUM(AB266:AB272)</f>
        <v>0</v>
      </c>
    </row>
    <row r="274" spans="1:28" s="183" customFormat="1" ht="15.75" customHeight="1" x14ac:dyDescent="0.25">
      <c r="A274" s="192"/>
      <c r="B274" s="375">
        <f>SEMAINE(date_1er_jour_semaine($A$1,B265)+7)</f>
        <v>29</v>
      </c>
      <c r="C274" s="376"/>
      <c r="D274" s="245" t="s">
        <v>8</v>
      </c>
      <c r="E274" s="314" t="s">
        <v>133</v>
      </c>
      <c r="F274" s="246" t="s">
        <v>9</v>
      </c>
      <c r="G274" s="313" t="s">
        <v>133</v>
      </c>
      <c r="H274" s="247" t="s">
        <v>10</v>
      </c>
      <c r="I274" s="312" t="s">
        <v>133</v>
      </c>
      <c r="J274" s="248" t="s">
        <v>11</v>
      </c>
      <c r="K274" s="311" t="s">
        <v>133</v>
      </c>
      <c r="L274" s="249" t="s">
        <v>12</v>
      </c>
      <c r="M274" s="310" t="s">
        <v>133</v>
      </c>
      <c r="N274" s="250" t="s">
        <v>13</v>
      </c>
      <c r="O274" s="309" t="s">
        <v>133</v>
      </c>
      <c r="P274" s="251" t="s">
        <v>14</v>
      </c>
      <c r="Q274" s="317" t="s">
        <v>133</v>
      </c>
      <c r="R274" s="252" t="s">
        <v>15</v>
      </c>
      <c r="S274" s="315" t="s">
        <v>133</v>
      </c>
      <c r="T274" s="253" t="s">
        <v>16</v>
      </c>
      <c r="U274" s="254" t="s">
        <v>133</v>
      </c>
      <c r="V274" s="255" t="s">
        <v>17</v>
      </c>
      <c r="W274" s="316" t="s">
        <v>133</v>
      </c>
      <c r="X274" s="256" t="s">
        <v>18</v>
      </c>
      <c r="Y274" s="308" t="s">
        <v>133</v>
      </c>
      <c r="Z274" s="110" t="s">
        <v>19</v>
      </c>
      <c r="AA274" s="115" t="s">
        <v>20</v>
      </c>
      <c r="AB274" s="119" t="s">
        <v>21</v>
      </c>
    </row>
    <row r="275" spans="1:28" s="183" customFormat="1" ht="14.25" customHeight="1" x14ac:dyDescent="0.25">
      <c r="A275" s="192"/>
      <c r="B275" s="141">
        <f t="shared" ref="B275:B276" si="138">WEEKDAY(C275)</f>
        <v>2</v>
      </c>
      <c r="C275" s="140">
        <f>date_1er_jour_semaine($A$1,B274)</f>
        <v>42933</v>
      </c>
      <c r="D275" s="184"/>
      <c r="E275" s="212"/>
      <c r="F275" s="184"/>
      <c r="G275" s="213"/>
      <c r="H275" s="184"/>
      <c r="I275" s="214"/>
      <c r="J275" s="184"/>
      <c r="K275" s="215"/>
      <c r="L275" s="184"/>
      <c r="M275" s="216"/>
      <c r="N275" s="184"/>
      <c r="O275" s="217"/>
      <c r="P275" s="184"/>
      <c r="Q275" s="218"/>
      <c r="R275" s="184"/>
      <c r="S275" s="219"/>
      <c r="T275" s="184"/>
      <c r="U275" s="215"/>
      <c r="V275" s="184"/>
      <c r="W275" s="220"/>
      <c r="X275" s="184"/>
      <c r="Y275" s="213"/>
      <c r="Z275" s="184"/>
      <c r="AA275" s="184" t="str">
        <f t="shared" ref="AA275:AA281" si="139">IF(SUM(D275:X275)=0,"",SUM(D275:X275))</f>
        <v/>
      </c>
      <c r="AB275" s="184" t="str">
        <f t="shared" ref="AB275:AB281" si="140">IF(SUM(Y275:AA275)=0,"",SUM(Z275,AA275))</f>
        <v/>
      </c>
    </row>
    <row r="276" spans="1:28" s="183" customFormat="1" ht="14.25" customHeight="1" x14ac:dyDescent="0.25">
      <c r="A276" s="192"/>
      <c r="B276" s="141">
        <f t="shared" si="138"/>
        <v>3</v>
      </c>
      <c r="C276" s="140">
        <f>C275+1</f>
        <v>42934</v>
      </c>
      <c r="D276" s="184"/>
      <c r="E276" s="212"/>
      <c r="F276" s="184"/>
      <c r="G276" s="213"/>
      <c r="H276" s="184"/>
      <c r="I276" s="214"/>
      <c r="J276" s="184"/>
      <c r="K276" s="215"/>
      <c r="L276" s="184"/>
      <c r="M276" s="216"/>
      <c r="N276" s="184"/>
      <c r="O276" s="217"/>
      <c r="P276" s="184"/>
      <c r="Q276" s="218"/>
      <c r="R276" s="184"/>
      <c r="S276" s="219"/>
      <c r="T276" s="221"/>
      <c r="U276" s="215"/>
      <c r="V276" s="184"/>
      <c r="W276" s="220"/>
      <c r="X276" s="184"/>
      <c r="Y276" s="213"/>
      <c r="Z276" s="184"/>
      <c r="AA276" s="184" t="str">
        <f t="shared" si="139"/>
        <v/>
      </c>
      <c r="AB276" s="184" t="str">
        <f t="shared" si="140"/>
        <v/>
      </c>
    </row>
    <row r="277" spans="1:28" s="183" customFormat="1" ht="14.25" customHeight="1" x14ac:dyDescent="0.25">
      <c r="A277" s="192"/>
      <c r="B277" s="141">
        <f>WEEKDAY(C277)</f>
        <v>4</v>
      </c>
      <c r="C277" s="140">
        <f>C276+1</f>
        <v>42935</v>
      </c>
      <c r="D277" s="184"/>
      <c r="E277" s="212"/>
      <c r="F277" s="184"/>
      <c r="G277" s="213"/>
      <c r="H277" s="184"/>
      <c r="I277" s="214"/>
      <c r="J277" s="184"/>
      <c r="K277" s="215"/>
      <c r="L277" s="184"/>
      <c r="M277" s="216"/>
      <c r="N277" s="184"/>
      <c r="O277" s="217"/>
      <c r="P277" s="184"/>
      <c r="Q277" s="218"/>
      <c r="R277" s="184"/>
      <c r="S277" s="219"/>
      <c r="T277" s="184"/>
      <c r="U277" s="215"/>
      <c r="V277" s="184"/>
      <c r="W277" s="220"/>
      <c r="X277" s="184"/>
      <c r="Y277" s="213"/>
      <c r="Z277" s="184"/>
      <c r="AA277" s="184" t="str">
        <f t="shared" si="139"/>
        <v/>
      </c>
      <c r="AB277" s="184" t="str">
        <f t="shared" si="140"/>
        <v/>
      </c>
    </row>
    <row r="278" spans="1:28" s="183" customFormat="1" ht="14.25" customHeight="1" x14ac:dyDescent="0.25">
      <c r="A278" s="192"/>
      <c r="B278" s="141">
        <f t="shared" ref="B278:B281" si="141">WEEKDAY(C278)</f>
        <v>5</v>
      </c>
      <c r="C278" s="140">
        <f t="shared" ref="C278:C281" si="142">C277+1</f>
        <v>42936</v>
      </c>
      <c r="D278" s="184"/>
      <c r="E278" s="212"/>
      <c r="F278" s="184"/>
      <c r="G278" s="213"/>
      <c r="H278" s="184"/>
      <c r="I278" s="214"/>
      <c r="J278" s="184"/>
      <c r="K278" s="215"/>
      <c r="L278" s="184"/>
      <c r="M278" s="216"/>
      <c r="N278" s="184"/>
      <c r="O278" s="217"/>
      <c r="P278" s="184"/>
      <c r="Q278" s="218"/>
      <c r="R278" s="184"/>
      <c r="S278" s="219"/>
      <c r="T278" s="184"/>
      <c r="U278" s="215"/>
      <c r="V278" s="184"/>
      <c r="W278" s="220"/>
      <c r="X278" s="184"/>
      <c r="Y278" s="213"/>
      <c r="Z278" s="184"/>
      <c r="AA278" s="184" t="str">
        <f t="shared" si="139"/>
        <v/>
      </c>
      <c r="AB278" s="184" t="str">
        <f t="shared" si="140"/>
        <v/>
      </c>
    </row>
    <row r="279" spans="1:28" s="183" customFormat="1" ht="14.25" customHeight="1" x14ac:dyDescent="0.25">
      <c r="A279" s="192"/>
      <c r="B279" s="141">
        <f t="shared" si="141"/>
        <v>6</v>
      </c>
      <c r="C279" s="140">
        <f t="shared" si="142"/>
        <v>42937</v>
      </c>
      <c r="D279" s="184"/>
      <c r="E279" s="212"/>
      <c r="F279" s="184"/>
      <c r="G279" s="213"/>
      <c r="H279" s="184"/>
      <c r="I279" s="214"/>
      <c r="J279" s="184"/>
      <c r="K279" s="215"/>
      <c r="L279" s="184"/>
      <c r="M279" s="216"/>
      <c r="N279" s="184"/>
      <c r="O279" s="217"/>
      <c r="P279" s="184"/>
      <c r="Q279" s="218"/>
      <c r="R279" s="184"/>
      <c r="S279" s="219"/>
      <c r="T279" s="184"/>
      <c r="U279" s="215"/>
      <c r="V279" s="184"/>
      <c r="W279" s="220"/>
      <c r="X279" s="184"/>
      <c r="Y279" s="213"/>
      <c r="Z279" s="184"/>
      <c r="AA279" s="184" t="str">
        <f t="shared" si="139"/>
        <v/>
      </c>
      <c r="AB279" s="184" t="str">
        <f t="shared" si="140"/>
        <v/>
      </c>
    </row>
    <row r="280" spans="1:28" s="183" customFormat="1" ht="14.25" customHeight="1" x14ac:dyDescent="0.25">
      <c r="A280" s="192"/>
      <c r="B280" s="141">
        <f t="shared" si="141"/>
        <v>7</v>
      </c>
      <c r="C280" s="140">
        <f t="shared" si="142"/>
        <v>42938</v>
      </c>
      <c r="D280" s="184"/>
      <c r="E280" s="212"/>
      <c r="F280" s="184"/>
      <c r="G280" s="213"/>
      <c r="H280" s="184"/>
      <c r="I280" s="214"/>
      <c r="J280" s="184"/>
      <c r="K280" s="215"/>
      <c r="L280" s="184"/>
      <c r="M280" s="216"/>
      <c r="N280" s="184"/>
      <c r="O280" s="217"/>
      <c r="P280" s="184"/>
      <c r="Q280" s="218"/>
      <c r="R280" s="184"/>
      <c r="S280" s="219"/>
      <c r="T280" s="184"/>
      <c r="U280" s="215"/>
      <c r="V280" s="184"/>
      <c r="W280" s="220"/>
      <c r="X280" s="184"/>
      <c r="Y280" s="213"/>
      <c r="Z280" s="184"/>
      <c r="AA280" s="184" t="str">
        <f t="shared" si="139"/>
        <v/>
      </c>
      <c r="AB280" s="184" t="str">
        <f t="shared" si="140"/>
        <v/>
      </c>
    </row>
    <row r="281" spans="1:28" s="183" customFormat="1" ht="14.25" customHeight="1" x14ac:dyDescent="0.25">
      <c r="A281" s="192"/>
      <c r="B281" s="141">
        <f t="shared" si="141"/>
        <v>1</v>
      </c>
      <c r="C281" s="140">
        <f t="shared" si="142"/>
        <v>42939</v>
      </c>
      <c r="D281" s="184"/>
      <c r="E281" s="212"/>
      <c r="F281" s="184"/>
      <c r="G281" s="213"/>
      <c r="H281" s="184"/>
      <c r="I281" s="214"/>
      <c r="J281" s="184"/>
      <c r="K281" s="215"/>
      <c r="L281" s="184"/>
      <c r="M281" s="216"/>
      <c r="N281" s="184"/>
      <c r="O281" s="217"/>
      <c r="P281" s="184"/>
      <c r="Q281" s="218"/>
      <c r="R281" s="184"/>
      <c r="S281" s="219"/>
      <c r="T281" s="184"/>
      <c r="U281" s="215"/>
      <c r="V281" s="184"/>
      <c r="W281" s="220"/>
      <c r="X281" s="184"/>
      <c r="Y281" s="213"/>
      <c r="Z281" s="184"/>
      <c r="AA281" s="184" t="str">
        <f t="shared" si="139"/>
        <v/>
      </c>
      <c r="AB281" s="184" t="str">
        <f t="shared" si="140"/>
        <v/>
      </c>
    </row>
    <row r="282" spans="1:28" s="181" customFormat="1" ht="15.75" customHeight="1" x14ac:dyDescent="0.25">
      <c r="A282" s="194"/>
      <c r="B282" s="394" t="s">
        <v>22</v>
      </c>
      <c r="C282" s="395"/>
      <c r="D282" s="379">
        <f>SUM(D275:D281)</f>
        <v>0</v>
      </c>
      <c r="E282" s="380"/>
      <c r="F282" s="379">
        <f>SUM(F275:F281)</f>
        <v>0</v>
      </c>
      <c r="G282" s="380"/>
      <c r="H282" s="379">
        <f>SUM(H275:H281)</f>
        <v>0</v>
      </c>
      <c r="I282" s="380"/>
      <c r="J282" s="379">
        <f>SUM(J275:J281)</f>
        <v>0</v>
      </c>
      <c r="K282" s="380"/>
      <c r="L282" s="379">
        <f>SUM(L275:L281)</f>
        <v>0</v>
      </c>
      <c r="M282" s="380"/>
      <c r="N282" s="379">
        <f>SUM(N275:N281)</f>
        <v>0</v>
      </c>
      <c r="O282" s="380"/>
      <c r="P282" s="379">
        <f>SUM(P275:P281)</f>
        <v>0</v>
      </c>
      <c r="Q282" s="380"/>
      <c r="R282" s="379">
        <f>SUM(R275:R281)</f>
        <v>0</v>
      </c>
      <c r="S282" s="380"/>
      <c r="T282" s="379">
        <f>SUM(T275:T281)</f>
        <v>0</v>
      </c>
      <c r="U282" s="380"/>
      <c r="V282" s="379">
        <f>SUM(V275:V281)</f>
        <v>0</v>
      </c>
      <c r="W282" s="380"/>
      <c r="X282" s="379">
        <f>SUM(X275:X281)</f>
        <v>0</v>
      </c>
      <c r="Y282" s="380"/>
      <c r="Z282" s="180">
        <f>SUM(Z275:Z281)</f>
        <v>0</v>
      </c>
      <c r="AA282" s="180">
        <f>SUM(AA275:AA281)</f>
        <v>0</v>
      </c>
      <c r="AB282" s="180">
        <f>SUM(AB275:AB281)</f>
        <v>0</v>
      </c>
    </row>
    <row r="283" spans="1:28" s="183" customFormat="1" ht="15.75" customHeight="1" x14ac:dyDescent="0.25">
      <c r="A283" s="192"/>
      <c r="B283" s="375">
        <f>SEMAINE(date_1er_jour_semaine($A$1,B274)+7)</f>
        <v>30</v>
      </c>
      <c r="C283" s="376"/>
      <c r="D283" s="245" t="s">
        <v>8</v>
      </c>
      <c r="E283" s="314" t="s">
        <v>133</v>
      </c>
      <c r="F283" s="246" t="s">
        <v>9</v>
      </c>
      <c r="G283" s="313" t="s">
        <v>133</v>
      </c>
      <c r="H283" s="247" t="s">
        <v>10</v>
      </c>
      <c r="I283" s="312" t="s">
        <v>133</v>
      </c>
      <c r="J283" s="248" t="s">
        <v>11</v>
      </c>
      <c r="K283" s="311" t="s">
        <v>133</v>
      </c>
      <c r="L283" s="249" t="s">
        <v>12</v>
      </c>
      <c r="M283" s="310" t="s">
        <v>133</v>
      </c>
      <c r="N283" s="250" t="s">
        <v>13</v>
      </c>
      <c r="O283" s="309" t="s">
        <v>133</v>
      </c>
      <c r="P283" s="251" t="s">
        <v>14</v>
      </c>
      <c r="Q283" s="317" t="s">
        <v>133</v>
      </c>
      <c r="R283" s="252" t="s">
        <v>15</v>
      </c>
      <c r="S283" s="315" t="s">
        <v>133</v>
      </c>
      <c r="T283" s="253" t="s">
        <v>16</v>
      </c>
      <c r="U283" s="254" t="s">
        <v>133</v>
      </c>
      <c r="V283" s="255" t="s">
        <v>17</v>
      </c>
      <c r="W283" s="316" t="s">
        <v>133</v>
      </c>
      <c r="X283" s="256" t="s">
        <v>18</v>
      </c>
      <c r="Y283" s="308" t="s">
        <v>133</v>
      </c>
      <c r="Z283" s="110" t="s">
        <v>19</v>
      </c>
      <c r="AA283" s="115" t="s">
        <v>20</v>
      </c>
      <c r="AB283" s="119" t="s">
        <v>21</v>
      </c>
    </row>
    <row r="284" spans="1:28" s="183" customFormat="1" ht="14.25" customHeight="1" x14ac:dyDescent="0.25">
      <c r="A284" s="192"/>
      <c r="B284" s="141">
        <f t="shared" ref="B284:B285" si="143">WEEKDAY(C284)</f>
        <v>2</v>
      </c>
      <c r="C284" s="140">
        <f>date_1er_jour_semaine($A$1,B283)</f>
        <v>42940</v>
      </c>
      <c r="D284" s="184"/>
      <c r="E284" s="212"/>
      <c r="F284" s="184"/>
      <c r="G284" s="213"/>
      <c r="H284" s="184"/>
      <c r="I284" s="214"/>
      <c r="J284" s="184"/>
      <c r="K284" s="215"/>
      <c r="L284" s="184"/>
      <c r="M284" s="216"/>
      <c r="N284" s="184"/>
      <c r="O284" s="217"/>
      <c r="P284" s="184"/>
      <c r="Q284" s="218"/>
      <c r="R284" s="184"/>
      <c r="S284" s="219"/>
      <c r="T284" s="184"/>
      <c r="U284" s="215"/>
      <c r="V284" s="184"/>
      <c r="W284" s="220"/>
      <c r="X284" s="184"/>
      <c r="Y284" s="213"/>
      <c r="Z284" s="184"/>
      <c r="AA284" s="184" t="str">
        <f t="shared" ref="AA284:AA290" si="144">IF(SUM(D284:X284)=0,"",SUM(D284:X284))</f>
        <v/>
      </c>
      <c r="AB284" s="184" t="str">
        <f t="shared" ref="AB284:AB290" si="145">IF(SUM(Y284:AA284)=0,"",SUM(Z284,AA284))</f>
        <v/>
      </c>
    </row>
    <row r="285" spans="1:28" s="183" customFormat="1" ht="14.25" customHeight="1" x14ac:dyDescent="0.25">
      <c r="A285" s="192"/>
      <c r="B285" s="141">
        <f t="shared" si="143"/>
        <v>3</v>
      </c>
      <c r="C285" s="140">
        <f>C284+1</f>
        <v>42941</v>
      </c>
      <c r="D285" s="184"/>
      <c r="E285" s="212"/>
      <c r="F285" s="184"/>
      <c r="G285" s="213"/>
      <c r="H285" s="184"/>
      <c r="I285" s="214"/>
      <c r="J285" s="184"/>
      <c r="K285" s="215"/>
      <c r="L285" s="184"/>
      <c r="M285" s="216"/>
      <c r="N285" s="184"/>
      <c r="O285" s="217"/>
      <c r="P285" s="184"/>
      <c r="Q285" s="218"/>
      <c r="R285" s="184"/>
      <c r="S285" s="219"/>
      <c r="T285" s="221"/>
      <c r="U285" s="215"/>
      <c r="V285" s="184"/>
      <c r="W285" s="220"/>
      <c r="X285" s="184"/>
      <c r="Y285" s="213"/>
      <c r="Z285" s="184"/>
      <c r="AA285" s="184" t="str">
        <f t="shared" si="144"/>
        <v/>
      </c>
      <c r="AB285" s="184" t="str">
        <f t="shared" si="145"/>
        <v/>
      </c>
    </row>
    <row r="286" spans="1:28" s="183" customFormat="1" ht="14.25" customHeight="1" x14ac:dyDescent="0.25">
      <c r="A286" s="192"/>
      <c r="B286" s="141">
        <f>WEEKDAY(C286)</f>
        <v>4</v>
      </c>
      <c r="C286" s="140">
        <f>C285+1</f>
        <v>42942</v>
      </c>
      <c r="D286" s="184"/>
      <c r="E286" s="212"/>
      <c r="F286" s="184"/>
      <c r="G286" s="213"/>
      <c r="H286" s="184"/>
      <c r="I286" s="214"/>
      <c r="J286" s="184"/>
      <c r="K286" s="215"/>
      <c r="L286" s="184"/>
      <c r="M286" s="216"/>
      <c r="N286" s="184"/>
      <c r="O286" s="217"/>
      <c r="P286" s="184"/>
      <c r="Q286" s="218"/>
      <c r="R286" s="184"/>
      <c r="S286" s="219"/>
      <c r="T286" s="184"/>
      <c r="U286" s="215"/>
      <c r="V286" s="184"/>
      <c r="W286" s="220"/>
      <c r="X286" s="184"/>
      <c r="Y286" s="213"/>
      <c r="Z286" s="184"/>
      <c r="AA286" s="184" t="str">
        <f t="shared" si="144"/>
        <v/>
      </c>
      <c r="AB286" s="184" t="str">
        <f t="shared" si="145"/>
        <v/>
      </c>
    </row>
    <row r="287" spans="1:28" s="183" customFormat="1" ht="14.25" customHeight="1" x14ac:dyDescent="0.25">
      <c r="A287" s="192"/>
      <c r="B287" s="141">
        <f t="shared" ref="B287:B290" si="146">WEEKDAY(C287)</f>
        <v>5</v>
      </c>
      <c r="C287" s="140">
        <f t="shared" ref="C287:C290" si="147">C286+1</f>
        <v>42943</v>
      </c>
      <c r="D287" s="184"/>
      <c r="E287" s="212"/>
      <c r="F287" s="184"/>
      <c r="G287" s="213"/>
      <c r="H287" s="184"/>
      <c r="I287" s="214"/>
      <c r="J287" s="184"/>
      <c r="K287" s="215"/>
      <c r="L287" s="184"/>
      <c r="M287" s="216"/>
      <c r="N287" s="184"/>
      <c r="O287" s="217"/>
      <c r="P287" s="184"/>
      <c r="Q287" s="218"/>
      <c r="R287" s="184"/>
      <c r="S287" s="219"/>
      <c r="T287" s="184"/>
      <c r="U287" s="215"/>
      <c r="V287" s="184"/>
      <c r="W287" s="220"/>
      <c r="X287" s="184"/>
      <c r="Y287" s="213"/>
      <c r="Z287" s="184"/>
      <c r="AA287" s="184" t="str">
        <f t="shared" si="144"/>
        <v/>
      </c>
      <c r="AB287" s="184" t="str">
        <f t="shared" si="145"/>
        <v/>
      </c>
    </row>
    <row r="288" spans="1:28" s="183" customFormat="1" ht="14.25" customHeight="1" x14ac:dyDescent="0.25">
      <c r="A288" s="192"/>
      <c r="B288" s="141">
        <f t="shared" si="146"/>
        <v>6</v>
      </c>
      <c r="C288" s="140">
        <f t="shared" si="147"/>
        <v>42944</v>
      </c>
      <c r="D288" s="184"/>
      <c r="E288" s="212"/>
      <c r="F288" s="184"/>
      <c r="G288" s="213"/>
      <c r="H288" s="184"/>
      <c r="I288" s="214"/>
      <c r="J288" s="184"/>
      <c r="K288" s="215"/>
      <c r="L288" s="184"/>
      <c r="M288" s="216"/>
      <c r="N288" s="184"/>
      <c r="O288" s="217"/>
      <c r="P288" s="184"/>
      <c r="Q288" s="218"/>
      <c r="R288" s="184"/>
      <c r="S288" s="219"/>
      <c r="T288" s="184"/>
      <c r="U288" s="215"/>
      <c r="V288" s="184"/>
      <c r="W288" s="220"/>
      <c r="X288" s="184"/>
      <c r="Y288" s="213"/>
      <c r="Z288" s="184"/>
      <c r="AA288" s="184" t="str">
        <f t="shared" si="144"/>
        <v/>
      </c>
      <c r="AB288" s="184" t="str">
        <f t="shared" si="145"/>
        <v/>
      </c>
    </row>
    <row r="289" spans="1:28" s="183" customFormat="1" ht="14.25" customHeight="1" x14ac:dyDescent="0.25">
      <c r="A289" s="192"/>
      <c r="B289" s="141">
        <f t="shared" si="146"/>
        <v>7</v>
      </c>
      <c r="C289" s="140">
        <f t="shared" si="147"/>
        <v>42945</v>
      </c>
      <c r="D289" s="184"/>
      <c r="E289" s="212"/>
      <c r="F289" s="184"/>
      <c r="G289" s="213"/>
      <c r="H289" s="184"/>
      <c r="I289" s="214"/>
      <c r="J289" s="184"/>
      <c r="K289" s="215"/>
      <c r="L289" s="184"/>
      <c r="M289" s="216"/>
      <c r="N289" s="184"/>
      <c r="O289" s="217"/>
      <c r="P289" s="184"/>
      <c r="Q289" s="218"/>
      <c r="R289" s="184"/>
      <c r="S289" s="219"/>
      <c r="T289" s="184"/>
      <c r="U289" s="215"/>
      <c r="V289" s="184"/>
      <c r="W289" s="220"/>
      <c r="X289" s="184"/>
      <c r="Y289" s="213"/>
      <c r="Z289" s="184"/>
      <c r="AA289" s="184" t="str">
        <f t="shared" si="144"/>
        <v/>
      </c>
      <c r="AB289" s="184" t="str">
        <f t="shared" si="145"/>
        <v/>
      </c>
    </row>
    <row r="290" spans="1:28" s="183" customFormat="1" ht="14.25" customHeight="1" x14ac:dyDescent="0.25">
      <c r="A290" s="192"/>
      <c r="B290" s="141">
        <f t="shared" si="146"/>
        <v>1</v>
      </c>
      <c r="C290" s="140">
        <f t="shared" si="147"/>
        <v>42946</v>
      </c>
      <c r="D290" s="184"/>
      <c r="E290" s="212"/>
      <c r="F290" s="184"/>
      <c r="G290" s="213"/>
      <c r="H290" s="184"/>
      <c r="I290" s="214"/>
      <c r="J290" s="184"/>
      <c r="K290" s="215"/>
      <c r="L290" s="184"/>
      <c r="M290" s="216"/>
      <c r="N290" s="184"/>
      <c r="O290" s="217"/>
      <c r="P290" s="184"/>
      <c r="Q290" s="218"/>
      <c r="R290" s="184"/>
      <c r="S290" s="219"/>
      <c r="T290" s="184"/>
      <c r="U290" s="215"/>
      <c r="V290" s="184"/>
      <c r="W290" s="220"/>
      <c r="X290" s="184"/>
      <c r="Y290" s="213"/>
      <c r="Z290" s="184"/>
      <c r="AA290" s="184" t="str">
        <f t="shared" si="144"/>
        <v/>
      </c>
      <c r="AB290" s="184" t="str">
        <f t="shared" si="145"/>
        <v/>
      </c>
    </row>
    <row r="291" spans="1:28" s="181" customFormat="1" ht="15.75" customHeight="1" x14ac:dyDescent="0.25">
      <c r="A291" s="194"/>
      <c r="B291" s="394" t="s">
        <v>22</v>
      </c>
      <c r="C291" s="395"/>
      <c r="D291" s="379">
        <f>SUM(D284:D290)</f>
        <v>0</v>
      </c>
      <c r="E291" s="380"/>
      <c r="F291" s="379">
        <f>SUM(F284:F290)</f>
        <v>0</v>
      </c>
      <c r="G291" s="380"/>
      <c r="H291" s="379">
        <f>SUM(H284:H290)</f>
        <v>0</v>
      </c>
      <c r="I291" s="380"/>
      <c r="J291" s="379">
        <f>SUM(J284:J290)</f>
        <v>0</v>
      </c>
      <c r="K291" s="380"/>
      <c r="L291" s="379">
        <f>SUM(L284:L290)</f>
        <v>0</v>
      </c>
      <c r="M291" s="380"/>
      <c r="N291" s="379">
        <f>SUM(N284:N290)</f>
        <v>0</v>
      </c>
      <c r="O291" s="380"/>
      <c r="P291" s="379">
        <f>SUM(P284:P290)</f>
        <v>0</v>
      </c>
      <c r="Q291" s="380"/>
      <c r="R291" s="379">
        <f>SUM(R284:R290)</f>
        <v>0</v>
      </c>
      <c r="S291" s="380"/>
      <c r="T291" s="379">
        <f>SUM(T284:T290)</f>
        <v>0</v>
      </c>
      <c r="U291" s="380"/>
      <c r="V291" s="379">
        <f>SUM(V284:V290)</f>
        <v>0</v>
      </c>
      <c r="W291" s="380"/>
      <c r="X291" s="379">
        <f>SUM(X284:X290)</f>
        <v>0</v>
      </c>
      <c r="Y291" s="380"/>
      <c r="Z291" s="180">
        <f>SUM(Z284:Z290)</f>
        <v>0</v>
      </c>
      <c r="AA291" s="180">
        <f>SUM(AA284:AA290)</f>
        <v>0</v>
      </c>
      <c r="AB291" s="180">
        <f>SUM(AB284:AB290)</f>
        <v>0</v>
      </c>
    </row>
    <row r="292" spans="1:28" s="183" customFormat="1" ht="15.75" customHeight="1" x14ac:dyDescent="0.25">
      <c r="A292" s="192"/>
      <c r="B292" s="375">
        <f>SEMAINE(date_1er_jour_semaine($A$1,B283)+7)</f>
        <v>31</v>
      </c>
      <c r="C292" s="376"/>
      <c r="D292" s="245" t="s">
        <v>8</v>
      </c>
      <c r="E292" s="314" t="s">
        <v>133</v>
      </c>
      <c r="F292" s="246" t="s">
        <v>9</v>
      </c>
      <c r="G292" s="313" t="s">
        <v>133</v>
      </c>
      <c r="H292" s="247" t="s">
        <v>10</v>
      </c>
      <c r="I292" s="312" t="s">
        <v>133</v>
      </c>
      <c r="J292" s="248" t="s">
        <v>11</v>
      </c>
      <c r="K292" s="311" t="s">
        <v>133</v>
      </c>
      <c r="L292" s="249" t="s">
        <v>12</v>
      </c>
      <c r="M292" s="310" t="s">
        <v>133</v>
      </c>
      <c r="N292" s="250" t="s">
        <v>13</v>
      </c>
      <c r="O292" s="309" t="s">
        <v>133</v>
      </c>
      <c r="P292" s="251" t="s">
        <v>14</v>
      </c>
      <c r="Q292" s="317" t="s">
        <v>133</v>
      </c>
      <c r="R292" s="252" t="s">
        <v>15</v>
      </c>
      <c r="S292" s="315" t="s">
        <v>133</v>
      </c>
      <c r="T292" s="253" t="s">
        <v>16</v>
      </c>
      <c r="U292" s="254" t="s">
        <v>133</v>
      </c>
      <c r="V292" s="255" t="s">
        <v>17</v>
      </c>
      <c r="W292" s="316" t="s">
        <v>133</v>
      </c>
      <c r="X292" s="256" t="s">
        <v>18</v>
      </c>
      <c r="Y292" s="308" t="s">
        <v>133</v>
      </c>
      <c r="Z292" s="110" t="s">
        <v>19</v>
      </c>
      <c r="AA292" s="115" t="s">
        <v>20</v>
      </c>
      <c r="AB292" s="119" t="s">
        <v>21</v>
      </c>
    </row>
    <row r="293" spans="1:28" s="183" customFormat="1" ht="14.25" customHeight="1" x14ac:dyDescent="0.25">
      <c r="A293" s="192"/>
      <c r="B293" s="141">
        <f t="shared" ref="B293:B294" si="148">WEEKDAY(C293)</f>
        <v>2</v>
      </c>
      <c r="C293" s="140">
        <f>date_1er_jour_semaine($A$1,B292)</f>
        <v>42947</v>
      </c>
      <c r="D293" s="184"/>
      <c r="E293" s="212"/>
      <c r="F293" s="184"/>
      <c r="G293" s="213"/>
      <c r="H293" s="184"/>
      <c r="I293" s="214"/>
      <c r="J293" s="184"/>
      <c r="K293" s="215"/>
      <c r="L293" s="184"/>
      <c r="M293" s="216"/>
      <c r="N293" s="184"/>
      <c r="O293" s="217"/>
      <c r="P293" s="184"/>
      <c r="Q293" s="218"/>
      <c r="R293" s="184"/>
      <c r="S293" s="219"/>
      <c r="T293" s="184"/>
      <c r="U293" s="215"/>
      <c r="V293" s="184"/>
      <c r="W293" s="220"/>
      <c r="X293" s="184"/>
      <c r="Y293" s="213"/>
      <c r="Z293" s="184"/>
      <c r="AA293" s="184" t="str">
        <f t="shared" ref="AA293:AA299" si="149">IF(SUM(D293:X293)=0,"",SUM(D293:X293))</f>
        <v/>
      </c>
      <c r="AB293" s="184" t="str">
        <f t="shared" ref="AB293:AB299" si="150">IF(SUM(Y293:AA293)=0,"",SUM(Z293,AA293))</f>
        <v/>
      </c>
    </row>
    <row r="294" spans="1:28" s="183" customFormat="1" ht="15" customHeight="1" x14ac:dyDescent="0.25">
      <c r="A294" s="196"/>
      <c r="B294" s="141">
        <f t="shared" si="148"/>
        <v>3</v>
      </c>
      <c r="C294" s="140">
        <f>C293+1</f>
        <v>42948</v>
      </c>
      <c r="D294" s="184"/>
      <c r="E294" s="212"/>
      <c r="F294" s="184"/>
      <c r="G294" s="213"/>
      <c r="H294" s="184"/>
      <c r="I294" s="214"/>
      <c r="J294" s="184"/>
      <c r="K294" s="215"/>
      <c r="L294" s="184"/>
      <c r="M294" s="216"/>
      <c r="N294" s="184"/>
      <c r="O294" s="217"/>
      <c r="P294" s="184"/>
      <c r="Q294" s="218"/>
      <c r="R294" s="184"/>
      <c r="S294" s="219"/>
      <c r="T294" s="221"/>
      <c r="U294" s="215"/>
      <c r="V294" s="184"/>
      <c r="W294" s="220"/>
      <c r="X294" s="184"/>
      <c r="Y294" s="213"/>
      <c r="Z294" s="184"/>
      <c r="AA294" s="184" t="str">
        <f t="shared" si="149"/>
        <v/>
      </c>
      <c r="AB294" s="184" t="str">
        <f t="shared" si="150"/>
        <v/>
      </c>
    </row>
    <row r="295" spans="1:28" s="183" customFormat="1" ht="14.25" customHeight="1" x14ac:dyDescent="0.25">
      <c r="A295" s="192"/>
      <c r="B295" s="141">
        <f>WEEKDAY(C295)</f>
        <v>4</v>
      </c>
      <c r="C295" s="140">
        <f>C294+1</f>
        <v>42949</v>
      </c>
      <c r="D295" s="184"/>
      <c r="E295" s="212"/>
      <c r="F295" s="184"/>
      <c r="G295" s="213"/>
      <c r="H295" s="184"/>
      <c r="I295" s="214"/>
      <c r="J295" s="184"/>
      <c r="K295" s="215"/>
      <c r="L295" s="184"/>
      <c r="M295" s="216"/>
      <c r="N295" s="184"/>
      <c r="O295" s="217"/>
      <c r="P295" s="184"/>
      <c r="Q295" s="218"/>
      <c r="R295" s="184"/>
      <c r="S295" s="219"/>
      <c r="T295" s="184"/>
      <c r="U295" s="215"/>
      <c r="V295" s="184"/>
      <c r="W295" s="220"/>
      <c r="X295" s="184"/>
      <c r="Y295" s="213"/>
      <c r="Z295" s="184"/>
      <c r="AA295" s="184" t="str">
        <f t="shared" si="149"/>
        <v/>
      </c>
      <c r="AB295" s="184" t="str">
        <f t="shared" si="150"/>
        <v/>
      </c>
    </row>
    <row r="296" spans="1:28" s="183" customFormat="1" ht="14.25" customHeight="1" x14ac:dyDescent="0.25">
      <c r="A296" s="192"/>
      <c r="B296" s="141">
        <f t="shared" ref="B296:B299" si="151">WEEKDAY(C296)</f>
        <v>5</v>
      </c>
      <c r="C296" s="140">
        <f t="shared" ref="C296:C299" si="152">C295+1</f>
        <v>42950</v>
      </c>
      <c r="D296" s="184"/>
      <c r="E296" s="212"/>
      <c r="F296" s="184"/>
      <c r="G296" s="213"/>
      <c r="H296" s="184"/>
      <c r="I296" s="214"/>
      <c r="J296" s="184"/>
      <c r="K296" s="215"/>
      <c r="L296" s="184"/>
      <c r="M296" s="216"/>
      <c r="N296" s="184"/>
      <c r="O296" s="217"/>
      <c r="P296" s="184"/>
      <c r="Q296" s="218"/>
      <c r="R296" s="184"/>
      <c r="S296" s="219"/>
      <c r="T296" s="184"/>
      <c r="U296" s="215"/>
      <c r="V296" s="184"/>
      <c r="W296" s="220"/>
      <c r="X296" s="184"/>
      <c r="Y296" s="213"/>
      <c r="Z296" s="184"/>
      <c r="AA296" s="184" t="str">
        <f t="shared" si="149"/>
        <v/>
      </c>
      <c r="AB296" s="184" t="str">
        <f t="shared" si="150"/>
        <v/>
      </c>
    </row>
    <row r="297" spans="1:28" s="183" customFormat="1" ht="14.25" customHeight="1" x14ac:dyDescent="0.25">
      <c r="A297" s="192"/>
      <c r="B297" s="141">
        <f t="shared" si="151"/>
        <v>6</v>
      </c>
      <c r="C297" s="140">
        <f t="shared" si="152"/>
        <v>42951</v>
      </c>
      <c r="D297" s="184"/>
      <c r="E297" s="212"/>
      <c r="F297" s="184"/>
      <c r="G297" s="213"/>
      <c r="H297" s="184"/>
      <c r="I297" s="214"/>
      <c r="J297" s="184"/>
      <c r="K297" s="215"/>
      <c r="L297" s="184"/>
      <c r="M297" s="216"/>
      <c r="N297" s="184"/>
      <c r="O297" s="217"/>
      <c r="P297" s="184"/>
      <c r="Q297" s="218"/>
      <c r="R297" s="184"/>
      <c r="S297" s="219"/>
      <c r="T297" s="184"/>
      <c r="U297" s="215"/>
      <c r="V297" s="184"/>
      <c r="W297" s="220"/>
      <c r="X297" s="184"/>
      <c r="Y297" s="213"/>
      <c r="Z297" s="184"/>
      <c r="AA297" s="184" t="str">
        <f t="shared" si="149"/>
        <v/>
      </c>
      <c r="AB297" s="184" t="str">
        <f t="shared" si="150"/>
        <v/>
      </c>
    </row>
    <row r="298" spans="1:28" s="183" customFormat="1" ht="14.25" customHeight="1" x14ac:dyDescent="0.25">
      <c r="A298" s="192"/>
      <c r="B298" s="141">
        <f t="shared" si="151"/>
        <v>7</v>
      </c>
      <c r="C298" s="140">
        <f t="shared" si="152"/>
        <v>42952</v>
      </c>
      <c r="D298" s="184"/>
      <c r="E298" s="212"/>
      <c r="F298" s="184"/>
      <c r="G298" s="213"/>
      <c r="H298" s="184"/>
      <c r="I298" s="214"/>
      <c r="J298" s="184"/>
      <c r="K298" s="215"/>
      <c r="L298" s="184"/>
      <c r="M298" s="216"/>
      <c r="N298" s="184"/>
      <c r="O298" s="217"/>
      <c r="P298" s="184"/>
      <c r="Q298" s="218"/>
      <c r="R298" s="184"/>
      <c r="S298" s="219"/>
      <c r="T298" s="184"/>
      <c r="U298" s="215"/>
      <c r="V298" s="184"/>
      <c r="W298" s="220"/>
      <c r="X298" s="184"/>
      <c r="Y298" s="213"/>
      <c r="Z298" s="184"/>
      <c r="AA298" s="184" t="str">
        <f t="shared" si="149"/>
        <v/>
      </c>
      <c r="AB298" s="184" t="str">
        <f t="shared" si="150"/>
        <v/>
      </c>
    </row>
    <row r="299" spans="1:28" s="183" customFormat="1" ht="14.25" customHeight="1" x14ac:dyDescent="0.25">
      <c r="A299" s="192"/>
      <c r="B299" s="141">
        <f t="shared" si="151"/>
        <v>1</v>
      </c>
      <c r="C299" s="140">
        <f t="shared" si="152"/>
        <v>42953</v>
      </c>
      <c r="D299" s="184"/>
      <c r="E299" s="212"/>
      <c r="F299" s="184"/>
      <c r="G299" s="213"/>
      <c r="H299" s="184"/>
      <c r="I299" s="214"/>
      <c r="J299" s="184"/>
      <c r="K299" s="215"/>
      <c r="L299" s="184"/>
      <c r="M299" s="216"/>
      <c r="N299" s="184"/>
      <c r="O299" s="217"/>
      <c r="P299" s="184"/>
      <c r="Q299" s="218"/>
      <c r="R299" s="184"/>
      <c r="S299" s="219"/>
      <c r="T299" s="184"/>
      <c r="U299" s="215"/>
      <c r="V299" s="184"/>
      <c r="W299" s="220"/>
      <c r="X299" s="184"/>
      <c r="Y299" s="213"/>
      <c r="Z299" s="184"/>
      <c r="AA299" s="184" t="str">
        <f t="shared" si="149"/>
        <v/>
      </c>
      <c r="AB299" s="184" t="str">
        <f t="shared" si="150"/>
        <v/>
      </c>
    </row>
    <row r="300" spans="1:28" s="181" customFormat="1" ht="15.75" customHeight="1" x14ac:dyDescent="0.25">
      <c r="A300" s="194"/>
      <c r="B300" s="394" t="s">
        <v>22</v>
      </c>
      <c r="C300" s="395"/>
      <c r="D300" s="379">
        <f>SUM(D293:D299)</f>
        <v>0</v>
      </c>
      <c r="E300" s="380"/>
      <c r="F300" s="379">
        <f>SUM(F293:F299)</f>
        <v>0</v>
      </c>
      <c r="G300" s="380"/>
      <c r="H300" s="379">
        <f>SUM(H293:H299)</f>
        <v>0</v>
      </c>
      <c r="I300" s="380"/>
      <c r="J300" s="379">
        <f>SUM(J293:J299)</f>
        <v>0</v>
      </c>
      <c r="K300" s="380"/>
      <c r="L300" s="379">
        <f>SUM(L293:L299)</f>
        <v>0</v>
      </c>
      <c r="M300" s="380"/>
      <c r="N300" s="379">
        <f>SUM(N293:N299)</f>
        <v>0</v>
      </c>
      <c r="O300" s="380"/>
      <c r="P300" s="379">
        <f>SUM(P293:P299)</f>
        <v>0</v>
      </c>
      <c r="Q300" s="380"/>
      <c r="R300" s="379">
        <f>SUM(R293:R299)</f>
        <v>0</v>
      </c>
      <c r="S300" s="380"/>
      <c r="T300" s="379">
        <f>SUM(T293:T299)</f>
        <v>0</v>
      </c>
      <c r="U300" s="380"/>
      <c r="V300" s="379">
        <f>SUM(V293:V299)</f>
        <v>0</v>
      </c>
      <c r="W300" s="380"/>
      <c r="X300" s="379">
        <f>SUM(X293:X299)</f>
        <v>0</v>
      </c>
      <c r="Y300" s="380"/>
      <c r="Z300" s="180">
        <f>SUM(Z293:Z299)</f>
        <v>0</v>
      </c>
      <c r="AA300" s="180">
        <f>SUM(AA293:AA299)</f>
        <v>0</v>
      </c>
      <c r="AB300" s="180">
        <f>SUM(AB293:AB299)</f>
        <v>0</v>
      </c>
    </row>
    <row r="301" spans="1:28" s="183" customFormat="1" ht="15.75" customHeight="1" x14ac:dyDescent="0.25">
      <c r="A301" s="192"/>
      <c r="B301" s="375">
        <f>SEMAINE(date_1er_jour_semaine($A$1,B292)+7)</f>
        <v>32</v>
      </c>
      <c r="C301" s="376"/>
      <c r="D301" s="245" t="s">
        <v>8</v>
      </c>
      <c r="E301" s="314" t="s">
        <v>133</v>
      </c>
      <c r="F301" s="246" t="s">
        <v>9</v>
      </c>
      <c r="G301" s="313" t="s">
        <v>133</v>
      </c>
      <c r="H301" s="247" t="s">
        <v>10</v>
      </c>
      <c r="I301" s="312" t="s">
        <v>133</v>
      </c>
      <c r="J301" s="248" t="s">
        <v>11</v>
      </c>
      <c r="K301" s="311" t="s">
        <v>133</v>
      </c>
      <c r="L301" s="249" t="s">
        <v>12</v>
      </c>
      <c r="M301" s="310" t="s">
        <v>133</v>
      </c>
      <c r="N301" s="250" t="s">
        <v>13</v>
      </c>
      <c r="O301" s="309" t="s">
        <v>133</v>
      </c>
      <c r="P301" s="251" t="s">
        <v>14</v>
      </c>
      <c r="Q301" s="317" t="s">
        <v>133</v>
      </c>
      <c r="R301" s="252" t="s">
        <v>15</v>
      </c>
      <c r="S301" s="315" t="s">
        <v>133</v>
      </c>
      <c r="T301" s="253" t="s">
        <v>16</v>
      </c>
      <c r="U301" s="254" t="s">
        <v>133</v>
      </c>
      <c r="V301" s="255" t="s">
        <v>17</v>
      </c>
      <c r="W301" s="316" t="s">
        <v>133</v>
      </c>
      <c r="X301" s="256" t="s">
        <v>18</v>
      </c>
      <c r="Y301" s="308" t="s">
        <v>133</v>
      </c>
      <c r="Z301" s="110" t="s">
        <v>19</v>
      </c>
      <c r="AA301" s="115" t="s">
        <v>20</v>
      </c>
      <c r="AB301" s="119" t="s">
        <v>21</v>
      </c>
    </row>
    <row r="302" spans="1:28" s="183" customFormat="1" ht="14.25" customHeight="1" x14ac:dyDescent="0.25">
      <c r="A302" s="192"/>
      <c r="B302" s="141">
        <f t="shared" ref="B302:B303" si="153">WEEKDAY(C302)</f>
        <v>2</v>
      </c>
      <c r="C302" s="140">
        <f>date_1er_jour_semaine($A$1,B301)</f>
        <v>42954</v>
      </c>
      <c r="D302" s="184"/>
      <c r="E302" s="212"/>
      <c r="F302" s="184"/>
      <c r="G302" s="213"/>
      <c r="H302" s="184"/>
      <c r="I302" s="214"/>
      <c r="J302" s="184"/>
      <c r="K302" s="215"/>
      <c r="L302" s="184"/>
      <c r="M302" s="216"/>
      <c r="N302" s="184"/>
      <c r="O302" s="217"/>
      <c r="P302" s="184"/>
      <c r="Q302" s="218"/>
      <c r="R302" s="184"/>
      <c r="S302" s="219"/>
      <c r="T302" s="184"/>
      <c r="U302" s="215"/>
      <c r="V302" s="184"/>
      <c r="W302" s="220"/>
      <c r="X302" s="184"/>
      <c r="Y302" s="213"/>
      <c r="Z302" s="184"/>
      <c r="AA302" s="184" t="str">
        <f t="shared" ref="AA302:AA308" si="154">IF(SUM(D302:X302)=0,"",SUM(D302:X302))</f>
        <v/>
      </c>
      <c r="AB302" s="184" t="str">
        <f t="shared" ref="AB302:AB308" si="155">IF(SUM(Y302:AA302)=0,"",SUM(Z302,AA302))</f>
        <v/>
      </c>
    </row>
    <row r="303" spans="1:28" s="183" customFormat="1" ht="14.25" customHeight="1" x14ac:dyDescent="0.25">
      <c r="A303" s="192"/>
      <c r="B303" s="141">
        <f t="shared" si="153"/>
        <v>3</v>
      </c>
      <c r="C303" s="140">
        <f>C302+1</f>
        <v>42955</v>
      </c>
      <c r="D303" s="184"/>
      <c r="E303" s="212"/>
      <c r="F303" s="184"/>
      <c r="G303" s="213"/>
      <c r="H303" s="184"/>
      <c r="I303" s="214"/>
      <c r="J303" s="184"/>
      <c r="K303" s="215"/>
      <c r="L303" s="184"/>
      <c r="M303" s="216"/>
      <c r="N303" s="184"/>
      <c r="O303" s="217"/>
      <c r="P303" s="184"/>
      <c r="Q303" s="218"/>
      <c r="R303" s="184"/>
      <c r="S303" s="219"/>
      <c r="T303" s="221"/>
      <c r="U303" s="215"/>
      <c r="V303" s="184"/>
      <c r="W303" s="220"/>
      <c r="X303" s="184"/>
      <c r="Y303" s="213"/>
      <c r="Z303" s="184"/>
      <c r="AA303" s="184" t="str">
        <f t="shared" si="154"/>
        <v/>
      </c>
      <c r="AB303" s="184" t="str">
        <f t="shared" si="155"/>
        <v/>
      </c>
    </row>
    <row r="304" spans="1:28" s="183" customFormat="1" ht="14.25" customHeight="1" x14ac:dyDescent="0.25">
      <c r="A304" s="192"/>
      <c r="B304" s="141">
        <f>WEEKDAY(C304)</f>
        <v>4</v>
      </c>
      <c r="C304" s="140">
        <f>C303+1</f>
        <v>42956</v>
      </c>
      <c r="D304" s="184"/>
      <c r="E304" s="212"/>
      <c r="F304" s="184"/>
      <c r="G304" s="213"/>
      <c r="H304" s="184"/>
      <c r="I304" s="214"/>
      <c r="J304" s="184"/>
      <c r="K304" s="215"/>
      <c r="L304" s="184"/>
      <c r="M304" s="216"/>
      <c r="N304" s="184"/>
      <c r="O304" s="217"/>
      <c r="P304" s="184"/>
      <c r="Q304" s="218"/>
      <c r="R304" s="184"/>
      <c r="S304" s="219"/>
      <c r="T304" s="184"/>
      <c r="U304" s="215"/>
      <c r="V304" s="184"/>
      <c r="W304" s="220"/>
      <c r="X304" s="184"/>
      <c r="Y304" s="213"/>
      <c r="Z304" s="184"/>
      <c r="AA304" s="184" t="str">
        <f t="shared" si="154"/>
        <v/>
      </c>
      <c r="AB304" s="184" t="str">
        <f t="shared" si="155"/>
        <v/>
      </c>
    </row>
    <row r="305" spans="1:28" s="183" customFormat="1" ht="14.25" customHeight="1" x14ac:dyDescent="0.25">
      <c r="A305" s="192"/>
      <c r="B305" s="141">
        <f t="shared" ref="B305:B308" si="156">WEEKDAY(C305)</f>
        <v>5</v>
      </c>
      <c r="C305" s="140">
        <f t="shared" ref="C305:C308" si="157">C304+1</f>
        <v>42957</v>
      </c>
      <c r="D305" s="184"/>
      <c r="E305" s="212"/>
      <c r="F305" s="184"/>
      <c r="G305" s="213"/>
      <c r="H305" s="184"/>
      <c r="I305" s="214"/>
      <c r="J305" s="184"/>
      <c r="K305" s="215"/>
      <c r="L305" s="184"/>
      <c r="M305" s="216"/>
      <c r="N305" s="184"/>
      <c r="O305" s="217"/>
      <c r="P305" s="184"/>
      <c r="Q305" s="218"/>
      <c r="R305" s="184"/>
      <c r="S305" s="219"/>
      <c r="T305" s="184"/>
      <c r="U305" s="215"/>
      <c r="V305" s="184"/>
      <c r="W305" s="220"/>
      <c r="X305" s="184"/>
      <c r="Y305" s="213"/>
      <c r="Z305" s="184"/>
      <c r="AA305" s="184" t="str">
        <f t="shared" si="154"/>
        <v/>
      </c>
      <c r="AB305" s="184" t="str">
        <f t="shared" si="155"/>
        <v/>
      </c>
    </row>
    <row r="306" spans="1:28" s="183" customFormat="1" ht="14.25" customHeight="1" x14ac:dyDescent="0.25">
      <c r="A306" s="192"/>
      <c r="B306" s="141">
        <f t="shared" si="156"/>
        <v>6</v>
      </c>
      <c r="C306" s="140">
        <f t="shared" si="157"/>
        <v>42958</v>
      </c>
      <c r="D306" s="184"/>
      <c r="E306" s="212"/>
      <c r="F306" s="184"/>
      <c r="G306" s="213"/>
      <c r="H306" s="184"/>
      <c r="I306" s="214"/>
      <c r="J306" s="184"/>
      <c r="K306" s="215"/>
      <c r="L306" s="184"/>
      <c r="M306" s="216"/>
      <c r="N306" s="184"/>
      <c r="O306" s="217"/>
      <c r="P306" s="184"/>
      <c r="Q306" s="218"/>
      <c r="R306" s="184"/>
      <c r="S306" s="219"/>
      <c r="T306" s="184"/>
      <c r="U306" s="215"/>
      <c r="V306" s="184"/>
      <c r="W306" s="220"/>
      <c r="X306" s="184"/>
      <c r="Y306" s="213"/>
      <c r="Z306" s="184"/>
      <c r="AA306" s="184" t="str">
        <f t="shared" si="154"/>
        <v/>
      </c>
      <c r="AB306" s="184" t="str">
        <f t="shared" si="155"/>
        <v/>
      </c>
    </row>
    <row r="307" spans="1:28" s="183" customFormat="1" ht="14.25" customHeight="1" x14ac:dyDescent="0.25">
      <c r="A307" s="192"/>
      <c r="B307" s="141">
        <f t="shared" si="156"/>
        <v>7</v>
      </c>
      <c r="C307" s="140">
        <f t="shared" si="157"/>
        <v>42959</v>
      </c>
      <c r="D307" s="184"/>
      <c r="E307" s="212"/>
      <c r="F307" s="184"/>
      <c r="G307" s="213"/>
      <c r="H307" s="184"/>
      <c r="I307" s="214"/>
      <c r="J307" s="184"/>
      <c r="K307" s="215"/>
      <c r="L307" s="184"/>
      <c r="M307" s="216"/>
      <c r="N307" s="184"/>
      <c r="O307" s="217"/>
      <c r="P307" s="184"/>
      <c r="Q307" s="218"/>
      <c r="R307" s="184"/>
      <c r="S307" s="219"/>
      <c r="T307" s="184"/>
      <c r="U307" s="215"/>
      <c r="V307" s="184"/>
      <c r="W307" s="220"/>
      <c r="X307" s="184"/>
      <c r="Y307" s="213"/>
      <c r="Z307" s="184"/>
      <c r="AA307" s="184" t="str">
        <f t="shared" si="154"/>
        <v/>
      </c>
      <c r="AB307" s="184" t="str">
        <f t="shared" si="155"/>
        <v/>
      </c>
    </row>
    <row r="308" spans="1:28" s="183" customFormat="1" ht="14.25" customHeight="1" x14ac:dyDescent="0.25">
      <c r="A308" s="192"/>
      <c r="B308" s="141">
        <f t="shared" si="156"/>
        <v>1</v>
      </c>
      <c r="C308" s="140">
        <f t="shared" si="157"/>
        <v>42960</v>
      </c>
      <c r="D308" s="184"/>
      <c r="E308" s="212"/>
      <c r="F308" s="184"/>
      <c r="G308" s="213"/>
      <c r="H308" s="184"/>
      <c r="I308" s="214"/>
      <c r="J308" s="184"/>
      <c r="K308" s="215"/>
      <c r="L308" s="184"/>
      <c r="M308" s="216"/>
      <c r="N308" s="184"/>
      <c r="O308" s="217"/>
      <c r="P308" s="184"/>
      <c r="Q308" s="218"/>
      <c r="R308" s="184"/>
      <c r="S308" s="219"/>
      <c r="T308" s="184"/>
      <c r="U308" s="215"/>
      <c r="V308" s="184"/>
      <c r="W308" s="220"/>
      <c r="X308" s="184"/>
      <c r="Y308" s="213"/>
      <c r="Z308" s="184"/>
      <c r="AA308" s="184" t="str">
        <f t="shared" si="154"/>
        <v/>
      </c>
      <c r="AB308" s="184" t="str">
        <f t="shared" si="155"/>
        <v/>
      </c>
    </row>
    <row r="309" spans="1:28" s="181" customFormat="1" ht="15.75" customHeight="1" x14ac:dyDescent="0.25">
      <c r="A309" s="194"/>
      <c r="B309" s="394" t="s">
        <v>22</v>
      </c>
      <c r="C309" s="395"/>
      <c r="D309" s="379">
        <f>SUM(D302:D308)</f>
        <v>0</v>
      </c>
      <c r="E309" s="380"/>
      <c r="F309" s="379">
        <f>SUM(F302:F308)</f>
        <v>0</v>
      </c>
      <c r="G309" s="380"/>
      <c r="H309" s="379">
        <f>SUM(H302:H308)</f>
        <v>0</v>
      </c>
      <c r="I309" s="380"/>
      <c r="J309" s="379">
        <f>SUM(J302:J308)</f>
        <v>0</v>
      </c>
      <c r="K309" s="380"/>
      <c r="L309" s="379">
        <f>SUM(L302:L308)</f>
        <v>0</v>
      </c>
      <c r="M309" s="380"/>
      <c r="N309" s="379">
        <f>SUM(N302:N308)</f>
        <v>0</v>
      </c>
      <c r="O309" s="380"/>
      <c r="P309" s="379">
        <f>SUM(P302:P308)</f>
        <v>0</v>
      </c>
      <c r="Q309" s="380"/>
      <c r="R309" s="379">
        <f>SUM(R302:R308)</f>
        <v>0</v>
      </c>
      <c r="S309" s="380"/>
      <c r="T309" s="379">
        <f>SUM(T302:T308)</f>
        <v>0</v>
      </c>
      <c r="U309" s="380"/>
      <c r="V309" s="379">
        <f>SUM(V302:V308)</f>
        <v>0</v>
      </c>
      <c r="W309" s="380"/>
      <c r="X309" s="379">
        <f>SUM(X302:X308)</f>
        <v>0</v>
      </c>
      <c r="Y309" s="380"/>
      <c r="Z309" s="180">
        <f>SUM(Z302:Z308)</f>
        <v>0</v>
      </c>
      <c r="AA309" s="180">
        <f>SUM(AA302:AA308)</f>
        <v>0</v>
      </c>
      <c r="AB309" s="180">
        <f>SUM(AB302:AB308)</f>
        <v>0</v>
      </c>
    </row>
    <row r="310" spans="1:28" s="183" customFormat="1" ht="15.75" customHeight="1" x14ac:dyDescent="0.25">
      <c r="A310" s="192"/>
      <c r="B310" s="375">
        <f>SEMAINE(date_1er_jour_semaine($A$1,B301)+7)</f>
        <v>33</v>
      </c>
      <c r="C310" s="376"/>
      <c r="D310" s="245" t="s">
        <v>8</v>
      </c>
      <c r="E310" s="314" t="s">
        <v>133</v>
      </c>
      <c r="F310" s="246" t="s">
        <v>9</v>
      </c>
      <c r="G310" s="313" t="s">
        <v>133</v>
      </c>
      <c r="H310" s="247" t="s">
        <v>10</v>
      </c>
      <c r="I310" s="312" t="s">
        <v>133</v>
      </c>
      <c r="J310" s="248" t="s">
        <v>11</v>
      </c>
      <c r="K310" s="311" t="s">
        <v>133</v>
      </c>
      <c r="L310" s="249" t="s">
        <v>12</v>
      </c>
      <c r="M310" s="310" t="s">
        <v>133</v>
      </c>
      <c r="N310" s="250" t="s">
        <v>13</v>
      </c>
      <c r="O310" s="309" t="s">
        <v>133</v>
      </c>
      <c r="P310" s="251" t="s">
        <v>14</v>
      </c>
      <c r="Q310" s="317" t="s">
        <v>133</v>
      </c>
      <c r="R310" s="252" t="s">
        <v>15</v>
      </c>
      <c r="S310" s="315" t="s">
        <v>133</v>
      </c>
      <c r="T310" s="253" t="s">
        <v>16</v>
      </c>
      <c r="U310" s="254" t="s">
        <v>133</v>
      </c>
      <c r="V310" s="255" t="s">
        <v>17</v>
      </c>
      <c r="W310" s="316" t="s">
        <v>133</v>
      </c>
      <c r="X310" s="256" t="s">
        <v>18</v>
      </c>
      <c r="Y310" s="308" t="s">
        <v>133</v>
      </c>
      <c r="Z310" s="110" t="s">
        <v>19</v>
      </c>
      <c r="AA310" s="115" t="s">
        <v>20</v>
      </c>
      <c r="AB310" s="119" t="s">
        <v>21</v>
      </c>
    </row>
    <row r="311" spans="1:28" s="183" customFormat="1" ht="14.25" customHeight="1" x14ac:dyDescent="0.25">
      <c r="A311" s="192"/>
      <c r="B311" s="141">
        <f t="shared" ref="B311:B312" si="158">WEEKDAY(C311)</f>
        <v>2</v>
      </c>
      <c r="C311" s="140">
        <f>date_1er_jour_semaine($A$1,B310)</f>
        <v>42961</v>
      </c>
      <c r="D311" s="184"/>
      <c r="E311" s="301"/>
      <c r="F311" s="184"/>
      <c r="G311" s="213"/>
      <c r="H311" s="184"/>
      <c r="I311" s="214"/>
      <c r="J311" s="184"/>
      <c r="K311" s="215"/>
      <c r="L311" s="184"/>
      <c r="M311" s="216"/>
      <c r="N311" s="184"/>
      <c r="O311" s="217"/>
      <c r="P311" s="184"/>
      <c r="Q311" s="218"/>
      <c r="R311" s="184"/>
      <c r="S311" s="219"/>
      <c r="T311" s="184"/>
      <c r="U311" s="215"/>
      <c r="V311" s="184"/>
      <c r="W311" s="220"/>
      <c r="X311" s="184"/>
      <c r="Y311" s="213"/>
      <c r="Z311" s="184"/>
      <c r="AA311" s="184" t="str">
        <f t="shared" ref="AA311:AA317" si="159">IF(SUM(D311:X311)=0,"",SUM(D311:X311))</f>
        <v/>
      </c>
      <c r="AB311" s="184" t="str">
        <f t="shared" ref="AB311:AB317" si="160">IF(SUM(Y311:AA311)=0,"",SUM(Z311,AA311))</f>
        <v/>
      </c>
    </row>
    <row r="312" spans="1:28" s="183" customFormat="1" ht="14.25" customHeight="1" x14ac:dyDescent="0.25">
      <c r="A312" s="192"/>
      <c r="B312" s="141">
        <f t="shared" si="158"/>
        <v>3</v>
      </c>
      <c r="C312" s="140">
        <f>C311+1</f>
        <v>42962</v>
      </c>
      <c r="D312" s="184"/>
      <c r="E312" s="301"/>
      <c r="F312" s="184"/>
      <c r="G312" s="213"/>
      <c r="H312" s="184"/>
      <c r="I312" s="214"/>
      <c r="J312" s="184"/>
      <c r="K312" s="215"/>
      <c r="L312" s="184"/>
      <c r="M312" s="216"/>
      <c r="N312" s="184"/>
      <c r="O312" s="217"/>
      <c r="P312" s="184"/>
      <c r="Q312" s="218"/>
      <c r="R312" s="184"/>
      <c r="S312" s="219"/>
      <c r="T312" s="221"/>
      <c r="U312" s="215"/>
      <c r="V312" s="184"/>
      <c r="W312" s="220"/>
      <c r="X312" s="184"/>
      <c r="Y312" s="213"/>
      <c r="Z312" s="184"/>
      <c r="AA312" s="184" t="str">
        <f t="shared" si="159"/>
        <v/>
      </c>
      <c r="AB312" s="184" t="str">
        <f t="shared" si="160"/>
        <v/>
      </c>
    </row>
    <row r="313" spans="1:28" s="183" customFormat="1" ht="14.25" customHeight="1" x14ac:dyDescent="0.25">
      <c r="A313" s="192"/>
      <c r="B313" s="141">
        <f>WEEKDAY(C313)</f>
        <v>4</v>
      </c>
      <c r="C313" s="140">
        <f>C312+1</f>
        <v>42963</v>
      </c>
      <c r="D313" s="184"/>
      <c r="E313" s="301"/>
      <c r="F313" s="184"/>
      <c r="G313" s="213"/>
      <c r="H313" s="184"/>
      <c r="I313" s="214"/>
      <c r="J313" s="184"/>
      <c r="K313" s="215"/>
      <c r="L313" s="184"/>
      <c r="M313" s="216"/>
      <c r="N313" s="184"/>
      <c r="O313" s="217"/>
      <c r="P313" s="184"/>
      <c r="Q313" s="218"/>
      <c r="R313" s="184"/>
      <c r="S313" s="219"/>
      <c r="T313" s="184"/>
      <c r="U313" s="215"/>
      <c r="V313" s="184"/>
      <c r="W313" s="220"/>
      <c r="X313" s="184"/>
      <c r="Y313" s="213"/>
      <c r="Z313" s="184"/>
      <c r="AA313" s="184" t="str">
        <f t="shared" si="159"/>
        <v/>
      </c>
      <c r="AB313" s="184" t="str">
        <f t="shared" si="160"/>
        <v/>
      </c>
    </row>
    <row r="314" spans="1:28" s="183" customFormat="1" ht="14.25" customHeight="1" x14ac:dyDescent="0.25">
      <c r="A314" s="192"/>
      <c r="B314" s="141">
        <f t="shared" ref="B314:B317" si="161">WEEKDAY(C314)</f>
        <v>5</v>
      </c>
      <c r="C314" s="140">
        <f t="shared" ref="C314:C317" si="162">C313+1</f>
        <v>42964</v>
      </c>
      <c r="D314" s="184"/>
      <c r="E314" s="301"/>
      <c r="F314" s="184"/>
      <c r="G314" s="213"/>
      <c r="H314" s="184"/>
      <c r="I314" s="214"/>
      <c r="J314" s="184"/>
      <c r="K314" s="215"/>
      <c r="L314" s="184"/>
      <c r="M314" s="216"/>
      <c r="N314" s="184"/>
      <c r="O314" s="217"/>
      <c r="P314" s="184"/>
      <c r="Q314" s="218"/>
      <c r="R314" s="184"/>
      <c r="S314" s="219"/>
      <c r="T314" s="184"/>
      <c r="U314" s="215"/>
      <c r="V314" s="184"/>
      <c r="W314" s="220"/>
      <c r="X314" s="184"/>
      <c r="Y314" s="213"/>
      <c r="Z314" s="184"/>
      <c r="AA314" s="184" t="str">
        <f t="shared" si="159"/>
        <v/>
      </c>
      <c r="AB314" s="184" t="str">
        <f t="shared" si="160"/>
        <v/>
      </c>
    </row>
    <row r="315" spans="1:28" s="183" customFormat="1" ht="14.25" customHeight="1" x14ac:dyDescent="0.25">
      <c r="A315" s="192"/>
      <c r="B315" s="141">
        <f t="shared" si="161"/>
        <v>6</v>
      </c>
      <c r="C315" s="140">
        <f t="shared" si="162"/>
        <v>42965</v>
      </c>
      <c r="D315" s="184"/>
      <c r="E315" s="301"/>
      <c r="F315" s="184"/>
      <c r="G315" s="213"/>
      <c r="H315" s="184"/>
      <c r="I315" s="214"/>
      <c r="J315" s="184"/>
      <c r="K315" s="215"/>
      <c r="L315" s="184"/>
      <c r="M315" s="216"/>
      <c r="N315" s="184"/>
      <c r="O315" s="217"/>
      <c r="P315" s="184"/>
      <c r="Q315" s="218"/>
      <c r="R315" s="184"/>
      <c r="S315" s="219"/>
      <c r="T315" s="184"/>
      <c r="U315" s="215"/>
      <c r="V315" s="184"/>
      <c r="W315" s="220"/>
      <c r="X315" s="184"/>
      <c r="Y315" s="213"/>
      <c r="Z315" s="184"/>
      <c r="AA315" s="184" t="str">
        <f t="shared" si="159"/>
        <v/>
      </c>
      <c r="AB315" s="184" t="str">
        <f t="shared" si="160"/>
        <v/>
      </c>
    </row>
    <row r="316" spans="1:28" s="183" customFormat="1" ht="14.25" customHeight="1" x14ac:dyDescent="0.25">
      <c r="A316" s="192"/>
      <c r="B316" s="141">
        <f t="shared" si="161"/>
        <v>7</v>
      </c>
      <c r="C316" s="140">
        <f t="shared" si="162"/>
        <v>42966</v>
      </c>
      <c r="D316" s="184"/>
      <c r="E316" s="301"/>
      <c r="F316" s="184"/>
      <c r="G316" s="213"/>
      <c r="H316" s="184"/>
      <c r="I316" s="214"/>
      <c r="J316" s="184"/>
      <c r="K316" s="215"/>
      <c r="L316" s="184"/>
      <c r="M316" s="216"/>
      <c r="N316" s="184"/>
      <c r="O316" s="217"/>
      <c r="P316" s="184"/>
      <c r="Q316" s="218"/>
      <c r="R316" s="184"/>
      <c r="S316" s="219"/>
      <c r="T316" s="184"/>
      <c r="U316" s="215"/>
      <c r="V316" s="184"/>
      <c r="W316" s="220"/>
      <c r="X316" s="184"/>
      <c r="Y316" s="213"/>
      <c r="Z316" s="184"/>
      <c r="AA316" s="184" t="str">
        <f t="shared" si="159"/>
        <v/>
      </c>
      <c r="AB316" s="184" t="str">
        <f t="shared" si="160"/>
        <v/>
      </c>
    </row>
    <row r="317" spans="1:28" s="183" customFormat="1" ht="14.25" customHeight="1" x14ac:dyDescent="0.25">
      <c r="A317" s="192"/>
      <c r="B317" s="141">
        <f t="shared" si="161"/>
        <v>1</v>
      </c>
      <c r="C317" s="140">
        <f t="shared" si="162"/>
        <v>42967</v>
      </c>
      <c r="D317" s="184"/>
      <c r="E317" s="301"/>
      <c r="F317" s="184"/>
      <c r="G317" s="213"/>
      <c r="H317" s="184"/>
      <c r="I317" s="214"/>
      <c r="J317" s="184"/>
      <c r="K317" s="215"/>
      <c r="L317" s="184"/>
      <c r="M317" s="216"/>
      <c r="N317" s="184"/>
      <c r="O317" s="217"/>
      <c r="P317" s="184"/>
      <c r="Q317" s="218"/>
      <c r="R317" s="184"/>
      <c r="S317" s="219"/>
      <c r="T317" s="184"/>
      <c r="U317" s="215"/>
      <c r="V317" s="184"/>
      <c r="W317" s="220"/>
      <c r="X317" s="184"/>
      <c r="Y317" s="213"/>
      <c r="Z317" s="184"/>
      <c r="AA317" s="184" t="str">
        <f t="shared" si="159"/>
        <v/>
      </c>
      <c r="AB317" s="184" t="str">
        <f t="shared" si="160"/>
        <v/>
      </c>
    </row>
    <row r="318" spans="1:28" s="181" customFormat="1" ht="15.75" customHeight="1" x14ac:dyDescent="0.25">
      <c r="A318" s="194"/>
      <c r="B318" s="394" t="s">
        <v>22</v>
      </c>
      <c r="C318" s="395"/>
      <c r="D318" s="379">
        <f>SUM(D311:D317)</f>
        <v>0</v>
      </c>
      <c r="E318" s="380"/>
      <c r="F318" s="379">
        <f>SUM(F311:F317)</f>
        <v>0</v>
      </c>
      <c r="G318" s="380"/>
      <c r="H318" s="379">
        <f>SUM(H311:H317)</f>
        <v>0</v>
      </c>
      <c r="I318" s="380"/>
      <c r="J318" s="379">
        <f>SUM(J311:J317)</f>
        <v>0</v>
      </c>
      <c r="K318" s="380"/>
      <c r="L318" s="379">
        <f>SUM(L311:L317)</f>
        <v>0</v>
      </c>
      <c r="M318" s="380"/>
      <c r="N318" s="379">
        <f>SUM(N311:N317)</f>
        <v>0</v>
      </c>
      <c r="O318" s="380"/>
      <c r="P318" s="379">
        <f>SUM(P311:P317)</f>
        <v>0</v>
      </c>
      <c r="Q318" s="380"/>
      <c r="R318" s="379">
        <f>SUM(R311:R317)</f>
        <v>0</v>
      </c>
      <c r="S318" s="380"/>
      <c r="T318" s="379">
        <f>SUM(T311:T317)</f>
        <v>0</v>
      </c>
      <c r="U318" s="380"/>
      <c r="V318" s="379">
        <f>SUM(V311:V317)</f>
        <v>0</v>
      </c>
      <c r="W318" s="380"/>
      <c r="X318" s="379">
        <f>SUM(X311:X317)</f>
        <v>0</v>
      </c>
      <c r="Y318" s="380"/>
      <c r="Z318" s="180">
        <f>SUM(Z311:Z317)</f>
        <v>0</v>
      </c>
      <c r="AA318" s="180">
        <f>SUM(AA311:AA317)</f>
        <v>0</v>
      </c>
      <c r="AB318" s="180">
        <f>SUM(AB311:AB317)</f>
        <v>0</v>
      </c>
    </row>
    <row r="319" spans="1:28" s="183" customFormat="1" ht="15.75" customHeight="1" x14ac:dyDescent="0.25">
      <c r="A319" s="192"/>
      <c r="B319" s="375">
        <f>SEMAINE(date_1er_jour_semaine($A$1,B310)+7)</f>
        <v>34</v>
      </c>
      <c r="C319" s="376"/>
      <c r="D319" s="245" t="s">
        <v>8</v>
      </c>
      <c r="E319" s="314" t="s">
        <v>133</v>
      </c>
      <c r="F319" s="246" t="s">
        <v>9</v>
      </c>
      <c r="G319" s="313" t="s">
        <v>133</v>
      </c>
      <c r="H319" s="247" t="s">
        <v>10</v>
      </c>
      <c r="I319" s="312" t="s">
        <v>133</v>
      </c>
      <c r="J319" s="248" t="s">
        <v>11</v>
      </c>
      <c r="K319" s="311" t="s">
        <v>133</v>
      </c>
      <c r="L319" s="249" t="s">
        <v>12</v>
      </c>
      <c r="M319" s="310" t="s">
        <v>133</v>
      </c>
      <c r="N319" s="250" t="s">
        <v>13</v>
      </c>
      <c r="O319" s="309" t="s">
        <v>133</v>
      </c>
      <c r="P319" s="251" t="s">
        <v>14</v>
      </c>
      <c r="Q319" s="317" t="s">
        <v>133</v>
      </c>
      <c r="R319" s="252" t="s">
        <v>15</v>
      </c>
      <c r="S319" s="315" t="s">
        <v>133</v>
      </c>
      <c r="T319" s="253" t="s">
        <v>16</v>
      </c>
      <c r="U319" s="254" t="s">
        <v>133</v>
      </c>
      <c r="V319" s="255" t="s">
        <v>17</v>
      </c>
      <c r="W319" s="316" t="s">
        <v>133</v>
      </c>
      <c r="X319" s="256" t="s">
        <v>18</v>
      </c>
      <c r="Y319" s="308" t="s">
        <v>133</v>
      </c>
      <c r="Z319" s="110" t="s">
        <v>19</v>
      </c>
      <c r="AA319" s="115" t="s">
        <v>20</v>
      </c>
      <c r="AB319" s="119" t="s">
        <v>21</v>
      </c>
    </row>
    <row r="320" spans="1:28" s="183" customFormat="1" ht="14.25" customHeight="1" x14ac:dyDescent="0.25">
      <c r="A320" s="192"/>
      <c r="B320" s="141">
        <f t="shared" ref="B320:B321" si="163">WEEKDAY(C320)</f>
        <v>2</v>
      </c>
      <c r="C320" s="140">
        <f>date_1er_jour_semaine($A$1,B319)</f>
        <v>42968</v>
      </c>
      <c r="D320" s="184"/>
      <c r="E320" s="212"/>
      <c r="F320" s="184"/>
      <c r="G320" s="213"/>
      <c r="H320" s="184"/>
      <c r="I320" s="214"/>
      <c r="J320" s="184"/>
      <c r="K320" s="215"/>
      <c r="L320" s="184"/>
      <c r="M320" s="216"/>
      <c r="N320" s="184"/>
      <c r="O320" s="217"/>
      <c r="P320" s="184"/>
      <c r="Q320" s="218"/>
      <c r="R320" s="184"/>
      <c r="S320" s="219"/>
      <c r="T320" s="184"/>
      <c r="U320" s="215"/>
      <c r="V320" s="184"/>
      <c r="W320" s="220"/>
      <c r="X320" s="184"/>
      <c r="Y320" s="213"/>
      <c r="Z320" s="184"/>
      <c r="AA320" s="184" t="str">
        <f t="shared" ref="AA320:AA326" si="164">IF(SUM(D320:X320)=0,"",SUM(D320:X320))</f>
        <v/>
      </c>
      <c r="AB320" s="184" t="str">
        <f t="shared" ref="AB320:AB326" si="165">IF(SUM(Y320:AA320)=0,"",SUM(Z320,AA320))</f>
        <v/>
      </c>
    </row>
    <row r="321" spans="1:28" s="183" customFormat="1" ht="14.25" customHeight="1" x14ac:dyDescent="0.25">
      <c r="A321" s="192"/>
      <c r="B321" s="141">
        <f t="shared" si="163"/>
        <v>3</v>
      </c>
      <c r="C321" s="140">
        <f>C320+1</f>
        <v>42969</v>
      </c>
      <c r="D321" s="184"/>
      <c r="E321" s="212"/>
      <c r="F321" s="184"/>
      <c r="G321" s="213"/>
      <c r="H321" s="184"/>
      <c r="I321" s="214"/>
      <c r="J321" s="184"/>
      <c r="K321" s="215"/>
      <c r="L321" s="184"/>
      <c r="M321" s="216"/>
      <c r="N321" s="184"/>
      <c r="O321" s="217"/>
      <c r="P321" s="184"/>
      <c r="Q321" s="218"/>
      <c r="R321" s="184"/>
      <c r="S321" s="219"/>
      <c r="T321" s="221"/>
      <c r="U321" s="215"/>
      <c r="V321" s="184"/>
      <c r="W321" s="220"/>
      <c r="X321" s="184"/>
      <c r="Y321" s="213"/>
      <c r="Z321" s="184"/>
      <c r="AA321" s="184" t="str">
        <f t="shared" si="164"/>
        <v/>
      </c>
      <c r="AB321" s="184" t="str">
        <f t="shared" si="165"/>
        <v/>
      </c>
    </row>
    <row r="322" spans="1:28" s="183" customFormat="1" ht="14.25" customHeight="1" x14ac:dyDescent="0.25">
      <c r="A322" s="192"/>
      <c r="B322" s="141">
        <f>WEEKDAY(C322)</f>
        <v>4</v>
      </c>
      <c r="C322" s="140">
        <f>C321+1</f>
        <v>42970</v>
      </c>
      <c r="D322" s="184"/>
      <c r="E322" s="212"/>
      <c r="F322" s="184"/>
      <c r="G322" s="213"/>
      <c r="H322" s="184"/>
      <c r="I322" s="214"/>
      <c r="J322" s="184"/>
      <c r="K322" s="215"/>
      <c r="L322" s="184"/>
      <c r="M322" s="216"/>
      <c r="N322" s="184"/>
      <c r="O322" s="217"/>
      <c r="P322" s="184"/>
      <c r="Q322" s="218"/>
      <c r="R322" s="184"/>
      <c r="S322" s="219"/>
      <c r="T322" s="184"/>
      <c r="U322" s="215"/>
      <c r="V322" s="184"/>
      <c r="W322" s="220"/>
      <c r="X322" s="184"/>
      <c r="Y322" s="213"/>
      <c r="Z322" s="184"/>
      <c r="AA322" s="184" t="str">
        <f t="shared" si="164"/>
        <v/>
      </c>
      <c r="AB322" s="184" t="str">
        <f t="shared" si="165"/>
        <v/>
      </c>
    </row>
    <row r="323" spans="1:28" s="183" customFormat="1" ht="14.25" customHeight="1" x14ac:dyDescent="0.25">
      <c r="A323" s="192"/>
      <c r="B323" s="141">
        <f t="shared" ref="B323:B326" si="166">WEEKDAY(C323)</f>
        <v>5</v>
      </c>
      <c r="C323" s="140">
        <f t="shared" ref="C323:C326" si="167">C322+1</f>
        <v>42971</v>
      </c>
      <c r="D323" s="184"/>
      <c r="E323" s="212"/>
      <c r="F323" s="184"/>
      <c r="G323" s="213"/>
      <c r="H323" s="184"/>
      <c r="I323" s="214"/>
      <c r="J323" s="184"/>
      <c r="K323" s="215"/>
      <c r="L323" s="184"/>
      <c r="M323" s="216"/>
      <c r="N323" s="184"/>
      <c r="O323" s="217"/>
      <c r="P323" s="184"/>
      <c r="Q323" s="218"/>
      <c r="R323" s="184"/>
      <c r="S323" s="219"/>
      <c r="T323" s="184"/>
      <c r="U323" s="215"/>
      <c r="V323" s="184"/>
      <c r="W323" s="220"/>
      <c r="X323" s="184"/>
      <c r="Y323" s="213"/>
      <c r="Z323" s="184"/>
      <c r="AA323" s="184" t="str">
        <f t="shared" si="164"/>
        <v/>
      </c>
      <c r="AB323" s="184" t="str">
        <f t="shared" si="165"/>
        <v/>
      </c>
    </row>
    <row r="324" spans="1:28" s="183" customFormat="1" ht="14.25" customHeight="1" x14ac:dyDescent="0.25">
      <c r="A324" s="192"/>
      <c r="B324" s="141">
        <f t="shared" si="166"/>
        <v>6</v>
      </c>
      <c r="C324" s="140">
        <f t="shared" si="167"/>
        <v>42972</v>
      </c>
      <c r="D324" s="184"/>
      <c r="E324" s="212"/>
      <c r="F324" s="184"/>
      <c r="G324" s="213"/>
      <c r="H324" s="184"/>
      <c r="I324" s="214"/>
      <c r="J324" s="184"/>
      <c r="K324" s="215"/>
      <c r="L324" s="184"/>
      <c r="M324" s="216"/>
      <c r="N324" s="184"/>
      <c r="O324" s="217"/>
      <c r="P324" s="184"/>
      <c r="Q324" s="218"/>
      <c r="R324" s="184"/>
      <c r="S324" s="219"/>
      <c r="T324" s="184"/>
      <c r="U324" s="215"/>
      <c r="V324" s="184"/>
      <c r="W324" s="220"/>
      <c r="X324" s="184"/>
      <c r="Y324" s="213"/>
      <c r="Z324" s="184"/>
      <c r="AA324" s="184" t="str">
        <f t="shared" si="164"/>
        <v/>
      </c>
      <c r="AB324" s="184" t="str">
        <f t="shared" si="165"/>
        <v/>
      </c>
    </row>
    <row r="325" spans="1:28" s="183" customFormat="1" ht="14.25" customHeight="1" x14ac:dyDescent="0.25">
      <c r="A325" s="192"/>
      <c r="B325" s="141">
        <f t="shared" si="166"/>
        <v>7</v>
      </c>
      <c r="C325" s="140">
        <f t="shared" si="167"/>
        <v>42973</v>
      </c>
      <c r="D325" s="184"/>
      <c r="E325" s="212"/>
      <c r="F325" s="184"/>
      <c r="G325" s="213"/>
      <c r="H325" s="184"/>
      <c r="I325" s="214"/>
      <c r="J325" s="184"/>
      <c r="K325" s="215"/>
      <c r="L325" s="184"/>
      <c r="M325" s="216"/>
      <c r="N325" s="184"/>
      <c r="O325" s="217"/>
      <c r="P325" s="184"/>
      <c r="Q325" s="218"/>
      <c r="R325" s="184"/>
      <c r="S325" s="219"/>
      <c r="T325" s="184"/>
      <c r="U325" s="215"/>
      <c r="V325" s="184"/>
      <c r="W325" s="220"/>
      <c r="X325" s="184"/>
      <c r="Y325" s="213"/>
      <c r="Z325" s="184"/>
      <c r="AA325" s="184" t="str">
        <f t="shared" si="164"/>
        <v/>
      </c>
      <c r="AB325" s="184" t="str">
        <f t="shared" si="165"/>
        <v/>
      </c>
    </row>
    <row r="326" spans="1:28" s="183" customFormat="1" ht="14.25" customHeight="1" x14ac:dyDescent="0.25">
      <c r="A326" s="192"/>
      <c r="B326" s="141">
        <f t="shared" si="166"/>
        <v>1</v>
      </c>
      <c r="C326" s="140">
        <f t="shared" si="167"/>
        <v>42974</v>
      </c>
      <c r="D326" s="184"/>
      <c r="E326" s="212"/>
      <c r="F326" s="184"/>
      <c r="G326" s="213"/>
      <c r="H326" s="184"/>
      <c r="I326" s="214"/>
      <c r="J326" s="184"/>
      <c r="K326" s="215"/>
      <c r="L326" s="184"/>
      <c r="M326" s="216"/>
      <c r="N326" s="184"/>
      <c r="O326" s="217"/>
      <c r="P326" s="184"/>
      <c r="Q326" s="218"/>
      <c r="R326" s="184"/>
      <c r="S326" s="219"/>
      <c r="T326" s="184"/>
      <c r="U326" s="215"/>
      <c r="V326" s="184"/>
      <c r="W326" s="220"/>
      <c r="X326" s="184"/>
      <c r="Y326" s="213"/>
      <c r="Z326" s="184"/>
      <c r="AA326" s="184" t="str">
        <f t="shared" si="164"/>
        <v/>
      </c>
      <c r="AB326" s="184" t="str">
        <f t="shared" si="165"/>
        <v/>
      </c>
    </row>
    <row r="327" spans="1:28" s="181" customFormat="1" ht="15.75" customHeight="1" x14ac:dyDescent="0.25">
      <c r="A327" s="194"/>
      <c r="B327" s="394" t="s">
        <v>22</v>
      </c>
      <c r="C327" s="395"/>
      <c r="D327" s="379">
        <f>SUM(D320:D326)</f>
        <v>0</v>
      </c>
      <c r="E327" s="380"/>
      <c r="F327" s="379">
        <f>SUM(F320:F326)</f>
        <v>0</v>
      </c>
      <c r="G327" s="380"/>
      <c r="H327" s="379">
        <f>SUM(H320:H326)</f>
        <v>0</v>
      </c>
      <c r="I327" s="380"/>
      <c r="J327" s="379">
        <f>SUM(J320:J326)</f>
        <v>0</v>
      </c>
      <c r="K327" s="380"/>
      <c r="L327" s="379">
        <f>SUM(L320:L326)</f>
        <v>0</v>
      </c>
      <c r="M327" s="380"/>
      <c r="N327" s="379">
        <f>SUM(N320:N326)</f>
        <v>0</v>
      </c>
      <c r="O327" s="380"/>
      <c r="P327" s="379">
        <f>SUM(P320:P326)</f>
        <v>0</v>
      </c>
      <c r="Q327" s="380"/>
      <c r="R327" s="379">
        <f>SUM(R320:R326)</f>
        <v>0</v>
      </c>
      <c r="S327" s="380"/>
      <c r="T327" s="379">
        <f>SUM(T320:T326)</f>
        <v>0</v>
      </c>
      <c r="U327" s="380"/>
      <c r="V327" s="379">
        <f>SUM(V320:V326)</f>
        <v>0</v>
      </c>
      <c r="W327" s="380"/>
      <c r="X327" s="379">
        <f>SUM(X320:X326)</f>
        <v>0</v>
      </c>
      <c r="Y327" s="380"/>
      <c r="Z327" s="180">
        <f>SUM(Z320:Z326)</f>
        <v>0</v>
      </c>
      <c r="AA327" s="180">
        <f>SUM(AA320:AA326)</f>
        <v>0</v>
      </c>
      <c r="AB327" s="180">
        <f>SUM(AB320:AB326)</f>
        <v>0</v>
      </c>
    </row>
    <row r="328" spans="1:28" s="183" customFormat="1" ht="15.75" customHeight="1" x14ac:dyDescent="0.25">
      <c r="A328" s="192"/>
      <c r="B328" s="375">
        <f>SEMAINE(date_1er_jour_semaine($A$1,B319)+7)</f>
        <v>35</v>
      </c>
      <c r="C328" s="376"/>
      <c r="D328" s="245" t="s">
        <v>8</v>
      </c>
      <c r="E328" s="314" t="s">
        <v>133</v>
      </c>
      <c r="F328" s="246" t="s">
        <v>9</v>
      </c>
      <c r="G328" s="313" t="s">
        <v>133</v>
      </c>
      <c r="H328" s="247" t="s">
        <v>10</v>
      </c>
      <c r="I328" s="312" t="s">
        <v>133</v>
      </c>
      <c r="J328" s="248" t="s">
        <v>11</v>
      </c>
      <c r="K328" s="311" t="s">
        <v>133</v>
      </c>
      <c r="L328" s="249" t="s">
        <v>12</v>
      </c>
      <c r="M328" s="310" t="s">
        <v>133</v>
      </c>
      <c r="N328" s="250" t="s">
        <v>13</v>
      </c>
      <c r="O328" s="309" t="s">
        <v>133</v>
      </c>
      <c r="P328" s="251" t="s">
        <v>14</v>
      </c>
      <c r="Q328" s="317" t="s">
        <v>133</v>
      </c>
      <c r="R328" s="252" t="s">
        <v>15</v>
      </c>
      <c r="S328" s="315" t="s">
        <v>133</v>
      </c>
      <c r="T328" s="253" t="s">
        <v>16</v>
      </c>
      <c r="U328" s="254" t="s">
        <v>133</v>
      </c>
      <c r="V328" s="255" t="s">
        <v>17</v>
      </c>
      <c r="W328" s="316" t="s">
        <v>133</v>
      </c>
      <c r="X328" s="256" t="s">
        <v>18</v>
      </c>
      <c r="Y328" s="308" t="s">
        <v>133</v>
      </c>
      <c r="Z328" s="110" t="s">
        <v>19</v>
      </c>
      <c r="AA328" s="115" t="s">
        <v>20</v>
      </c>
      <c r="AB328" s="119" t="s">
        <v>21</v>
      </c>
    </row>
    <row r="329" spans="1:28" s="183" customFormat="1" ht="14.25" customHeight="1" x14ac:dyDescent="0.25">
      <c r="A329" s="192"/>
      <c r="B329" s="141">
        <f t="shared" ref="B329:B330" si="168">WEEKDAY(C329)</f>
        <v>2</v>
      </c>
      <c r="C329" s="140">
        <f>date_1er_jour_semaine($A$1,B328)</f>
        <v>42975</v>
      </c>
      <c r="D329" s="184"/>
      <c r="E329" s="212"/>
      <c r="F329" s="184"/>
      <c r="G329" s="213"/>
      <c r="H329" s="184"/>
      <c r="I329" s="214"/>
      <c r="J329" s="184"/>
      <c r="K329" s="215"/>
      <c r="L329" s="184"/>
      <c r="M329" s="216"/>
      <c r="N329" s="184"/>
      <c r="O329" s="217"/>
      <c r="P329" s="184"/>
      <c r="Q329" s="218"/>
      <c r="R329" s="184"/>
      <c r="S329" s="219"/>
      <c r="T329" s="184"/>
      <c r="U329" s="215"/>
      <c r="V329" s="184"/>
      <c r="W329" s="220"/>
      <c r="X329" s="184"/>
      <c r="Y329" s="213"/>
      <c r="Z329" s="184"/>
      <c r="AA329" s="184" t="str">
        <f t="shared" ref="AA329:AA335" si="169">IF(SUM(D329:X329)=0,"",SUM(D329:X329))</f>
        <v/>
      </c>
      <c r="AB329" s="184" t="str">
        <f t="shared" ref="AB329:AB335" si="170">IF(SUM(Y329:AA329)=0,"",SUM(Z329,AA329))</f>
        <v/>
      </c>
    </row>
    <row r="330" spans="1:28" s="183" customFormat="1" ht="14.25" customHeight="1" x14ac:dyDescent="0.25">
      <c r="A330" s="192"/>
      <c r="B330" s="141">
        <f t="shared" si="168"/>
        <v>3</v>
      </c>
      <c r="C330" s="140">
        <f>C329+1</f>
        <v>42976</v>
      </c>
      <c r="D330" s="184"/>
      <c r="E330" s="212"/>
      <c r="F330" s="184"/>
      <c r="G330" s="213"/>
      <c r="H330" s="184"/>
      <c r="I330" s="214"/>
      <c r="J330" s="184"/>
      <c r="K330" s="215"/>
      <c r="L330" s="184"/>
      <c r="M330" s="216"/>
      <c r="N330" s="184"/>
      <c r="O330" s="217"/>
      <c r="P330" s="184"/>
      <c r="Q330" s="218"/>
      <c r="R330" s="184"/>
      <c r="S330" s="219"/>
      <c r="T330" s="221"/>
      <c r="U330" s="215"/>
      <c r="V330" s="184"/>
      <c r="W330" s="220"/>
      <c r="X330" s="184"/>
      <c r="Y330" s="213"/>
      <c r="Z330" s="184"/>
      <c r="AA330" s="184" t="str">
        <f t="shared" si="169"/>
        <v/>
      </c>
      <c r="AB330" s="184" t="str">
        <f t="shared" si="170"/>
        <v/>
      </c>
    </row>
    <row r="331" spans="1:28" s="183" customFormat="1" ht="14.25" customHeight="1" x14ac:dyDescent="0.25">
      <c r="A331" s="192"/>
      <c r="B331" s="141">
        <f>WEEKDAY(C331)</f>
        <v>4</v>
      </c>
      <c r="C331" s="140">
        <f>C330+1</f>
        <v>42977</v>
      </c>
      <c r="D331" s="184"/>
      <c r="E331" s="212"/>
      <c r="F331" s="184"/>
      <c r="G331" s="213"/>
      <c r="H331" s="184"/>
      <c r="I331" s="214"/>
      <c r="J331" s="184"/>
      <c r="K331" s="215"/>
      <c r="L331" s="184"/>
      <c r="M331" s="216"/>
      <c r="N331" s="184"/>
      <c r="O331" s="217"/>
      <c r="P331" s="184"/>
      <c r="Q331" s="218"/>
      <c r="R331" s="184"/>
      <c r="S331" s="219"/>
      <c r="T331" s="184"/>
      <c r="U331" s="215"/>
      <c r="V331" s="184"/>
      <c r="W331" s="220"/>
      <c r="X331" s="184"/>
      <c r="Y331" s="213"/>
      <c r="Z331" s="184"/>
      <c r="AA331" s="184" t="str">
        <f t="shared" si="169"/>
        <v/>
      </c>
      <c r="AB331" s="184" t="str">
        <f t="shared" si="170"/>
        <v/>
      </c>
    </row>
    <row r="332" spans="1:28" s="183" customFormat="1" ht="14.25" customHeight="1" x14ac:dyDescent="0.25">
      <c r="A332" s="192"/>
      <c r="B332" s="141">
        <f t="shared" ref="B332:B335" si="171">WEEKDAY(C332)</f>
        <v>5</v>
      </c>
      <c r="C332" s="140">
        <f t="shared" ref="C332:C335" si="172">C331+1</f>
        <v>42978</v>
      </c>
      <c r="D332" s="184"/>
      <c r="E332" s="212"/>
      <c r="F332" s="184"/>
      <c r="G332" s="213"/>
      <c r="H332" s="184"/>
      <c r="I332" s="214"/>
      <c r="J332" s="184"/>
      <c r="K332" s="215"/>
      <c r="L332" s="184"/>
      <c r="M332" s="216"/>
      <c r="N332" s="184"/>
      <c r="O332" s="217"/>
      <c r="P332" s="184"/>
      <c r="Q332" s="218"/>
      <c r="R332" s="184"/>
      <c r="S332" s="219"/>
      <c r="T332" s="184"/>
      <c r="U332" s="215"/>
      <c r="V332" s="184"/>
      <c r="W332" s="220"/>
      <c r="X332" s="184"/>
      <c r="Y332" s="213"/>
      <c r="Z332" s="184"/>
      <c r="AA332" s="184" t="str">
        <f t="shared" si="169"/>
        <v/>
      </c>
      <c r="AB332" s="184" t="str">
        <f t="shared" si="170"/>
        <v/>
      </c>
    </row>
    <row r="333" spans="1:28" s="183" customFormat="1" ht="15" customHeight="1" x14ac:dyDescent="0.25">
      <c r="A333" s="196"/>
      <c r="B333" s="141">
        <f t="shared" si="171"/>
        <v>6</v>
      </c>
      <c r="C333" s="140">
        <f t="shared" si="172"/>
        <v>42979</v>
      </c>
      <c r="D333" s="184"/>
      <c r="E333" s="212"/>
      <c r="F333" s="184"/>
      <c r="G333" s="213"/>
      <c r="H333" s="184"/>
      <c r="I333" s="214"/>
      <c r="J333" s="184"/>
      <c r="K333" s="215"/>
      <c r="L333" s="184"/>
      <c r="M333" s="216"/>
      <c r="N333" s="184"/>
      <c r="O333" s="217"/>
      <c r="P333" s="184"/>
      <c r="Q333" s="218"/>
      <c r="R333" s="184"/>
      <c r="S333" s="219"/>
      <c r="T333" s="184"/>
      <c r="U333" s="215"/>
      <c r="V333" s="184"/>
      <c r="W333" s="220"/>
      <c r="X333" s="184"/>
      <c r="Y333" s="213"/>
      <c r="Z333" s="184"/>
      <c r="AA333" s="184" t="str">
        <f t="shared" si="169"/>
        <v/>
      </c>
      <c r="AB333" s="184" t="str">
        <f t="shared" si="170"/>
        <v/>
      </c>
    </row>
    <row r="334" spans="1:28" s="183" customFormat="1" ht="14.25" customHeight="1" x14ac:dyDescent="0.25">
      <c r="A334" s="192"/>
      <c r="B334" s="141">
        <f t="shared" si="171"/>
        <v>7</v>
      </c>
      <c r="C334" s="140">
        <f t="shared" si="172"/>
        <v>42980</v>
      </c>
      <c r="D334" s="184"/>
      <c r="E334" s="212"/>
      <c r="F334" s="184"/>
      <c r="G334" s="213"/>
      <c r="H334" s="184"/>
      <c r="I334" s="214"/>
      <c r="J334" s="184"/>
      <c r="K334" s="215"/>
      <c r="L334" s="184"/>
      <c r="M334" s="216"/>
      <c r="N334" s="184"/>
      <c r="O334" s="217"/>
      <c r="P334" s="184"/>
      <c r="Q334" s="218"/>
      <c r="R334" s="184"/>
      <c r="S334" s="219"/>
      <c r="T334" s="184"/>
      <c r="U334" s="215"/>
      <c r="V334" s="184"/>
      <c r="W334" s="220"/>
      <c r="X334" s="184"/>
      <c r="Y334" s="213"/>
      <c r="Z334" s="184"/>
      <c r="AA334" s="184" t="str">
        <f t="shared" si="169"/>
        <v/>
      </c>
      <c r="AB334" s="184" t="str">
        <f t="shared" si="170"/>
        <v/>
      </c>
    </row>
    <row r="335" spans="1:28" s="183" customFormat="1" ht="14.25" customHeight="1" x14ac:dyDescent="0.25">
      <c r="A335" s="192"/>
      <c r="B335" s="141">
        <f t="shared" si="171"/>
        <v>1</v>
      </c>
      <c r="C335" s="140">
        <f t="shared" si="172"/>
        <v>42981</v>
      </c>
      <c r="D335" s="184"/>
      <c r="E335" s="212"/>
      <c r="F335" s="184"/>
      <c r="G335" s="213"/>
      <c r="H335" s="184"/>
      <c r="I335" s="214"/>
      <c r="J335" s="184"/>
      <c r="K335" s="215"/>
      <c r="L335" s="184"/>
      <c r="M335" s="216"/>
      <c r="N335" s="184"/>
      <c r="O335" s="217"/>
      <c r="P335" s="184"/>
      <c r="Q335" s="218"/>
      <c r="R335" s="184"/>
      <c r="S335" s="219"/>
      <c r="T335" s="184"/>
      <c r="U335" s="215"/>
      <c r="V335" s="184"/>
      <c r="W335" s="220"/>
      <c r="X335" s="184"/>
      <c r="Y335" s="213"/>
      <c r="Z335" s="184"/>
      <c r="AA335" s="184" t="str">
        <f t="shared" si="169"/>
        <v/>
      </c>
      <c r="AB335" s="184" t="str">
        <f t="shared" si="170"/>
        <v/>
      </c>
    </row>
    <row r="336" spans="1:28" s="181" customFormat="1" ht="15.75" customHeight="1" x14ac:dyDescent="0.25">
      <c r="A336" s="194"/>
      <c r="B336" s="394" t="s">
        <v>22</v>
      </c>
      <c r="C336" s="395"/>
      <c r="D336" s="379">
        <f>SUM(D329:D335)</f>
        <v>0</v>
      </c>
      <c r="E336" s="380"/>
      <c r="F336" s="379">
        <f>SUM(F329:F335)</f>
        <v>0</v>
      </c>
      <c r="G336" s="380"/>
      <c r="H336" s="379">
        <f>SUM(H329:H335)</f>
        <v>0</v>
      </c>
      <c r="I336" s="380"/>
      <c r="J336" s="379">
        <f>SUM(J329:J335)</f>
        <v>0</v>
      </c>
      <c r="K336" s="380"/>
      <c r="L336" s="379">
        <f>SUM(L329:L335)</f>
        <v>0</v>
      </c>
      <c r="M336" s="380"/>
      <c r="N336" s="379">
        <f>SUM(N329:N335)</f>
        <v>0</v>
      </c>
      <c r="O336" s="380"/>
      <c r="P336" s="379">
        <f>SUM(P329:P335)</f>
        <v>0</v>
      </c>
      <c r="Q336" s="380"/>
      <c r="R336" s="379">
        <f>SUM(R329:R335)</f>
        <v>0</v>
      </c>
      <c r="S336" s="380"/>
      <c r="T336" s="379">
        <f>SUM(T329:T335)</f>
        <v>0</v>
      </c>
      <c r="U336" s="380"/>
      <c r="V336" s="379">
        <f>SUM(V329:V335)</f>
        <v>0</v>
      </c>
      <c r="W336" s="380"/>
      <c r="X336" s="379">
        <f>SUM(X329:X335)</f>
        <v>0</v>
      </c>
      <c r="Y336" s="380"/>
      <c r="Z336" s="180">
        <f>SUM(Z329:Z335)</f>
        <v>0</v>
      </c>
      <c r="AA336" s="180">
        <f>SUM(AA329:AA335)</f>
        <v>0</v>
      </c>
      <c r="AB336" s="180">
        <f>SUM(AB329:AB335)</f>
        <v>0</v>
      </c>
    </row>
    <row r="337" spans="1:28" s="183" customFormat="1" ht="15.75" customHeight="1" x14ac:dyDescent="0.25">
      <c r="A337" s="192"/>
      <c r="B337" s="375">
        <f>SEMAINE(date_1er_jour_semaine($A$1,B328)+7)</f>
        <v>36</v>
      </c>
      <c r="C337" s="376"/>
      <c r="D337" s="245" t="s">
        <v>8</v>
      </c>
      <c r="E337" s="314" t="s">
        <v>133</v>
      </c>
      <c r="F337" s="246" t="s">
        <v>9</v>
      </c>
      <c r="G337" s="313" t="s">
        <v>133</v>
      </c>
      <c r="H337" s="247" t="s">
        <v>10</v>
      </c>
      <c r="I337" s="312" t="s">
        <v>133</v>
      </c>
      <c r="J337" s="248" t="s">
        <v>11</v>
      </c>
      <c r="K337" s="311" t="s">
        <v>133</v>
      </c>
      <c r="L337" s="249" t="s">
        <v>12</v>
      </c>
      <c r="M337" s="310" t="s">
        <v>133</v>
      </c>
      <c r="N337" s="250" t="s">
        <v>13</v>
      </c>
      <c r="O337" s="309" t="s">
        <v>133</v>
      </c>
      <c r="P337" s="251" t="s">
        <v>14</v>
      </c>
      <c r="Q337" s="317" t="s">
        <v>133</v>
      </c>
      <c r="R337" s="252" t="s">
        <v>15</v>
      </c>
      <c r="S337" s="315" t="s">
        <v>133</v>
      </c>
      <c r="T337" s="253" t="s">
        <v>16</v>
      </c>
      <c r="U337" s="254" t="s">
        <v>133</v>
      </c>
      <c r="V337" s="255" t="s">
        <v>17</v>
      </c>
      <c r="W337" s="316" t="s">
        <v>133</v>
      </c>
      <c r="X337" s="256" t="s">
        <v>18</v>
      </c>
      <c r="Y337" s="308" t="s">
        <v>133</v>
      </c>
      <c r="Z337" s="110" t="s">
        <v>19</v>
      </c>
      <c r="AA337" s="115" t="s">
        <v>20</v>
      </c>
      <c r="AB337" s="119" t="s">
        <v>21</v>
      </c>
    </row>
    <row r="338" spans="1:28" s="183" customFormat="1" ht="14.25" customHeight="1" x14ac:dyDescent="0.25">
      <c r="A338" s="192"/>
      <c r="B338" s="141">
        <f t="shared" ref="B338:B339" si="173">WEEKDAY(C338)</f>
        <v>2</v>
      </c>
      <c r="C338" s="140">
        <f>date_1er_jour_semaine($A$1,B337)</f>
        <v>42982</v>
      </c>
      <c r="D338" s="184"/>
      <c r="E338" s="212"/>
      <c r="F338" s="184"/>
      <c r="G338" s="213"/>
      <c r="H338" s="184"/>
      <c r="I338" s="214"/>
      <c r="J338" s="184"/>
      <c r="K338" s="215"/>
      <c r="L338" s="184"/>
      <c r="M338" s="216"/>
      <c r="N338" s="184"/>
      <c r="O338" s="217"/>
      <c r="P338" s="184"/>
      <c r="Q338" s="218"/>
      <c r="R338" s="184"/>
      <c r="S338" s="219"/>
      <c r="T338" s="184"/>
      <c r="U338" s="215"/>
      <c r="V338" s="184"/>
      <c r="W338" s="220"/>
      <c r="X338" s="184"/>
      <c r="Y338" s="213"/>
      <c r="Z338" s="184"/>
      <c r="AA338" s="184" t="str">
        <f t="shared" ref="AA338:AA344" si="174">IF(SUM(D338:X338)=0,"",SUM(D338:X338))</f>
        <v/>
      </c>
      <c r="AB338" s="184" t="str">
        <f t="shared" ref="AB338:AB344" si="175">IF(SUM(Y338:AA338)=0,"",SUM(Z338,AA338))</f>
        <v/>
      </c>
    </row>
    <row r="339" spans="1:28" s="183" customFormat="1" ht="14.25" customHeight="1" x14ac:dyDescent="0.25">
      <c r="A339" s="192"/>
      <c r="B339" s="141">
        <f t="shared" si="173"/>
        <v>3</v>
      </c>
      <c r="C339" s="140">
        <f>C338+1</f>
        <v>42983</v>
      </c>
      <c r="D339" s="184"/>
      <c r="E339" s="212"/>
      <c r="F339" s="184"/>
      <c r="G339" s="213"/>
      <c r="H339" s="184"/>
      <c r="I339" s="214"/>
      <c r="J339" s="184"/>
      <c r="K339" s="215"/>
      <c r="L339" s="184"/>
      <c r="M339" s="216"/>
      <c r="N339" s="184"/>
      <c r="O339" s="217"/>
      <c r="P339" s="184"/>
      <c r="Q339" s="218"/>
      <c r="R339" s="184"/>
      <c r="S339" s="219"/>
      <c r="T339" s="221"/>
      <c r="U339" s="215"/>
      <c r="V339" s="184"/>
      <c r="W339" s="220"/>
      <c r="X339" s="184"/>
      <c r="Y339" s="213"/>
      <c r="Z339" s="184"/>
      <c r="AA339" s="184" t="str">
        <f t="shared" si="174"/>
        <v/>
      </c>
      <c r="AB339" s="184" t="str">
        <f t="shared" si="175"/>
        <v/>
      </c>
    </row>
    <row r="340" spans="1:28" s="183" customFormat="1" ht="14.25" customHeight="1" x14ac:dyDescent="0.25">
      <c r="A340" s="192"/>
      <c r="B340" s="141">
        <f>WEEKDAY(C340)</f>
        <v>4</v>
      </c>
      <c r="C340" s="140">
        <f>C339+1</f>
        <v>42984</v>
      </c>
      <c r="D340" s="184"/>
      <c r="E340" s="212"/>
      <c r="F340" s="184"/>
      <c r="G340" s="213"/>
      <c r="H340" s="184"/>
      <c r="I340" s="214"/>
      <c r="J340" s="184"/>
      <c r="K340" s="215"/>
      <c r="L340" s="184"/>
      <c r="M340" s="216"/>
      <c r="N340" s="184"/>
      <c r="O340" s="217"/>
      <c r="P340" s="184"/>
      <c r="Q340" s="218"/>
      <c r="R340" s="184"/>
      <c r="S340" s="219"/>
      <c r="T340" s="184"/>
      <c r="U340" s="215"/>
      <c r="V340" s="184"/>
      <c r="W340" s="220"/>
      <c r="X340" s="184"/>
      <c r="Y340" s="213"/>
      <c r="Z340" s="184"/>
      <c r="AA340" s="184" t="str">
        <f t="shared" si="174"/>
        <v/>
      </c>
      <c r="AB340" s="184" t="str">
        <f t="shared" si="175"/>
        <v/>
      </c>
    </row>
    <row r="341" spans="1:28" s="183" customFormat="1" ht="14.25" customHeight="1" x14ac:dyDescent="0.25">
      <c r="A341" s="192"/>
      <c r="B341" s="141">
        <f t="shared" ref="B341:B344" si="176">WEEKDAY(C341)</f>
        <v>5</v>
      </c>
      <c r="C341" s="140">
        <f t="shared" ref="C341:C344" si="177">C340+1</f>
        <v>42985</v>
      </c>
      <c r="D341" s="184"/>
      <c r="E341" s="212"/>
      <c r="F341" s="184"/>
      <c r="G341" s="213"/>
      <c r="H341" s="184"/>
      <c r="I341" s="214"/>
      <c r="J341" s="184"/>
      <c r="K341" s="215"/>
      <c r="L341" s="184"/>
      <c r="M341" s="216"/>
      <c r="N341" s="184"/>
      <c r="O341" s="217"/>
      <c r="P341" s="184"/>
      <c r="Q341" s="218"/>
      <c r="R341" s="184"/>
      <c r="S341" s="219"/>
      <c r="T341" s="184"/>
      <c r="U341" s="215"/>
      <c r="V341" s="184"/>
      <c r="W341" s="220"/>
      <c r="X341" s="184"/>
      <c r="Y341" s="213"/>
      <c r="Z341" s="184"/>
      <c r="AA341" s="184" t="str">
        <f t="shared" si="174"/>
        <v/>
      </c>
      <c r="AB341" s="184" t="str">
        <f t="shared" si="175"/>
        <v/>
      </c>
    </row>
    <row r="342" spans="1:28" s="183" customFormat="1" ht="14.25" customHeight="1" x14ac:dyDescent="0.25">
      <c r="A342" s="192"/>
      <c r="B342" s="141">
        <f t="shared" si="176"/>
        <v>6</v>
      </c>
      <c r="C342" s="140">
        <f t="shared" si="177"/>
        <v>42986</v>
      </c>
      <c r="D342" s="184"/>
      <c r="E342" s="212"/>
      <c r="F342" s="184"/>
      <c r="G342" s="213"/>
      <c r="H342" s="184"/>
      <c r="I342" s="214"/>
      <c r="J342" s="184"/>
      <c r="K342" s="215"/>
      <c r="L342" s="184"/>
      <c r="M342" s="216"/>
      <c r="N342" s="184"/>
      <c r="O342" s="217"/>
      <c r="P342" s="184"/>
      <c r="Q342" s="218"/>
      <c r="R342" s="184"/>
      <c r="S342" s="219"/>
      <c r="T342" s="184"/>
      <c r="U342" s="215"/>
      <c r="V342" s="184"/>
      <c r="W342" s="220"/>
      <c r="X342" s="184"/>
      <c r="Y342" s="213"/>
      <c r="Z342" s="184"/>
      <c r="AA342" s="184" t="str">
        <f t="shared" si="174"/>
        <v/>
      </c>
      <c r="AB342" s="184" t="str">
        <f t="shared" si="175"/>
        <v/>
      </c>
    </row>
    <row r="343" spans="1:28" s="183" customFormat="1" ht="14.25" customHeight="1" x14ac:dyDescent="0.25">
      <c r="A343" s="192"/>
      <c r="B343" s="141">
        <f t="shared" si="176"/>
        <v>7</v>
      </c>
      <c r="C343" s="140">
        <f t="shared" si="177"/>
        <v>42987</v>
      </c>
      <c r="D343" s="184"/>
      <c r="E343" s="212"/>
      <c r="F343" s="184"/>
      <c r="G343" s="213"/>
      <c r="H343" s="184"/>
      <c r="I343" s="214"/>
      <c r="J343" s="184"/>
      <c r="K343" s="215"/>
      <c r="L343" s="184"/>
      <c r="M343" s="216"/>
      <c r="N343" s="184"/>
      <c r="O343" s="217"/>
      <c r="P343" s="184"/>
      <c r="Q343" s="218"/>
      <c r="R343" s="184"/>
      <c r="S343" s="219"/>
      <c r="T343" s="184"/>
      <c r="U343" s="215"/>
      <c r="V343" s="184"/>
      <c r="W343" s="220"/>
      <c r="X343" s="184"/>
      <c r="Y343" s="213"/>
      <c r="Z343" s="184"/>
      <c r="AA343" s="184" t="str">
        <f t="shared" si="174"/>
        <v/>
      </c>
      <c r="AB343" s="184" t="str">
        <f t="shared" si="175"/>
        <v/>
      </c>
    </row>
    <row r="344" spans="1:28" s="183" customFormat="1" ht="14.25" customHeight="1" x14ac:dyDescent="0.25">
      <c r="A344" s="192"/>
      <c r="B344" s="141">
        <f t="shared" si="176"/>
        <v>1</v>
      </c>
      <c r="C344" s="140">
        <f t="shared" si="177"/>
        <v>42988</v>
      </c>
      <c r="D344" s="184"/>
      <c r="E344" s="212"/>
      <c r="F344" s="184"/>
      <c r="G344" s="213"/>
      <c r="H344" s="184"/>
      <c r="I344" s="214"/>
      <c r="J344" s="184"/>
      <c r="K344" s="215"/>
      <c r="L344" s="184"/>
      <c r="M344" s="216"/>
      <c r="N344" s="184"/>
      <c r="O344" s="217"/>
      <c r="P344" s="184"/>
      <c r="Q344" s="218"/>
      <c r="R344" s="184"/>
      <c r="S344" s="219"/>
      <c r="T344" s="184"/>
      <c r="U344" s="215"/>
      <c r="V344" s="184"/>
      <c r="W344" s="220"/>
      <c r="X344" s="184"/>
      <c r="Y344" s="213"/>
      <c r="Z344" s="184"/>
      <c r="AA344" s="184" t="str">
        <f t="shared" si="174"/>
        <v/>
      </c>
      <c r="AB344" s="184" t="str">
        <f t="shared" si="175"/>
        <v/>
      </c>
    </row>
    <row r="345" spans="1:28" s="181" customFormat="1" ht="15.75" customHeight="1" x14ac:dyDescent="0.25">
      <c r="A345" s="194"/>
      <c r="B345" s="394" t="s">
        <v>22</v>
      </c>
      <c r="C345" s="395"/>
      <c r="D345" s="379">
        <f>SUM(D338:D344)</f>
        <v>0</v>
      </c>
      <c r="E345" s="380"/>
      <c r="F345" s="379">
        <f>SUM(F338:F344)</f>
        <v>0</v>
      </c>
      <c r="G345" s="380"/>
      <c r="H345" s="379">
        <f>SUM(H338:H344)</f>
        <v>0</v>
      </c>
      <c r="I345" s="380"/>
      <c r="J345" s="379">
        <f>SUM(J338:J344)</f>
        <v>0</v>
      </c>
      <c r="K345" s="380"/>
      <c r="L345" s="379">
        <f>SUM(L338:L344)</f>
        <v>0</v>
      </c>
      <c r="M345" s="380"/>
      <c r="N345" s="379">
        <f>SUM(N338:N344)</f>
        <v>0</v>
      </c>
      <c r="O345" s="380"/>
      <c r="P345" s="379">
        <f>SUM(P338:P344)</f>
        <v>0</v>
      </c>
      <c r="Q345" s="380"/>
      <c r="R345" s="379">
        <f>SUM(R338:R344)</f>
        <v>0</v>
      </c>
      <c r="S345" s="380"/>
      <c r="T345" s="379">
        <f>SUM(T338:T344)</f>
        <v>0</v>
      </c>
      <c r="U345" s="380"/>
      <c r="V345" s="379">
        <f>SUM(V338:V344)</f>
        <v>0</v>
      </c>
      <c r="W345" s="380"/>
      <c r="X345" s="379">
        <f>SUM(X338:X344)</f>
        <v>0</v>
      </c>
      <c r="Y345" s="380"/>
      <c r="Z345" s="180">
        <f>SUM(Z338:Z344)</f>
        <v>0</v>
      </c>
      <c r="AA345" s="180">
        <f>SUM(AA338:AA344)</f>
        <v>0</v>
      </c>
      <c r="AB345" s="180">
        <f>SUM(AB338:AB344)</f>
        <v>0</v>
      </c>
    </row>
    <row r="346" spans="1:28" s="183" customFormat="1" ht="15.75" customHeight="1" x14ac:dyDescent="0.25">
      <c r="A346" s="192"/>
      <c r="B346" s="375">
        <f>SEMAINE(date_1er_jour_semaine($A$1,B337)+7)</f>
        <v>37</v>
      </c>
      <c r="C346" s="376"/>
      <c r="D346" s="245" t="s">
        <v>8</v>
      </c>
      <c r="E346" s="314" t="s">
        <v>133</v>
      </c>
      <c r="F346" s="246" t="s">
        <v>9</v>
      </c>
      <c r="G346" s="313" t="s">
        <v>133</v>
      </c>
      <c r="H346" s="247" t="s">
        <v>10</v>
      </c>
      <c r="I346" s="312" t="s">
        <v>133</v>
      </c>
      <c r="J346" s="248" t="s">
        <v>11</v>
      </c>
      <c r="K346" s="311" t="s">
        <v>133</v>
      </c>
      <c r="L346" s="249" t="s">
        <v>12</v>
      </c>
      <c r="M346" s="310" t="s">
        <v>133</v>
      </c>
      <c r="N346" s="250" t="s">
        <v>13</v>
      </c>
      <c r="O346" s="309" t="s">
        <v>133</v>
      </c>
      <c r="P346" s="251" t="s">
        <v>14</v>
      </c>
      <c r="Q346" s="317" t="s">
        <v>133</v>
      </c>
      <c r="R346" s="252" t="s">
        <v>15</v>
      </c>
      <c r="S346" s="315" t="s">
        <v>133</v>
      </c>
      <c r="T346" s="253" t="s">
        <v>16</v>
      </c>
      <c r="U346" s="254" t="s">
        <v>133</v>
      </c>
      <c r="V346" s="255" t="s">
        <v>17</v>
      </c>
      <c r="W346" s="316" t="s">
        <v>133</v>
      </c>
      <c r="X346" s="256" t="s">
        <v>18</v>
      </c>
      <c r="Y346" s="308" t="s">
        <v>133</v>
      </c>
      <c r="Z346" s="110" t="s">
        <v>19</v>
      </c>
      <c r="AA346" s="115" t="s">
        <v>20</v>
      </c>
      <c r="AB346" s="119" t="s">
        <v>21</v>
      </c>
    </row>
    <row r="347" spans="1:28" s="183" customFormat="1" ht="14.25" customHeight="1" x14ac:dyDescent="0.25">
      <c r="A347" s="192"/>
      <c r="B347" s="141">
        <f t="shared" ref="B347:B348" si="178">WEEKDAY(C347)</f>
        <v>2</v>
      </c>
      <c r="C347" s="140">
        <f>date_1er_jour_semaine($A$1,B346)</f>
        <v>42989</v>
      </c>
      <c r="D347" s="184"/>
      <c r="E347" s="212"/>
      <c r="F347" s="184"/>
      <c r="G347" s="213"/>
      <c r="H347" s="184"/>
      <c r="I347" s="214"/>
      <c r="J347" s="184"/>
      <c r="K347" s="215"/>
      <c r="L347" s="184"/>
      <c r="M347" s="216"/>
      <c r="N347" s="184"/>
      <c r="O347" s="217"/>
      <c r="P347" s="184"/>
      <c r="Q347" s="218"/>
      <c r="R347" s="184"/>
      <c r="S347" s="219"/>
      <c r="T347" s="184"/>
      <c r="U347" s="215"/>
      <c r="V347" s="184"/>
      <c r="W347" s="220"/>
      <c r="X347" s="184"/>
      <c r="Y347" s="213"/>
      <c r="Z347" s="184"/>
      <c r="AA347" s="184" t="str">
        <f t="shared" ref="AA347:AA353" si="179">IF(SUM(D347:X347)=0,"",SUM(D347:X347))</f>
        <v/>
      </c>
      <c r="AB347" s="184" t="str">
        <f t="shared" ref="AB347:AB353" si="180">IF(SUM(Y347:AA347)=0,"",SUM(Z347,AA347))</f>
        <v/>
      </c>
    </row>
    <row r="348" spans="1:28" s="183" customFormat="1" ht="14.25" customHeight="1" x14ac:dyDescent="0.25">
      <c r="A348" s="192"/>
      <c r="B348" s="141">
        <f t="shared" si="178"/>
        <v>3</v>
      </c>
      <c r="C348" s="140">
        <f>C347+1</f>
        <v>42990</v>
      </c>
      <c r="D348" s="184"/>
      <c r="E348" s="212"/>
      <c r="F348" s="184"/>
      <c r="G348" s="213"/>
      <c r="H348" s="184"/>
      <c r="I348" s="214"/>
      <c r="J348" s="184"/>
      <c r="K348" s="215"/>
      <c r="L348" s="184"/>
      <c r="M348" s="216"/>
      <c r="N348" s="184"/>
      <c r="O348" s="217"/>
      <c r="P348" s="184"/>
      <c r="Q348" s="218"/>
      <c r="R348" s="184"/>
      <c r="S348" s="219"/>
      <c r="T348" s="221"/>
      <c r="U348" s="215"/>
      <c r="V348" s="184"/>
      <c r="W348" s="220"/>
      <c r="X348" s="184"/>
      <c r="Y348" s="213"/>
      <c r="Z348" s="184"/>
      <c r="AA348" s="184" t="str">
        <f t="shared" si="179"/>
        <v/>
      </c>
      <c r="AB348" s="184" t="str">
        <f t="shared" si="180"/>
        <v/>
      </c>
    </row>
    <row r="349" spans="1:28" s="183" customFormat="1" ht="14.25" customHeight="1" x14ac:dyDescent="0.25">
      <c r="A349" s="192"/>
      <c r="B349" s="141">
        <f>WEEKDAY(C349)</f>
        <v>4</v>
      </c>
      <c r="C349" s="140">
        <f>C348+1</f>
        <v>42991</v>
      </c>
      <c r="D349" s="184"/>
      <c r="E349" s="212"/>
      <c r="F349" s="184"/>
      <c r="G349" s="213"/>
      <c r="H349" s="184"/>
      <c r="I349" s="214"/>
      <c r="J349" s="184"/>
      <c r="K349" s="215"/>
      <c r="L349" s="184"/>
      <c r="M349" s="216"/>
      <c r="N349" s="184"/>
      <c r="O349" s="217"/>
      <c r="P349" s="184"/>
      <c r="Q349" s="218"/>
      <c r="R349" s="184"/>
      <c r="S349" s="219"/>
      <c r="T349" s="184"/>
      <c r="U349" s="215"/>
      <c r="V349" s="184"/>
      <c r="W349" s="220"/>
      <c r="X349" s="184"/>
      <c r="Y349" s="213"/>
      <c r="Z349" s="184"/>
      <c r="AA349" s="184" t="str">
        <f t="shared" si="179"/>
        <v/>
      </c>
      <c r="AB349" s="184" t="str">
        <f t="shared" si="180"/>
        <v/>
      </c>
    </row>
    <row r="350" spans="1:28" s="183" customFormat="1" ht="14.25" customHeight="1" x14ac:dyDescent="0.25">
      <c r="A350" s="192"/>
      <c r="B350" s="141">
        <f t="shared" ref="B350:B353" si="181">WEEKDAY(C350)</f>
        <v>5</v>
      </c>
      <c r="C350" s="140">
        <f t="shared" ref="C350:C353" si="182">C349+1</f>
        <v>42992</v>
      </c>
      <c r="D350" s="184"/>
      <c r="E350" s="212"/>
      <c r="F350" s="184"/>
      <c r="G350" s="213"/>
      <c r="H350" s="184"/>
      <c r="I350" s="214"/>
      <c r="J350" s="184"/>
      <c r="K350" s="215"/>
      <c r="L350" s="184"/>
      <c r="M350" s="216"/>
      <c r="N350" s="184"/>
      <c r="O350" s="217"/>
      <c r="P350" s="184"/>
      <c r="Q350" s="218"/>
      <c r="R350" s="184"/>
      <c r="S350" s="219"/>
      <c r="T350" s="184"/>
      <c r="U350" s="215"/>
      <c r="V350" s="184"/>
      <c r="W350" s="220"/>
      <c r="X350" s="184"/>
      <c r="Y350" s="213"/>
      <c r="Z350" s="184"/>
      <c r="AA350" s="184" t="str">
        <f t="shared" si="179"/>
        <v/>
      </c>
      <c r="AB350" s="184" t="str">
        <f t="shared" si="180"/>
        <v/>
      </c>
    </row>
    <row r="351" spans="1:28" s="183" customFormat="1" ht="14.25" customHeight="1" x14ac:dyDescent="0.25">
      <c r="A351" s="192"/>
      <c r="B351" s="141">
        <f t="shared" si="181"/>
        <v>6</v>
      </c>
      <c r="C351" s="140">
        <f t="shared" si="182"/>
        <v>42993</v>
      </c>
      <c r="D351" s="184"/>
      <c r="E351" s="212"/>
      <c r="F351" s="184"/>
      <c r="G351" s="213"/>
      <c r="H351" s="184"/>
      <c r="I351" s="214"/>
      <c r="J351" s="184"/>
      <c r="K351" s="215"/>
      <c r="L351" s="184"/>
      <c r="M351" s="216"/>
      <c r="N351" s="184"/>
      <c r="O351" s="217"/>
      <c r="P351" s="184"/>
      <c r="Q351" s="218"/>
      <c r="R351" s="184"/>
      <c r="S351" s="219"/>
      <c r="T351" s="184"/>
      <c r="U351" s="215"/>
      <c r="V351" s="184"/>
      <c r="W351" s="220"/>
      <c r="X351" s="184"/>
      <c r="Y351" s="213"/>
      <c r="Z351" s="184"/>
      <c r="AA351" s="184" t="str">
        <f t="shared" si="179"/>
        <v/>
      </c>
      <c r="AB351" s="184" t="str">
        <f t="shared" si="180"/>
        <v/>
      </c>
    </row>
    <row r="352" spans="1:28" s="183" customFormat="1" ht="14.25" customHeight="1" x14ac:dyDescent="0.25">
      <c r="A352" s="192"/>
      <c r="B352" s="141">
        <f t="shared" si="181"/>
        <v>7</v>
      </c>
      <c r="C352" s="140">
        <f t="shared" si="182"/>
        <v>42994</v>
      </c>
      <c r="D352" s="184"/>
      <c r="E352" s="212"/>
      <c r="F352" s="184"/>
      <c r="G352" s="213"/>
      <c r="H352" s="184"/>
      <c r="I352" s="214"/>
      <c r="J352" s="184"/>
      <c r="K352" s="215"/>
      <c r="L352" s="184"/>
      <c r="M352" s="216"/>
      <c r="N352" s="184"/>
      <c r="O352" s="217"/>
      <c r="P352" s="184"/>
      <c r="Q352" s="218"/>
      <c r="R352" s="184"/>
      <c r="S352" s="219"/>
      <c r="T352" s="184"/>
      <c r="U352" s="215"/>
      <c r="V352" s="184"/>
      <c r="W352" s="220"/>
      <c r="X352" s="184"/>
      <c r="Y352" s="213"/>
      <c r="Z352" s="184"/>
      <c r="AA352" s="184" t="str">
        <f t="shared" si="179"/>
        <v/>
      </c>
      <c r="AB352" s="184" t="str">
        <f t="shared" si="180"/>
        <v/>
      </c>
    </row>
    <row r="353" spans="1:28" s="183" customFormat="1" ht="14.25" customHeight="1" x14ac:dyDescent="0.25">
      <c r="A353" s="192"/>
      <c r="B353" s="141">
        <f t="shared" si="181"/>
        <v>1</v>
      </c>
      <c r="C353" s="140">
        <f t="shared" si="182"/>
        <v>42995</v>
      </c>
      <c r="D353" s="184"/>
      <c r="E353" s="212"/>
      <c r="F353" s="184"/>
      <c r="G353" s="213"/>
      <c r="H353" s="184"/>
      <c r="I353" s="214"/>
      <c r="J353" s="184"/>
      <c r="K353" s="215"/>
      <c r="L353" s="184"/>
      <c r="M353" s="216"/>
      <c r="N353" s="184"/>
      <c r="O353" s="217"/>
      <c r="P353" s="184"/>
      <c r="Q353" s="218"/>
      <c r="R353" s="184"/>
      <c r="S353" s="219"/>
      <c r="T353" s="184"/>
      <c r="U353" s="215"/>
      <c r="V353" s="184"/>
      <c r="W353" s="220"/>
      <c r="X353" s="184"/>
      <c r="Y353" s="213"/>
      <c r="Z353" s="184"/>
      <c r="AA353" s="184" t="str">
        <f t="shared" si="179"/>
        <v/>
      </c>
      <c r="AB353" s="184" t="str">
        <f t="shared" si="180"/>
        <v/>
      </c>
    </row>
    <row r="354" spans="1:28" s="181" customFormat="1" ht="15.75" customHeight="1" x14ac:dyDescent="0.25">
      <c r="A354" s="194"/>
      <c r="B354" s="394" t="s">
        <v>22</v>
      </c>
      <c r="C354" s="395"/>
      <c r="D354" s="379">
        <f>SUM(D347:D353)</f>
        <v>0</v>
      </c>
      <c r="E354" s="380"/>
      <c r="F354" s="379">
        <f>SUM(F347:F353)</f>
        <v>0</v>
      </c>
      <c r="G354" s="380"/>
      <c r="H354" s="379">
        <f>SUM(H347:H353)</f>
        <v>0</v>
      </c>
      <c r="I354" s="380"/>
      <c r="J354" s="379">
        <f>SUM(J347:J353)</f>
        <v>0</v>
      </c>
      <c r="K354" s="380"/>
      <c r="L354" s="379">
        <f>SUM(L347:L353)</f>
        <v>0</v>
      </c>
      <c r="M354" s="380"/>
      <c r="N354" s="379">
        <f>SUM(N347:N353)</f>
        <v>0</v>
      </c>
      <c r="O354" s="380"/>
      <c r="P354" s="379">
        <f>SUM(P347:P353)</f>
        <v>0</v>
      </c>
      <c r="Q354" s="380"/>
      <c r="R354" s="379">
        <f>SUM(R347:R353)</f>
        <v>0</v>
      </c>
      <c r="S354" s="380"/>
      <c r="T354" s="379">
        <f>SUM(T347:T353)</f>
        <v>0</v>
      </c>
      <c r="U354" s="380"/>
      <c r="V354" s="379">
        <f>SUM(V347:V353)</f>
        <v>0</v>
      </c>
      <c r="W354" s="380"/>
      <c r="X354" s="379">
        <f>SUM(X347:X353)</f>
        <v>0</v>
      </c>
      <c r="Y354" s="380"/>
      <c r="Z354" s="180">
        <f>SUM(Z347:Z353)</f>
        <v>0</v>
      </c>
      <c r="AA354" s="180">
        <f>SUM(AA347:AA353)</f>
        <v>0</v>
      </c>
      <c r="AB354" s="180">
        <f>SUM(AB347:AB353)</f>
        <v>0</v>
      </c>
    </row>
    <row r="355" spans="1:28" s="183" customFormat="1" ht="15.75" customHeight="1" x14ac:dyDescent="0.25">
      <c r="A355" s="192"/>
      <c r="B355" s="375">
        <f>SEMAINE(date_1er_jour_semaine($A$1,B346)+7)</f>
        <v>38</v>
      </c>
      <c r="C355" s="376"/>
      <c r="D355" s="245" t="s">
        <v>8</v>
      </c>
      <c r="E355" s="314" t="s">
        <v>133</v>
      </c>
      <c r="F355" s="246" t="s">
        <v>9</v>
      </c>
      <c r="G355" s="313" t="s">
        <v>133</v>
      </c>
      <c r="H355" s="247" t="s">
        <v>10</v>
      </c>
      <c r="I355" s="312" t="s">
        <v>133</v>
      </c>
      <c r="J355" s="248" t="s">
        <v>11</v>
      </c>
      <c r="K355" s="311" t="s">
        <v>133</v>
      </c>
      <c r="L355" s="249" t="s">
        <v>12</v>
      </c>
      <c r="M355" s="310" t="s">
        <v>133</v>
      </c>
      <c r="N355" s="250" t="s">
        <v>13</v>
      </c>
      <c r="O355" s="309" t="s">
        <v>133</v>
      </c>
      <c r="P355" s="251" t="s">
        <v>14</v>
      </c>
      <c r="Q355" s="317" t="s">
        <v>133</v>
      </c>
      <c r="R355" s="252" t="s">
        <v>15</v>
      </c>
      <c r="S355" s="315" t="s">
        <v>133</v>
      </c>
      <c r="T355" s="253" t="s">
        <v>16</v>
      </c>
      <c r="U355" s="254" t="s">
        <v>133</v>
      </c>
      <c r="V355" s="255" t="s">
        <v>17</v>
      </c>
      <c r="W355" s="316" t="s">
        <v>133</v>
      </c>
      <c r="X355" s="256" t="s">
        <v>18</v>
      </c>
      <c r="Y355" s="308" t="s">
        <v>133</v>
      </c>
      <c r="Z355" s="110" t="s">
        <v>19</v>
      </c>
      <c r="AA355" s="115" t="s">
        <v>20</v>
      </c>
      <c r="AB355" s="119" t="s">
        <v>21</v>
      </c>
    </row>
    <row r="356" spans="1:28" s="183" customFormat="1" ht="14.25" customHeight="1" x14ac:dyDescent="0.25">
      <c r="A356" s="192"/>
      <c r="B356" s="141">
        <f t="shared" ref="B356:B357" si="183">WEEKDAY(C356)</f>
        <v>2</v>
      </c>
      <c r="C356" s="140">
        <f>date_1er_jour_semaine($A$1,B355)</f>
        <v>42996</v>
      </c>
      <c r="D356" s="184"/>
      <c r="E356" s="212"/>
      <c r="F356" s="184"/>
      <c r="G356" s="213"/>
      <c r="H356" s="184"/>
      <c r="I356" s="214"/>
      <c r="J356" s="184"/>
      <c r="K356" s="215"/>
      <c r="L356" s="184"/>
      <c r="M356" s="216"/>
      <c r="N356" s="184"/>
      <c r="O356" s="217"/>
      <c r="P356" s="184"/>
      <c r="Q356" s="218"/>
      <c r="R356" s="184"/>
      <c r="S356" s="219"/>
      <c r="T356" s="184"/>
      <c r="U356" s="215"/>
      <c r="V356" s="184"/>
      <c r="W356" s="220"/>
      <c r="X356" s="184"/>
      <c r="Y356" s="213"/>
      <c r="Z356" s="184"/>
      <c r="AA356" s="184" t="str">
        <f t="shared" ref="AA356:AA362" si="184">IF(SUM(D356:X356)=0,"",SUM(D356:X356))</f>
        <v/>
      </c>
      <c r="AB356" s="184" t="str">
        <f t="shared" ref="AB356:AB362" si="185">IF(SUM(Y356:AA356)=0,"",SUM(Z356,AA356))</f>
        <v/>
      </c>
    </row>
    <row r="357" spans="1:28" s="183" customFormat="1" ht="14.25" customHeight="1" x14ac:dyDescent="0.25">
      <c r="A357" s="192"/>
      <c r="B357" s="141">
        <f t="shared" si="183"/>
        <v>3</v>
      </c>
      <c r="C357" s="140">
        <f>C356+1</f>
        <v>42997</v>
      </c>
      <c r="D357" s="184"/>
      <c r="E357" s="212"/>
      <c r="F357" s="184"/>
      <c r="G357" s="213"/>
      <c r="H357" s="184"/>
      <c r="I357" s="214"/>
      <c r="J357" s="184"/>
      <c r="K357" s="215"/>
      <c r="L357" s="184"/>
      <c r="M357" s="216"/>
      <c r="N357" s="184"/>
      <c r="O357" s="217"/>
      <c r="P357" s="184"/>
      <c r="Q357" s="218"/>
      <c r="R357" s="184"/>
      <c r="S357" s="219"/>
      <c r="T357" s="221"/>
      <c r="U357" s="215"/>
      <c r="V357" s="184"/>
      <c r="W357" s="220"/>
      <c r="X357" s="184"/>
      <c r="Y357" s="213"/>
      <c r="Z357" s="184"/>
      <c r="AA357" s="184" t="str">
        <f t="shared" si="184"/>
        <v/>
      </c>
      <c r="AB357" s="184" t="str">
        <f t="shared" si="185"/>
        <v/>
      </c>
    </row>
    <row r="358" spans="1:28" s="183" customFormat="1" ht="14.25" customHeight="1" x14ac:dyDescent="0.25">
      <c r="A358" s="192"/>
      <c r="B358" s="141">
        <f>WEEKDAY(C358)</f>
        <v>4</v>
      </c>
      <c r="C358" s="140">
        <f>C357+1</f>
        <v>42998</v>
      </c>
      <c r="D358" s="184"/>
      <c r="E358" s="212"/>
      <c r="F358" s="184"/>
      <c r="G358" s="213"/>
      <c r="H358" s="184"/>
      <c r="I358" s="214"/>
      <c r="J358" s="184"/>
      <c r="K358" s="215"/>
      <c r="L358" s="184"/>
      <c r="M358" s="216"/>
      <c r="N358" s="184"/>
      <c r="O358" s="217"/>
      <c r="P358" s="184"/>
      <c r="Q358" s="218"/>
      <c r="R358" s="184"/>
      <c r="S358" s="219"/>
      <c r="T358" s="184"/>
      <c r="U358" s="215"/>
      <c r="V358" s="184"/>
      <c r="W358" s="220"/>
      <c r="X358" s="184"/>
      <c r="Y358" s="213"/>
      <c r="Z358" s="184"/>
      <c r="AA358" s="184" t="str">
        <f t="shared" si="184"/>
        <v/>
      </c>
      <c r="AB358" s="184" t="str">
        <f t="shared" si="185"/>
        <v/>
      </c>
    </row>
    <row r="359" spans="1:28" s="183" customFormat="1" ht="14.25" customHeight="1" x14ac:dyDescent="0.25">
      <c r="A359" s="192"/>
      <c r="B359" s="141">
        <f t="shared" ref="B359:B362" si="186">WEEKDAY(C359)</f>
        <v>5</v>
      </c>
      <c r="C359" s="140">
        <f t="shared" ref="C359:C362" si="187">C358+1</f>
        <v>42999</v>
      </c>
      <c r="D359" s="184"/>
      <c r="E359" s="212"/>
      <c r="F359" s="184"/>
      <c r="G359" s="213"/>
      <c r="H359" s="184"/>
      <c r="I359" s="214"/>
      <c r="J359" s="184"/>
      <c r="K359" s="215"/>
      <c r="L359" s="184"/>
      <c r="M359" s="216"/>
      <c r="N359" s="184"/>
      <c r="O359" s="217"/>
      <c r="P359" s="184"/>
      <c r="Q359" s="218"/>
      <c r="R359" s="184"/>
      <c r="S359" s="219"/>
      <c r="T359" s="184"/>
      <c r="U359" s="215"/>
      <c r="V359" s="184"/>
      <c r="W359" s="220"/>
      <c r="X359" s="184"/>
      <c r="Y359" s="213"/>
      <c r="Z359" s="184"/>
      <c r="AA359" s="184" t="str">
        <f t="shared" si="184"/>
        <v/>
      </c>
      <c r="AB359" s="184" t="str">
        <f t="shared" si="185"/>
        <v/>
      </c>
    </row>
    <row r="360" spans="1:28" s="183" customFormat="1" ht="14.25" customHeight="1" x14ac:dyDescent="0.25">
      <c r="A360" s="192"/>
      <c r="B360" s="141">
        <f t="shared" si="186"/>
        <v>6</v>
      </c>
      <c r="C360" s="140">
        <f t="shared" si="187"/>
        <v>43000</v>
      </c>
      <c r="D360" s="184"/>
      <c r="E360" s="212"/>
      <c r="F360" s="184"/>
      <c r="G360" s="213"/>
      <c r="H360" s="184"/>
      <c r="I360" s="214"/>
      <c r="J360" s="184"/>
      <c r="K360" s="215"/>
      <c r="L360" s="184"/>
      <c r="M360" s="216"/>
      <c r="N360" s="184"/>
      <c r="O360" s="217"/>
      <c r="P360" s="184"/>
      <c r="Q360" s="218"/>
      <c r="R360" s="184"/>
      <c r="S360" s="219"/>
      <c r="T360" s="184"/>
      <c r="U360" s="215"/>
      <c r="V360" s="184"/>
      <c r="W360" s="220"/>
      <c r="X360" s="184"/>
      <c r="Y360" s="213"/>
      <c r="Z360" s="184"/>
      <c r="AA360" s="184" t="str">
        <f t="shared" si="184"/>
        <v/>
      </c>
      <c r="AB360" s="184" t="str">
        <f t="shared" si="185"/>
        <v/>
      </c>
    </row>
    <row r="361" spans="1:28" s="183" customFormat="1" ht="14.25" customHeight="1" x14ac:dyDescent="0.25">
      <c r="A361" s="192"/>
      <c r="B361" s="141">
        <f t="shared" si="186"/>
        <v>7</v>
      </c>
      <c r="C361" s="140">
        <f t="shared" si="187"/>
        <v>43001</v>
      </c>
      <c r="D361" s="184"/>
      <c r="E361" s="212"/>
      <c r="F361" s="184"/>
      <c r="G361" s="213"/>
      <c r="H361" s="184"/>
      <c r="I361" s="214"/>
      <c r="J361" s="184"/>
      <c r="K361" s="215"/>
      <c r="L361" s="184"/>
      <c r="M361" s="216"/>
      <c r="N361" s="184"/>
      <c r="O361" s="217"/>
      <c r="P361" s="184"/>
      <c r="Q361" s="218"/>
      <c r="R361" s="184"/>
      <c r="S361" s="219"/>
      <c r="T361" s="184"/>
      <c r="U361" s="215"/>
      <c r="V361" s="184"/>
      <c r="W361" s="220"/>
      <c r="X361" s="184"/>
      <c r="Y361" s="213"/>
      <c r="Z361" s="184"/>
      <c r="AA361" s="184" t="str">
        <f t="shared" si="184"/>
        <v/>
      </c>
      <c r="AB361" s="184" t="str">
        <f t="shared" si="185"/>
        <v/>
      </c>
    </row>
    <row r="362" spans="1:28" s="183" customFormat="1" ht="14.25" customHeight="1" x14ac:dyDescent="0.25">
      <c r="A362" s="192"/>
      <c r="B362" s="141">
        <f t="shared" si="186"/>
        <v>1</v>
      </c>
      <c r="C362" s="140">
        <f t="shared" si="187"/>
        <v>43002</v>
      </c>
      <c r="D362" s="184"/>
      <c r="E362" s="212"/>
      <c r="F362" s="184"/>
      <c r="G362" s="213"/>
      <c r="H362" s="184"/>
      <c r="I362" s="214"/>
      <c r="J362" s="184"/>
      <c r="K362" s="215"/>
      <c r="L362" s="184"/>
      <c r="M362" s="216"/>
      <c r="N362" s="184"/>
      <c r="O362" s="217"/>
      <c r="P362" s="184"/>
      <c r="Q362" s="218"/>
      <c r="R362" s="184"/>
      <c r="S362" s="219"/>
      <c r="T362" s="184"/>
      <c r="U362" s="215"/>
      <c r="V362" s="184"/>
      <c r="W362" s="220"/>
      <c r="X362" s="184"/>
      <c r="Y362" s="213"/>
      <c r="Z362" s="184"/>
      <c r="AA362" s="184" t="str">
        <f t="shared" si="184"/>
        <v/>
      </c>
      <c r="AB362" s="184" t="str">
        <f t="shared" si="185"/>
        <v/>
      </c>
    </row>
    <row r="363" spans="1:28" s="181" customFormat="1" ht="15.75" customHeight="1" x14ac:dyDescent="0.25">
      <c r="A363" s="194"/>
      <c r="B363" s="394" t="s">
        <v>22</v>
      </c>
      <c r="C363" s="395"/>
      <c r="D363" s="379">
        <f>SUM(D356:D362)</f>
        <v>0</v>
      </c>
      <c r="E363" s="380"/>
      <c r="F363" s="379">
        <f>SUM(F356:F362)</f>
        <v>0</v>
      </c>
      <c r="G363" s="380"/>
      <c r="H363" s="379">
        <f>SUM(H356:H362)</f>
        <v>0</v>
      </c>
      <c r="I363" s="380"/>
      <c r="J363" s="379">
        <f>SUM(J356:J362)</f>
        <v>0</v>
      </c>
      <c r="K363" s="380"/>
      <c r="L363" s="379">
        <f>SUM(L356:L362)</f>
        <v>0</v>
      </c>
      <c r="M363" s="380"/>
      <c r="N363" s="379">
        <f>SUM(N356:N362)</f>
        <v>0</v>
      </c>
      <c r="O363" s="380"/>
      <c r="P363" s="379">
        <f>SUM(P356:P362)</f>
        <v>0</v>
      </c>
      <c r="Q363" s="380"/>
      <c r="R363" s="379">
        <f>SUM(R356:R362)</f>
        <v>0</v>
      </c>
      <c r="S363" s="380"/>
      <c r="T363" s="379">
        <f>SUM(T356:T362)</f>
        <v>0</v>
      </c>
      <c r="U363" s="380"/>
      <c r="V363" s="379">
        <f>SUM(V356:V362)</f>
        <v>0</v>
      </c>
      <c r="W363" s="380"/>
      <c r="X363" s="379">
        <f>SUM(X356:X362)</f>
        <v>0</v>
      </c>
      <c r="Y363" s="380"/>
      <c r="Z363" s="180">
        <f>SUM(Z356:Z362)</f>
        <v>0</v>
      </c>
      <c r="AA363" s="180">
        <f>SUM(AA356:AA362)</f>
        <v>0</v>
      </c>
      <c r="AB363" s="180">
        <f>SUM(AB356:AB362)</f>
        <v>0</v>
      </c>
    </row>
    <row r="364" spans="1:28" s="183" customFormat="1" ht="15.75" customHeight="1" x14ac:dyDescent="0.25">
      <c r="A364" s="192"/>
      <c r="B364" s="375">
        <f>SEMAINE(date_1er_jour_semaine($A$1,B355)+7)</f>
        <v>39</v>
      </c>
      <c r="C364" s="376"/>
      <c r="D364" s="245" t="s">
        <v>8</v>
      </c>
      <c r="E364" s="314" t="s">
        <v>133</v>
      </c>
      <c r="F364" s="246" t="s">
        <v>9</v>
      </c>
      <c r="G364" s="313" t="s">
        <v>133</v>
      </c>
      <c r="H364" s="247" t="s">
        <v>10</v>
      </c>
      <c r="I364" s="312" t="s">
        <v>133</v>
      </c>
      <c r="J364" s="248" t="s">
        <v>11</v>
      </c>
      <c r="K364" s="311" t="s">
        <v>133</v>
      </c>
      <c r="L364" s="249" t="s">
        <v>12</v>
      </c>
      <c r="M364" s="310" t="s">
        <v>133</v>
      </c>
      <c r="N364" s="250" t="s">
        <v>13</v>
      </c>
      <c r="O364" s="309" t="s">
        <v>133</v>
      </c>
      <c r="P364" s="251" t="s">
        <v>14</v>
      </c>
      <c r="Q364" s="317" t="s">
        <v>133</v>
      </c>
      <c r="R364" s="252" t="s">
        <v>15</v>
      </c>
      <c r="S364" s="315" t="s">
        <v>133</v>
      </c>
      <c r="T364" s="253" t="s">
        <v>16</v>
      </c>
      <c r="U364" s="254" t="s">
        <v>133</v>
      </c>
      <c r="V364" s="255" t="s">
        <v>17</v>
      </c>
      <c r="W364" s="316" t="s">
        <v>133</v>
      </c>
      <c r="X364" s="256" t="s">
        <v>18</v>
      </c>
      <c r="Y364" s="308" t="s">
        <v>133</v>
      </c>
      <c r="Z364" s="110" t="s">
        <v>19</v>
      </c>
      <c r="AA364" s="115" t="s">
        <v>20</v>
      </c>
      <c r="AB364" s="119" t="s">
        <v>21</v>
      </c>
    </row>
    <row r="365" spans="1:28" s="183" customFormat="1" ht="14.25" customHeight="1" x14ac:dyDescent="0.25">
      <c r="A365" s="192"/>
      <c r="B365" s="141">
        <f t="shared" ref="B365:B366" si="188">WEEKDAY(C365)</f>
        <v>2</v>
      </c>
      <c r="C365" s="140">
        <f>date_1er_jour_semaine($A$1,B364)</f>
        <v>43003</v>
      </c>
      <c r="D365" s="184"/>
      <c r="E365" s="212"/>
      <c r="F365" s="184"/>
      <c r="G365" s="213"/>
      <c r="H365" s="184"/>
      <c r="I365" s="214"/>
      <c r="J365" s="184"/>
      <c r="K365" s="215"/>
      <c r="L365" s="184"/>
      <c r="M365" s="216"/>
      <c r="N365" s="184"/>
      <c r="O365" s="217"/>
      <c r="P365" s="184"/>
      <c r="Q365" s="218"/>
      <c r="R365" s="184"/>
      <c r="S365" s="219"/>
      <c r="T365" s="184"/>
      <c r="U365" s="215"/>
      <c r="V365" s="184"/>
      <c r="W365" s="220"/>
      <c r="X365" s="184"/>
      <c r="Y365" s="213"/>
      <c r="Z365" s="184"/>
      <c r="AA365" s="184" t="str">
        <f t="shared" ref="AA365:AA371" si="189">IF(SUM(D365:X365)=0,"",SUM(D365:X365))</f>
        <v/>
      </c>
      <c r="AB365" s="184" t="str">
        <f t="shared" ref="AB365:AB371" si="190">IF(SUM(Y365:AA365)=0,"",SUM(Z365,AA365))</f>
        <v/>
      </c>
    </row>
    <row r="366" spans="1:28" s="183" customFormat="1" ht="14.25" customHeight="1" x14ac:dyDescent="0.25">
      <c r="A366" s="192"/>
      <c r="B366" s="141">
        <f t="shared" si="188"/>
        <v>3</v>
      </c>
      <c r="C366" s="140">
        <f>C365+1</f>
        <v>43004</v>
      </c>
      <c r="D366" s="184"/>
      <c r="E366" s="212"/>
      <c r="F366" s="184"/>
      <c r="G366" s="213"/>
      <c r="H366" s="184"/>
      <c r="I366" s="214"/>
      <c r="J366" s="184"/>
      <c r="K366" s="215"/>
      <c r="L366" s="184"/>
      <c r="M366" s="216"/>
      <c r="N366" s="184"/>
      <c r="O366" s="217"/>
      <c r="P366" s="184"/>
      <c r="Q366" s="218"/>
      <c r="R366" s="184"/>
      <c r="S366" s="219"/>
      <c r="T366" s="221"/>
      <c r="U366" s="215"/>
      <c r="V366" s="184"/>
      <c r="W366" s="220"/>
      <c r="X366" s="184"/>
      <c r="Y366" s="213"/>
      <c r="Z366" s="184"/>
      <c r="AA366" s="184" t="str">
        <f t="shared" si="189"/>
        <v/>
      </c>
      <c r="AB366" s="184" t="str">
        <f t="shared" si="190"/>
        <v/>
      </c>
    </row>
    <row r="367" spans="1:28" s="183" customFormat="1" ht="14.25" customHeight="1" x14ac:dyDescent="0.25">
      <c r="A367" s="192"/>
      <c r="B367" s="141">
        <f>WEEKDAY(C367)</f>
        <v>4</v>
      </c>
      <c r="C367" s="140">
        <f>C366+1</f>
        <v>43005</v>
      </c>
      <c r="D367" s="184"/>
      <c r="E367" s="212"/>
      <c r="F367" s="184"/>
      <c r="G367" s="213"/>
      <c r="H367" s="184"/>
      <c r="I367" s="214"/>
      <c r="J367" s="184"/>
      <c r="K367" s="215"/>
      <c r="L367" s="184"/>
      <c r="M367" s="216"/>
      <c r="N367" s="184"/>
      <c r="O367" s="217"/>
      <c r="P367" s="184"/>
      <c r="Q367" s="218"/>
      <c r="R367" s="184"/>
      <c r="S367" s="219"/>
      <c r="T367" s="184"/>
      <c r="U367" s="215"/>
      <c r="V367" s="184"/>
      <c r="W367" s="220"/>
      <c r="X367" s="184"/>
      <c r="Y367" s="213"/>
      <c r="Z367" s="184"/>
      <c r="AA367" s="184" t="str">
        <f t="shared" si="189"/>
        <v/>
      </c>
      <c r="AB367" s="184" t="str">
        <f t="shared" si="190"/>
        <v/>
      </c>
    </row>
    <row r="368" spans="1:28" s="183" customFormat="1" ht="14.25" customHeight="1" x14ac:dyDescent="0.25">
      <c r="A368" s="192"/>
      <c r="B368" s="141">
        <f t="shared" ref="B368:B371" si="191">WEEKDAY(C368)</f>
        <v>5</v>
      </c>
      <c r="C368" s="140">
        <f t="shared" ref="C368:C371" si="192">C367+1</f>
        <v>43006</v>
      </c>
      <c r="D368" s="184"/>
      <c r="E368" s="212"/>
      <c r="F368" s="184"/>
      <c r="G368" s="213"/>
      <c r="H368" s="184"/>
      <c r="I368" s="214"/>
      <c r="J368" s="184"/>
      <c r="K368" s="215"/>
      <c r="L368" s="184"/>
      <c r="M368" s="216"/>
      <c r="N368" s="184"/>
      <c r="O368" s="217"/>
      <c r="P368" s="184"/>
      <c r="Q368" s="218"/>
      <c r="R368" s="184"/>
      <c r="S368" s="219"/>
      <c r="T368" s="184"/>
      <c r="U368" s="215"/>
      <c r="V368" s="184"/>
      <c r="W368" s="220"/>
      <c r="X368" s="184"/>
      <c r="Y368" s="213"/>
      <c r="Z368" s="184"/>
      <c r="AA368" s="184" t="str">
        <f t="shared" si="189"/>
        <v/>
      </c>
      <c r="AB368" s="184" t="str">
        <f t="shared" si="190"/>
        <v/>
      </c>
    </row>
    <row r="369" spans="1:28" s="183" customFormat="1" ht="14.25" customHeight="1" x14ac:dyDescent="0.25">
      <c r="A369" s="192"/>
      <c r="B369" s="141">
        <f t="shared" si="191"/>
        <v>6</v>
      </c>
      <c r="C369" s="140">
        <f t="shared" si="192"/>
        <v>43007</v>
      </c>
      <c r="D369" s="184"/>
      <c r="E369" s="212"/>
      <c r="F369" s="184"/>
      <c r="G369" s="213"/>
      <c r="H369" s="184"/>
      <c r="I369" s="214"/>
      <c r="J369" s="184"/>
      <c r="K369" s="215"/>
      <c r="L369" s="184"/>
      <c r="M369" s="216"/>
      <c r="N369" s="184"/>
      <c r="O369" s="217"/>
      <c r="P369" s="184"/>
      <c r="Q369" s="218"/>
      <c r="R369" s="184"/>
      <c r="S369" s="219"/>
      <c r="T369" s="184"/>
      <c r="U369" s="215"/>
      <c r="V369" s="184"/>
      <c r="W369" s="220"/>
      <c r="X369" s="184"/>
      <c r="Y369" s="213"/>
      <c r="Z369" s="184"/>
      <c r="AA369" s="184" t="str">
        <f t="shared" si="189"/>
        <v/>
      </c>
      <c r="AB369" s="184" t="str">
        <f t="shared" si="190"/>
        <v/>
      </c>
    </row>
    <row r="370" spans="1:28" s="183" customFormat="1" ht="14.25" customHeight="1" x14ac:dyDescent="0.25">
      <c r="A370" s="192"/>
      <c r="B370" s="141">
        <f t="shared" si="191"/>
        <v>7</v>
      </c>
      <c r="C370" s="140">
        <f t="shared" si="192"/>
        <v>43008</v>
      </c>
      <c r="D370" s="184"/>
      <c r="E370" s="212"/>
      <c r="F370" s="184"/>
      <c r="G370" s="213"/>
      <c r="H370" s="184"/>
      <c r="I370" s="214"/>
      <c r="J370" s="184"/>
      <c r="K370" s="215"/>
      <c r="L370" s="184"/>
      <c r="M370" s="216"/>
      <c r="N370" s="184"/>
      <c r="O370" s="217"/>
      <c r="P370" s="184"/>
      <c r="Q370" s="218"/>
      <c r="R370" s="184"/>
      <c r="S370" s="219"/>
      <c r="T370" s="184"/>
      <c r="U370" s="215"/>
      <c r="V370" s="184"/>
      <c r="W370" s="220"/>
      <c r="X370" s="184"/>
      <c r="Y370" s="213"/>
      <c r="Z370" s="184"/>
      <c r="AA370" s="184" t="str">
        <f t="shared" si="189"/>
        <v/>
      </c>
      <c r="AB370" s="184" t="str">
        <f t="shared" si="190"/>
        <v/>
      </c>
    </row>
    <row r="371" spans="1:28" s="183" customFormat="1" ht="15" customHeight="1" x14ac:dyDescent="0.25">
      <c r="A371" s="196"/>
      <c r="B371" s="141">
        <f t="shared" si="191"/>
        <v>1</v>
      </c>
      <c r="C371" s="140">
        <f t="shared" si="192"/>
        <v>43009</v>
      </c>
      <c r="D371" s="184"/>
      <c r="E371" s="212"/>
      <c r="F371" s="184"/>
      <c r="G371" s="213"/>
      <c r="H371" s="184"/>
      <c r="I371" s="214"/>
      <c r="J371" s="184"/>
      <c r="K371" s="215"/>
      <c r="L371" s="184"/>
      <c r="M371" s="216"/>
      <c r="N371" s="184"/>
      <c r="O371" s="217"/>
      <c r="P371" s="184"/>
      <c r="Q371" s="218"/>
      <c r="R371" s="184"/>
      <c r="S371" s="219"/>
      <c r="T371" s="184"/>
      <c r="U371" s="215"/>
      <c r="V371" s="184"/>
      <c r="W371" s="220"/>
      <c r="X371" s="184"/>
      <c r="Y371" s="213"/>
      <c r="Z371" s="184"/>
      <c r="AA371" s="184" t="str">
        <f t="shared" si="189"/>
        <v/>
      </c>
      <c r="AB371" s="184" t="str">
        <f t="shared" si="190"/>
        <v/>
      </c>
    </row>
    <row r="372" spans="1:28" s="181" customFormat="1" ht="15.75" customHeight="1" x14ac:dyDescent="0.25">
      <c r="A372" s="194"/>
      <c r="B372" s="394" t="s">
        <v>22</v>
      </c>
      <c r="C372" s="395"/>
      <c r="D372" s="379">
        <f>SUM(D365:D371)</f>
        <v>0</v>
      </c>
      <c r="E372" s="380"/>
      <c r="F372" s="379">
        <f>SUM(F365:F371)</f>
        <v>0</v>
      </c>
      <c r="G372" s="380"/>
      <c r="H372" s="379">
        <f>SUM(H365:H371)</f>
        <v>0</v>
      </c>
      <c r="I372" s="380"/>
      <c r="J372" s="379">
        <f>SUM(J365:J371)</f>
        <v>0</v>
      </c>
      <c r="K372" s="380"/>
      <c r="L372" s="379">
        <f>SUM(L365:L371)</f>
        <v>0</v>
      </c>
      <c r="M372" s="380"/>
      <c r="N372" s="379">
        <f>SUM(N365:N371)</f>
        <v>0</v>
      </c>
      <c r="O372" s="380"/>
      <c r="P372" s="379">
        <f>SUM(P365:P371)</f>
        <v>0</v>
      </c>
      <c r="Q372" s="380"/>
      <c r="R372" s="379">
        <f>SUM(R365:R371)</f>
        <v>0</v>
      </c>
      <c r="S372" s="380"/>
      <c r="T372" s="379">
        <f>SUM(T365:T371)</f>
        <v>0</v>
      </c>
      <c r="U372" s="380"/>
      <c r="V372" s="379">
        <f>SUM(V365:V371)</f>
        <v>0</v>
      </c>
      <c r="W372" s="380"/>
      <c r="X372" s="379">
        <f>SUM(X365:X371)</f>
        <v>0</v>
      </c>
      <c r="Y372" s="380"/>
      <c r="Z372" s="180">
        <f>SUM(Z365:Z371)</f>
        <v>0</v>
      </c>
      <c r="AA372" s="180">
        <f>SUM(AA365:AA371)</f>
        <v>0</v>
      </c>
      <c r="AB372" s="180">
        <f>SUM(AB365:AB371)</f>
        <v>0</v>
      </c>
    </row>
    <row r="373" spans="1:28" s="183" customFormat="1" ht="15.75" customHeight="1" x14ac:dyDescent="0.25">
      <c r="A373" s="192"/>
      <c r="B373" s="375">
        <f>SEMAINE(date_1er_jour_semaine($A$1,B364)+7)</f>
        <v>40</v>
      </c>
      <c r="C373" s="376"/>
      <c r="D373" s="245" t="s">
        <v>8</v>
      </c>
      <c r="E373" s="314" t="s">
        <v>133</v>
      </c>
      <c r="F373" s="246" t="s">
        <v>9</v>
      </c>
      <c r="G373" s="313" t="s">
        <v>133</v>
      </c>
      <c r="H373" s="247" t="s">
        <v>10</v>
      </c>
      <c r="I373" s="312" t="s">
        <v>133</v>
      </c>
      <c r="J373" s="248" t="s">
        <v>11</v>
      </c>
      <c r="K373" s="311" t="s">
        <v>133</v>
      </c>
      <c r="L373" s="249" t="s">
        <v>12</v>
      </c>
      <c r="M373" s="310" t="s">
        <v>133</v>
      </c>
      <c r="N373" s="250" t="s">
        <v>13</v>
      </c>
      <c r="O373" s="309" t="s">
        <v>133</v>
      </c>
      <c r="P373" s="251" t="s">
        <v>14</v>
      </c>
      <c r="Q373" s="317" t="s">
        <v>133</v>
      </c>
      <c r="R373" s="252" t="s">
        <v>15</v>
      </c>
      <c r="S373" s="315" t="s">
        <v>133</v>
      </c>
      <c r="T373" s="253" t="s">
        <v>16</v>
      </c>
      <c r="U373" s="254" t="s">
        <v>133</v>
      </c>
      <c r="V373" s="255" t="s">
        <v>17</v>
      </c>
      <c r="W373" s="316" t="s">
        <v>133</v>
      </c>
      <c r="X373" s="256" t="s">
        <v>18</v>
      </c>
      <c r="Y373" s="308" t="s">
        <v>133</v>
      </c>
      <c r="Z373" s="110" t="s">
        <v>19</v>
      </c>
      <c r="AA373" s="115" t="s">
        <v>20</v>
      </c>
      <c r="AB373" s="119" t="s">
        <v>21</v>
      </c>
    </row>
    <row r="374" spans="1:28" s="183" customFormat="1" ht="14.25" customHeight="1" x14ac:dyDescent="0.25">
      <c r="A374" s="192"/>
      <c r="B374" s="141">
        <f t="shared" ref="B374:B375" si="193">WEEKDAY(C374)</f>
        <v>2</v>
      </c>
      <c r="C374" s="140">
        <f>date_1er_jour_semaine($A$1,B373)</f>
        <v>43010</v>
      </c>
      <c r="D374" s="184"/>
      <c r="E374" s="212"/>
      <c r="F374" s="184"/>
      <c r="G374" s="213"/>
      <c r="H374" s="184"/>
      <c r="I374" s="214"/>
      <c r="J374" s="184"/>
      <c r="K374" s="215"/>
      <c r="L374" s="184"/>
      <c r="M374" s="216"/>
      <c r="N374" s="184"/>
      <c r="O374" s="217"/>
      <c r="P374" s="184"/>
      <c r="Q374" s="218"/>
      <c r="R374" s="184"/>
      <c r="S374" s="219"/>
      <c r="T374" s="184"/>
      <c r="U374" s="215"/>
      <c r="V374" s="184"/>
      <c r="W374" s="220"/>
      <c r="X374" s="184"/>
      <c r="Y374" s="213"/>
      <c r="Z374" s="184"/>
      <c r="AA374" s="184" t="str">
        <f t="shared" ref="AA374:AA380" si="194">IF(SUM(D374:X374)=0,"",SUM(D374:X374))</f>
        <v/>
      </c>
      <c r="AB374" s="184" t="str">
        <f t="shared" ref="AB374:AB380" si="195">IF(SUM(Y374:AA374)=0,"",SUM(Z374,AA374))</f>
        <v/>
      </c>
    </row>
    <row r="375" spans="1:28" s="183" customFormat="1" ht="14.25" customHeight="1" x14ac:dyDescent="0.25">
      <c r="A375" s="192"/>
      <c r="B375" s="141">
        <f t="shared" si="193"/>
        <v>3</v>
      </c>
      <c r="C375" s="140">
        <f>C374+1</f>
        <v>43011</v>
      </c>
      <c r="D375" s="184"/>
      <c r="E375" s="212"/>
      <c r="F375" s="184"/>
      <c r="G375" s="213"/>
      <c r="H375" s="184"/>
      <c r="I375" s="214"/>
      <c r="J375" s="184"/>
      <c r="K375" s="215"/>
      <c r="L375" s="184"/>
      <c r="M375" s="216"/>
      <c r="N375" s="184"/>
      <c r="O375" s="217"/>
      <c r="P375" s="184"/>
      <c r="Q375" s="218"/>
      <c r="R375" s="184"/>
      <c r="S375" s="219"/>
      <c r="T375" s="221"/>
      <c r="U375" s="215"/>
      <c r="V375" s="184"/>
      <c r="W375" s="220"/>
      <c r="X375" s="184"/>
      <c r="Y375" s="213"/>
      <c r="Z375" s="184"/>
      <c r="AA375" s="184" t="str">
        <f t="shared" si="194"/>
        <v/>
      </c>
      <c r="AB375" s="184" t="str">
        <f t="shared" si="195"/>
        <v/>
      </c>
    </row>
    <row r="376" spans="1:28" s="183" customFormat="1" ht="14.25" customHeight="1" x14ac:dyDescent="0.25">
      <c r="A376" s="192"/>
      <c r="B376" s="141">
        <f>WEEKDAY(C376)</f>
        <v>4</v>
      </c>
      <c r="C376" s="140">
        <f>C375+1</f>
        <v>43012</v>
      </c>
      <c r="D376" s="184"/>
      <c r="E376" s="212"/>
      <c r="F376" s="184"/>
      <c r="G376" s="213"/>
      <c r="H376" s="184"/>
      <c r="I376" s="214"/>
      <c r="J376" s="184"/>
      <c r="K376" s="215"/>
      <c r="L376" s="184"/>
      <c r="M376" s="216"/>
      <c r="N376" s="184"/>
      <c r="O376" s="217"/>
      <c r="P376" s="184"/>
      <c r="Q376" s="218"/>
      <c r="R376" s="184"/>
      <c r="S376" s="219"/>
      <c r="T376" s="184"/>
      <c r="U376" s="215"/>
      <c r="V376" s="184"/>
      <c r="W376" s="220"/>
      <c r="X376" s="184"/>
      <c r="Y376" s="213"/>
      <c r="Z376" s="184"/>
      <c r="AA376" s="184" t="str">
        <f t="shared" si="194"/>
        <v/>
      </c>
      <c r="AB376" s="184" t="str">
        <f t="shared" si="195"/>
        <v/>
      </c>
    </row>
    <row r="377" spans="1:28" s="183" customFormat="1" ht="14.25" customHeight="1" x14ac:dyDescent="0.25">
      <c r="A377" s="192"/>
      <c r="B377" s="141">
        <f t="shared" ref="B377:B380" si="196">WEEKDAY(C377)</f>
        <v>5</v>
      </c>
      <c r="C377" s="140">
        <f t="shared" ref="C377:C380" si="197">C376+1</f>
        <v>43013</v>
      </c>
      <c r="D377" s="184"/>
      <c r="E377" s="212"/>
      <c r="F377" s="184"/>
      <c r="G377" s="213"/>
      <c r="H377" s="184"/>
      <c r="I377" s="214"/>
      <c r="J377" s="184"/>
      <c r="K377" s="215"/>
      <c r="L377" s="184"/>
      <c r="M377" s="216"/>
      <c r="N377" s="184"/>
      <c r="O377" s="217"/>
      <c r="P377" s="184"/>
      <c r="Q377" s="218"/>
      <c r="R377" s="184"/>
      <c r="S377" s="219"/>
      <c r="T377" s="184"/>
      <c r="U377" s="215"/>
      <c r="V377" s="184"/>
      <c r="W377" s="220"/>
      <c r="X377" s="184"/>
      <c r="Y377" s="213"/>
      <c r="Z377" s="184"/>
      <c r="AA377" s="184" t="str">
        <f t="shared" si="194"/>
        <v/>
      </c>
      <c r="AB377" s="184" t="str">
        <f t="shared" si="195"/>
        <v/>
      </c>
    </row>
    <row r="378" spans="1:28" s="183" customFormat="1" ht="14.25" customHeight="1" x14ac:dyDescent="0.25">
      <c r="A378" s="192"/>
      <c r="B378" s="141">
        <f t="shared" si="196"/>
        <v>6</v>
      </c>
      <c r="C378" s="140">
        <f t="shared" si="197"/>
        <v>43014</v>
      </c>
      <c r="D378" s="184"/>
      <c r="E378" s="212"/>
      <c r="F378" s="184"/>
      <c r="G378" s="213"/>
      <c r="H378" s="184"/>
      <c r="I378" s="214"/>
      <c r="J378" s="184"/>
      <c r="K378" s="215"/>
      <c r="L378" s="184"/>
      <c r="M378" s="216"/>
      <c r="N378" s="184"/>
      <c r="O378" s="217"/>
      <c r="P378" s="184"/>
      <c r="Q378" s="218"/>
      <c r="R378" s="184"/>
      <c r="S378" s="219"/>
      <c r="T378" s="184"/>
      <c r="U378" s="215"/>
      <c r="V378" s="184"/>
      <c r="W378" s="220"/>
      <c r="X378" s="184"/>
      <c r="Y378" s="213"/>
      <c r="Z378" s="184"/>
      <c r="AA378" s="184" t="str">
        <f t="shared" si="194"/>
        <v/>
      </c>
      <c r="AB378" s="184" t="str">
        <f t="shared" si="195"/>
        <v/>
      </c>
    </row>
    <row r="379" spans="1:28" s="183" customFormat="1" ht="14.25" customHeight="1" x14ac:dyDescent="0.25">
      <c r="A379" s="192"/>
      <c r="B379" s="141">
        <f t="shared" si="196"/>
        <v>7</v>
      </c>
      <c r="C379" s="140">
        <f t="shared" si="197"/>
        <v>43015</v>
      </c>
      <c r="D379" s="184"/>
      <c r="E379" s="212"/>
      <c r="F379" s="184"/>
      <c r="G379" s="213"/>
      <c r="H379" s="184"/>
      <c r="I379" s="214"/>
      <c r="J379" s="184"/>
      <c r="K379" s="215"/>
      <c r="L379" s="184"/>
      <c r="M379" s="216"/>
      <c r="N379" s="184"/>
      <c r="O379" s="217"/>
      <c r="P379" s="184"/>
      <c r="Q379" s="218"/>
      <c r="R379" s="184"/>
      <c r="S379" s="219"/>
      <c r="T379" s="184"/>
      <c r="U379" s="215"/>
      <c r="V379" s="184"/>
      <c r="W379" s="220"/>
      <c r="X379" s="184"/>
      <c r="Y379" s="213"/>
      <c r="Z379" s="184"/>
      <c r="AA379" s="184" t="str">
        <f t="shared" si="194"/>
        <v/>
      </c>
      <c r="AB379" s="184" t="str">
        <f t="shared" si="195"/>
        <v/>
      </c>
    </row>
    <row r="380" spans="1:28" s="183" customFormat="1" ht="14.25" customHeight="1" x14ac:dyDescent="0.25">
      <c r="A380" s="192"/>
      <c r="B380" s="141">
        <f t="shared" si="196"/>
        <v>1</v>
      </c>
      <c r="C380" s="140">
        <f t="shared" si="197"/>
        <v>43016</v>
      </c>
      <c r="D380" s="184"/>
      <c r="E380" s="212"/>
      <c r="F380" s="184"/>
      <c r="G380" s="213"/>
      <c r="H380" s="184"/>
      <c r="I380" s="214"/>
      <c r="J380" s="184"/>
      <c r="K380" s="215"/>
      <c r="L380" s="184"/>
      <c r="M380" s="216"/>
      <c r="N380" s="184"/>
      <c r="O380" s="217"/>
      <c r="P380" s="184"/>
      <c r="Q380" s="218"/>
      <c r="R380" s="184"/>
      <c r="S380" s="219"/>
      <c r="T380" s="184"/>
      <c r="U380" s="215"/>
      <c r="V380" s="184"/>
      <c r="W380" s="220"/>
      <c r="X380" s="184"/>
      <c r="Y380" s="213"/>
      <c r="Z380" s="184"/>
      <c r="AA380" s="184" t="str">
        <f t="shared" si="194"/>
        <v/>
      </c>
      <c r="AB380" s="184" t="str">
        <f t="shared" si="195"/>
        <v/>
      </c>
    </row>
    <row r="381" spans="1:28" s="181" customFormat="1" ht="15.75" customHeight="1" x14ac:dyDescent="0.25">
      <c r="A381" s="194"/>
      <c r="B381" s="394" t="s">
        <v>22</v>
      </c>
      <c r="C381" s="395"/>
      <c r="D381" s="379">
        <f>SUM(D374:D380)</f>
        <v>0</v>
      </c>
      <c r="E381" s="380"/>
      <c r="F381" s="379">
        <f>SUM(F374:F380)</f>
        <v>0</v>
      </c>
      <c r="G381" s="380"/>
      <c r="H381" s="379">
        <f>SUM(H374:H380)</f>
        <v>0</v>
      </c>
      <c r="I381" s="380"/>
      <c r="J381" s="379">
        <f>SUM(J374:J380)</f>
        <v>0</v>
      </c>
      <c r="K381" s="380"/>
      <c r="L381" s="379">
        <f>SUM(L374:L380)</f>
        <v>0</v>
      </c>
      <c r="M381" s="380"/>
      <c r="N381" s="379">
        <f>SUM(N374:N380)</f>
        <v>0</v>
      </c>
      <c r="O381" s="380"/>
      <c r="P381" s="379">
        <f>SUM(P374:P380)</f>
        <v>0</v>
      </c>
      <c r="Q381" s="380"/>
      <c r="R381" s="379">
        <f>SUM(R374:R380)</f>
        <v>0</v>
      </c>
      <c r="S381" s="380"/>
      <c r="T381" s="379">
        <f>SUM(T374:T380)</f>
        <v>0</v>
      </c>
      <c r="U381" s="380"/>
      <c r="V381" s="379">
        <f>SUM(V374:V380)</f>
        <v>0</v>
      </c>
      <c r="W381" s="380"/>
      <c r="X381" s="379">
        <f>SUM(X374:X380)</f>
        <v>0</v>
      </c>
      <c r="Y381" s="380"/>
      <c r="Z381" s="180">
        <f>SUM(Z374:Z380)</f>
        <v>0</v>
      </c>
      <c r="AA381" s="180">
        <f>SUM(AA374:AA380)</f>
        <v>0</v>
      </c>
      <c r="AB381" s="180">
        <f>SUM(AB374:AB380)</f>
        <v>0</v>
      </c>
    </row>
    <row r="382" spans="1:28" s="183" customFormat="1" ht="15.75" customHeight="1" x14ac:dyDescent="0.25">
      <c r="A382" s="192"/>
      <c r="B382" s="375">
        <f>SEMAINE(date_1er_jour_semaine($A$1,B373)+7)</f>
        <v>41</v>
      </c>
      <c r="C382" s="376"/>
      <c r="D382" s="245" t="s">
        <v>8</v>
      </c>
      <c r="E382" s="314" t="s">
        <v>133</v>
      </c>
      <c r="F382" s="246" t="s">
        <v>9</v>
      </c>
      <c r="G382" s="313" t="s">
        <v>133</v>
      </c>
      <c r="H382" s="247" t="s">
        <v>10</v>
      </c>
      <c r="I382" s="312" t="s">
        <v>133</v>
      </c>
      <c r="J382" s="248" t="s">
        <v>11</v>
      </c>
      <c r="K382" s="311" t="s">
        <v>133</v>
      </c>
      <c r="L382" s="249" t="s">
        <v>12</v>
      </c>
      <c r="M382" s="310" t="s">
        <v>133</v>
      </c>
      <c r="N382" s="250" t="s">
        <v>13</v>
      </c>
      <c r="O382" s="309" t="s">
        <v>133</v>
      </c>
      <c r="P382" s="251" t="s">
        <v>14</v>
      </c>
      <c r="Q382" s="317" t="s">
        <v>133</v>
      </c>
      <c r="R382" s="252" t="s">
        <v>15</v>
      </c>
      <c r="S382" s="315" t="s">
        <v>133</v>
      </c>
      <c r="T382" s="253" t="s">
        <v>16</v>
      </c>
      <c r="U382" s="254" t="s">
        <v>133</v>
      </c>
      <c r="V382" s="255" t="s">
        <v>17</v>
      </c>
      <c r="W382" s="316" t="s">
        <v>133</v>
      </c>
      <c r="X382" s="256" t="s">
        <v>18</v>
      </c>
      <c r="Y382" s="308" t="s">
        <v>133</v>
      </c>
      <c r="Z382" s="110" t="s">
        <v>19</v>
      </c>
      <c r="AA382" s="115" t="s">
        <v>20</v>
      </c>
      <c r="AB382" s="119" t="s">
        <v>21</v>
      </c>
    </row>
    <row r="383" spans="1:28" s="183" customFormat="1" ht="14.25" customHeight="1" x14ac:dyDescent="0.25">
      <c r="A383" s="192"/>
      <c r="B383" s="141">
        <f t="shared" ref="B383:B384" si="198">WEEKDAY(C383)</f>
        <v>2</v>
      </c>
      <c r="C383" s="140">
        <f>date_1er_jour_semaine($A$1,B382)</f>
        <v>43017</v>
      </c>
      <c r="D383" s="184"/>
      <c r="E383" s="212"/>
      <c r="F383" s="184"/>
      <c r="G383" s="213"/>
      <c r="H383" s="184"/>
      <c r="I383" s="214"/>
      <c r="J383" s="184"/>
      <c r="K383" s="215"/>
      <c r="L383" s="184"/>
      <c r="M383" s="216"/>
      <c r="N383" s="184"/>
      <c r="O383" s="217"/>
      <c r="P383" s="184"/>
      <c r="Q383" s="218"/>
      <c r="R383" s="184"/>
      <c r="S383" s="219"/>
      <c r="T383" s="184"/>
      <c r="U383" s="215"/>
      <c r="V383" s="184"/>
      <c r="W383" s="220"/>
      <c r="X383" s="184"/>
      <c r="Y383" s="213"/>
      <c r="Z383" s="184"/>
      <c r="AA383" s="184" t="str">
        <f t="shared" ref="AA383:AA389" si="199">IF(SUM(D383:X383)=0,"",SUM(D383:X383))</f>
        <v/>
      </c>
      <c r="AB383" s="184" t="str">
        <f t="shared" ref="AB383:AB389" si="200">IF(SUM(Y383:AA383)=0,"",SUM(Z383,AA383))</f>
        <v/>
      </c>
    </row>
    <row r="384" spans="1:28" s="183" customFormat="1" ht="14.25" customHeight="1" x14ac:dyDescent="0.25">
      <c r="A384" s="192"/>
      <c r="B384" s="141">
        <f t="shared" si="198"/>
        <v>3</v>
      </c>
      <c r="C384" s="140">
        <f>C383+1</f>
        <v>43018</v>
      </c>
      <c r="D384" s="184"/>
      <c r="E384" s="212"/>
      <c r="F384" s="184"/>
      <c r="G384" s="213"/>
      <c r="H384" s="184"/>
      <c r="I384" s="214"/>
      <c r="J384" s="184"/>
      <c r="K384" s="215"/>
      <c r="L384" s="184"/>
      <c r="M384" s="216"/>
      <c r="N384" s="184"/>
      <c r="O384" s="217"/>
      <c r="P384" s="184"/>
      <c r="Q384" s="218"/>
      <c r="R384" s="184"/>
      <c r="S384" s="219"/>
      <c r="T384" s="221"/>
      <c r="U384" s="215"/>
      <c r="V384" s="184"/>
      <c r="W384" s="220"/>
      <c r="X384" s="184"/>
      <c r="Y384" s="213"/>
      <c r="Z384" s="184"/>
      <c r="AA384" s="184" t="str">
        <f t="shared" si="199"/>
        <v/>
      </c>
      <c r="AB384" s="184" t="str">
        <f t="shared" si="200"/>
        <v/>
      </c>
    </row>
    <row r="385" spans="1:28" s="183" customFormat="1" ht="14.25" customHeight="1" x14ac:dyDescent="0.25">
      <c r="A385" s="192"/>
      <c r="B385" s="141">
        <f>WEEKDAY(C385)</f>
        <v>4</v>
      </c>
      <c r="C385" s="140">
        <f>C384+1</f>
        <v>43019</v>
      </c>
      <c r="D385" s="184"/>
      <c r="E385" s="212"/>
      <c r="F385" s="184"/>
      <c r="G385" s="213"/>
      <c r="H385" s="184"/>
      <c r="I385" s="214"/>
      <c r="J385" s="184"/>
      <c r="K385" s="215"/>
      <c r="L385" s="184"/>
      <c r="M385" s="216"/>
      <c r="N385" s="184"/>
      <c r="O385" s="217"/>
      <c r="P385" s="184"/>
      <c r="Q385" s="218"/>
      <c r="R385" s="184"/>
      <c r="S385" s="219"/>
      <c r="T385" s="184"/>
      <c r="U385" s="215"/>
      <c r="V385" s="184"/>
      <c r="W385" s="220"/>
      <c r="X385" s="184"/>
      <c r="Y385" s="213"/>
      <c r="Z385" s="184"/>
      <c r="AA385" s="184" t="str">
        <f t="shared" si="199"/>
        <v/>
      </c>
      <c r="AB385" s="184" t="str">
        <f t="shared" si="200"/>
        <v/>
      </c>
    </row>
    <row r="386" spans="1:28" s="183" customFormat="1" ht="14.25" customHeight="1" x14ac:dyDescent="0.25">
      <c r="A386" s="192"/>
      <c r="B386" s="141">
        <f t="shared" ref="B386:B389" si="201">WEEKDAY(C386)</f>
        <v>5</v>
      </c>
      <c r="C386" s="140">
        <f t="shared" ref="C386:C389" si="202">C385+1</f>
        <v>43020</v>
      </c>
      <c r="D386" s="184"/>
      <c r="E386" s="212"/>
      <c r="F386" s="184"/>
      <c r="G386" s="213"/>
      <c r="H386" s="184"/>
      <c r="I386" s="214"/>
      <c r="J386" s="184"/>
      <c r="K386" s="215"/>
      <c r="L386" s="184"/>
      <c r="M386" s="216"/>
      <c r="N386" s="184"/>
      <c r="O386" s="217"/>
      <c r="P386" s="184"/>
      <c r="Q386" s="218"/>
      <c r="R386" s="184"/>
      <c r="S386" s="219"/>
      <c r="T386" s="184"/>
      <c r="U386" s="215"/>
      <c r="V386" s="184"/>
      <c r="W386" s="220"/>
      <c r="X386" s="184"/>
      <c r="Y386" s="213"/>
      <c r="Z386" s="184"/>
      <c r="AA386" s="184" t="str">
        <f t="shared" si="199"/>
        <v/>
      </c>
      <c r="AB386" s="184" t="str">
        <f t="shared" si="200"/>
        <v/>
      </c>
    </row>
    <row r="387" spans="1:28" s="183" customFormat="1" ht="14.25" customHeight="1" x14ac:dyDescent="0.25">
      <c r="A387" s="192"/>
      <c r="B387" s="141">
        <f t="shared" si="201"/>
        <v>6</v>
      </c>
      <c r="C387" s="140">
        <f t="shared" si="202"/>
        <v>43021</v>
      </c>
      <c r="D387" s="184"/>
      <c r="E387" s="212"/>
      <c r="F387" s="184"/>
      <c r="G387" s="213"/>
      <c r="H387" s="184"/>
      <c r="I387" s="214"/>
      <c r="J387" s="184"/>
      <c r="K387" s="215"/>
      <c r="L387" s="184"/>
      <c r="M387" s="216"/>
      <c r="N387" s="184"/>
      <c r="O387" s="217"/>
      <c r="P387" s="184"/>
      <c r="Q387" s="218"/>
      <c r="R387" s="184"/>
      <c r="S387" s="219"/>
      <c r="T387" s="184"/>
      <c r="U387" s="215"/>
      <c r="V387" s="184"/>
      <c r="W387" s="220"/>
      <c r="X387" s="184"/>
      <c r="Y387" s="213"/>
      <c r="Z387" s="184"/>
      <c r="AA387" s="184" t="str">
        <f t="shared" si="199"/>
        <v/>
      </c>
      <c r="AB387" s="184" t="str">
        <f t="shared" si="200"/>
        <v/>
      </c>
    </row>
    <row r="388" spans="1:28" s="183" customFormat="1" ht="14.25" customHeight="1" x14ac:dyDescent="0.25">
      <c r="A388" s="192"/>
      <c r="B388" s="141">
        <f t="shared" si="201"/>
        <v>7</v>
      </c>
      <c r="C388" s="140">
        <f t="shared" si="202"/>
        <v>43022</v>
      </c>
      <c r="D388" s="184"/>
      <c r="E388" s="212"/>
      <c r="F388" s="184"/>
      <c r="G388" s="213"/>
      <c r="H388" s="184"/>
      <c r="I388" s="214"/>
      <c r="J388" s="184"/>
      <c r="K388" s="215"/>
      <c r="L388" s="184"/>
      <c r="M388" s="216"/>
      <c r="N388" s="184"/>
      <c r="O388" s="217"/>
      <c r="P388" s="184"/>
      <c r="Q388" s="218"/>
      <c r="R388" s="184"/>
      <c r="S388" s="219"/>
      <c r="T388" s="184"/>
      <c r="U388" s="215"/>
      <c r="V388" s="184"/>
      <c r="W388" s="220"/>
      <c r="X388" s="184"/>
      <c r="Y388" s="213"/>
      <c r="Z388" s="184"/>
      <c r="AA388" s="184" t="str">
        <f t="shared" si="199"/>
        <v/>
      </c>
      <c r="AB388" s="184" t="str">
        <f t="shared" si="200"/>
        <v/>
      </c>
    </row>
    <row r="389" spans="1:28" s="183" customFormat="1" ht="14.25" customHeight="1" x14ac:dyDescent="0.25">
      <c r="A389" s="192"/>
      <c r="B389" s="141">
        <f t="shared" si="201"/>
        <v>1</v>
      </c>
      <c r="C389" s="140">
        <f t="shared" si="202"/>
        <v>43023</v>
      </c>
      <c r="D389" s="184"/>
      <c r="E389" s="212"/>
      <c r="F389" s="184"/>
      <c r="G389" s="213"/>
      <c r="H389" s="184"/>
      <c r="I389" s="214"/>
      <c r="J389" s="184"/>
      <c r="K389" s="215"/>
      <c r="L389" s="184"/>
      <c r="M389" s="216"/>
      <c r="N389" s="184"/>
      <c r="O389" s="217"/>
      <c r="P389" s="184"/>
      <c r="Q389" s="218"/>
      <c r="R389" s="184"/>
      <c r="S389" s="219"/>
      <c r="T389" s="184"/>
      <c r="U389" s="215"/>
      <c r="V389" s="184"/>
      <c r="W389" s="220"/>
      <c r="X389" s="184"/>
      <c r="Y389" s="213"/>
      <c r="Z389" s="184"/>
      <c r="AA389" s="184" t="str">
        <f t="shared" si="199"/>
        <v/>
      </c>
      <c r="AB389" s="184" t="str">
        <f t="shared" si="200"/>
        <v/>
      </c>
    </row>
    <row r="390" spans="1:28" s="181" customFormat="1" ht="15.75" customHeight="1" x14ac:dyDescent="0.25">
      <c r="A390" s="194"/>
      <c r="B390" s="394" t="s">
        <v>22</v>
      </c>
      <c r="C390" s="395"/>
      <c r="D390" s="379">
        <f>SUM(D383:D389)</f>
        <v>0</v>
      </c>
      <c r="E390" s="380"/>
      <c r="F390" s="379">
        <f>SUM(F383:F389)</f>
        <v>0</v>
      </c>
      <c r="G390" s="380"/>
      <c r="H390" s="379">
        <f>SUM(H383:H389)</f>
        <v>0</v>
      </c>
      <c r="I390" s="380"/>
      <c r="J390" s="379">
        <f>SUM(J383:J389)</f>
        <v>0</v>
      </c>
      <c r="K390" s="380"/>
      <c r="L390" s="379">
        <f>SUM(L383:L389)</f>
        <v>0</v>
      </c>
      <c r="M390" s="380"/>
      <c r="N390" s="379">
        <f>SUM(N383:N389)</f>
        <v>0</v>
      </c>
      <c r="O390" s="380"/>
      <c r="P390" s="379">
        <f>SUM(P383:P389)</f>
        <v>0</v>
      </c>
      <c r="Q390" s="380"/>
      <c r="R390" s="379">
        <f>SUM(R383:R389)</f>
        <v>0</v>
      </c>
      <c r="S390" s="380"/>
      <c r="T390" s="379">
        <f>SUM(T383:T389)</f>
        <v>0</v>
      </c>
      <c r="U390" s="380"/>
      <c r="V390" s="379">
        <f>SUM(V383:V389)</f>
        <v>0</v>
      </c>
      <c r="W390" s="380"/>
      <c r="X390" s="379">
        <f>SUM(X383:X389)</f>
        <v>0</v>
      </c>
      <c r="Y390" s="380"/>
      <c r="Z390" s="180">
        <f>SUM(Z383:Z389)</f>
        <v>0</v>
      </c>
      <c r="AA390" s="180">
        <f>SUM(AA383:AA389)</f>
        <v>0</v>
      </c>
      <c r="AB390" s="180">
        <f>SUM(AB383:AB389)</f>
        <v>0</v>
      </c>
    </row>
    <row r="391" spans="1:28" s="183" customFormat="1" ht="15.75" customHeight="1" x14ac:dyDescent="0.25">
      <c r="A391" s="192"/>
      <c r="B391" s="375">
        <f>SEMAINE(date_1er_jour_semaine($A$1,B382)+7)</f>
        <v>42</v>
      </c>
      <c r="C391" s="376"/>
      <c r="D391" s="245" t="s">
        <v>8</v>
      </c>
      <c r="E391" s="314" t="s">
        <v>133</v>
      </c>
      <c r="F391" s="246" t="s">
        <v>9</v>
      </c>
      <c r="G391" s="313" t="s">
        <v>133</v>
      </c>
      <c r="H391" s="247" t="s">
        <v>10</v>
      </c>
      <c r="I391" s="312" t="s">
        <v>133</v>
      </c>
      <c r="J391" s="248" t="s">
        <v>11</v>
      </c>
      <c r="K391" s="311" t="s">
        <v>133</v>
      </c>
      <c r="L391" s="249" t="s">
        <v>12</v>
      </c>
      <c r="M391" s="310" t="s">
        <v>133</v>
      </c>
      <c r="N391" s="250" t="s">
        <v>13</v>
      </c>
      <c r="O391" s="309" t="s">
        <v>133</v>
      </c>
      <c r="P391" s="251" t="s">
        <v>14</v>
      </c>
      <c r="Q391" s="317" t="s">
        <v>133</v>
      </c>
      <c r="R391" s="252" t="s">
        <v>15</v>
      </c>
      <c r="S391" s="315" t="s">
        <v>133</v>
      </c>
      <c r="T391" s="253" t="s">
        <v>16</v>
      </c>
      <c r="U391" s="254" t="s">
        <v>133</v>
      </c>
      <c r="V391" s="255" t="s">
        <v>17</v>
      </c>
      <c r="W391" s="316" t="s">
        <v>133</v>
      </c>
      <c r="X391" s="256" t="s">
        <v>18</v>
      </c>
      <c r="Y391" s="308" t="s">
        <v>133</v>
      </c>
      <c r="Z391" s="110" t="s">
        <v>19</v>
      </c>
      <c r="AA391" s="115" t="s">
        <v>20</v>
      </c>
      <c r="AB391" s="119" t="s">
        <v>21</v>
      </c>
    </row>
    <row r="392" spans="1:28" s="183" customFormat="1" ht="14.25" customHeight="1" x14ac:dyDescent="0.25">
      <c r="A392" s="192"/>
      <c r="B392" s="141">
        <f t="shared" ref="B392:B393" si="203">WEEKDAY(C392)</f>
        <v>2</v>
      </c>
      <c r="C392" s="140">
        <f>date_1er_jour_semaine($A$1,B391)</f>
        <v>43024</v>
      </c>
      <c r="D392" s="184"/>
      <c r="E392" s="212"/>
      <c r="F392" s="184"/>
      <c r="G392" s="213"/>
      <c r="H392" s="184"/>
      <c r="I392" s="214"/>
      <c r="J392" s="184"/>
      <c r="K392" s="215"/>
      <c r="L392" s="184"/>
      <c r="M392" s="216"/>
      <c r="N392" s="184"/>
      <c r="O392" s="217"/>
      <c r="P392" s="184"/>
      <c r="Q392" s="218"/>
      <c r="R392" s="184"/>
      <c r="S392" s="219"/>
      <c r="T392" s="184"/>
      <c r="U392" s="215"/>
      <c r="V392" s="184"/>
      <c r="W392" s="220"/>
      <c r="X392" s="184"/>
      <c r="Y392" s="213"/>
      <c r="Z392" s="184"/>
      <c r="AA392" s="184" t="str">
        <f t="shared" ref="AA392:AA398" si="204">IF(SUM(D392:X392)=0,"",SUM(D392:X392))</f>
        <v/>
      </c>
      <c r="AB392" s="184" t="str">
        <f t="shared" ref="AB392:AB398" si="205">IF(SUM(Y392:AA392)=0,"",SUM(Z392,AA392))</f>
        <v/>
      </c>
    </row>
    <row r="393" spans="1:28" s="183" customFormat="1" ht="14.25" customHeight="1" x14ac:dyDescent="0.25">
      <c r="A393" s="192"/>
      <c r="B393" s="141">
        <f t="shared" si="203"/>
        <v>3</v>
      </c>
      <c r="C393" s="140">
        <f>C392+1</f>
        <v>43025</v>
      </c>
      <c r="D393" s="184"/>
      <c r="E393" s="212"/>
      <c r="F393" s="184"/>
      <c r="G393" s="213"/>
      <c r="H393" s="184"/>
      <c r="I393" s="214"/>
      <c r="J393" s="184"/>
      <c r="K393" s="215"/>
      <c r="L393" s="184"/>
      <c r="M393" s="216"/>
      <c r="N393" s="184"/>
      <c r="O393" s="217"/>
      <c r="P393" s="184"/>
      <c r="Q393" s="218"/>
      <c r="R393" s="184"/>
      <c r="S393" s="219"/>
      <c r="T393" s="221"/>
      <c r="U393" s="215"/>
      <c r="V393" s="184"/>
      <c r="W393" s="220"/>
      <c r="X393" s="184"/>
      <c r="Y393" s="213"/>
      <c r="Z393" s="184"/>
      <c r="AA393" s="184" t="str">
        <f t="shared" si="204"/>
        <v/>
      </c>
      <c r="AB393" s="184" t="str">
        <f t="shared" si="205"/>
        <v/>
      </c>
    </row>
    <row r="394" spans="1:28" s="183" customFormat="1" ht="14.25" customHeight="1" x14ac:dyDescent="0.25">
      <c r="A394" s="192"/>
      <c r="B394" s="141">
        <f>WEEKDAY(C394)</f>
        <v>4</v>
      </c>
      <c r="C394" s="140">
        <f>C393+1</f>
        <v>43026</v>
      </c>
      <c r="D394" s="184"/>
      <c r="E394" s="212"/>
      <c r="F394" s="184"/>
      <c r="G394" s="213"/>
      <c r="H394" s="184"/>
      <c r="I394" s="214"/>
      <c r="J394" s="184"/>
      <c r="K394" s="215"/>
      <c r="L394" s="184"/>
      <c r="M394" s="216"/>
      <c r="N394" s="184"/>
      <c r="O394" s="217"/>
      <c r="P394" s="184"/>
      <c r="Q394" s="218"/>
      <c r="R394" s="184"/>
      <c r="S394" s="219"/>
      <c r="T394" s="184"/>
      <c r="U394" s="215"/>
      <c r="V394" s="184"/>
      <c r="W394" s="220"/>
      <c r="X394" s="184"/>
      <c r="Y394" s="213"/>
      <c r="Z394" s="184"/>
      <c r="AA394" s="184" t="str">
        <f t="shared" si="204"/>
        <v/>
      </c>
      <c r="AB394" s="184" t="str">
        <f t="shared" si="205"/>
        <v/>
      </c>
    </row>
    <row r="395" spans="1:28" s="183" customFormat="1" ht="14.25" customHeight="1" x14ac:dyDescent="0.25">
      <c r="A395" s="192"/>
      <c r="B395" s="141">
        <f t="shared" ref="B395:B398" si="206">WEEKDAY(C395)</f>
        <v>5</v>
      </c>
      <c r="C395" s="140">
        <f t="shared" ref="C395:C398" si="207">C394+1</f>
        <v>43027</v>
      </c>
      <c r="D395" s="184"/>
      <c r="E395" s="212"/>
      <c r="F395" s="184"/>
      <c r="G395" s="213"/>
      <c r="H395" s="184"/>
      <c r="I395" s="214"/>
      <c r="J395" s="184"/>
      <c r="K395" s="215"/>
      <c r="L395" s="184"/>
      <c r="M395" s="216"/>
      <c r="N395" s="184"/>
      <c r="O395" s="217"/>
      <c r="P395" s="184"/>
      <c r="Q395" s="218"/>
      <c r="R395" s="184"/>
      <c r="S395" s="219"/>
      <c r="T395" s="184"/>
      <c r="U395" s="215"/>
      <c r="V395" s="184"/>
      <c r="W395" s="220"/>
      <c r="X395" s="184"/>
      <c r="Y395" s="213"/>
      <c r="Z395" s="184"/>
      <c r="AA395" s="184" t="str">
        <f t="shared" si="204"/>
        <v/>
      </c>
      <c r="AB395" s="184" t="str">
        <f t="shared" si="205"/>
        <v/>
      </c>
    </row>
    <row r="396" spans="1:28" s="183" customFormat="1" ht="14.25" customHeight="1" x14ac:dyDescent="0.25">
      <c r="A396" s="192"/>
      <c r="B396" s="141">
        <f t="shared" si="206"/>
        <v>6</v>
      </c>
      <c r="C396" s="140">
        <f t="shared" si="207"/>
        <v>43028</v>
      </c>
      <c r="D396" s="184"/>
      <c r="E396" s="212"/>
      <c r="F396" s="184"/>
      <c r="G396" s="213"/>
      <c r="H396" s="184"/>
      <c r="I396" s="214"/>
      <c r="J396" s="184"/>
      <c r="K396" s="215"/>
      <c r="L396" s="184"/>
      <c r="M396" s="216"/>
      <c r="N396" s="184"/>
      <c r="O396" s="217"/>
      <c r="P396" s="184"/>
      <c r="Q396" s="218"/>
      <c r="R396" s="184"/>
      <c r="S396" s="219"/>
      <c r="T396" s="184"/>
      <c r="U396" s="215"/>
      <c r="V396" s="184"/>
      <c r="W396" s="220"/>
      <c r="X396" s="184"/>
      <c r="Y396" s="213"/>
      <c r="Z396" s="184"/>
      <c r="AA396" s="184" t="str">
        <f t="shared" si="204"/>
        <v/>
      </c>
      <c r="AB396" s="184" t="str">
        <f t="shared" si="205"/>
        <v/>
      </c>
    </row>
    <row r="397" spans="1:28" s="183" customFormat="1" ht="14.25" customHeight="1" x14ac:dyDescent="0.25">
      <c r="A397" s="192"/>
      <c r="B397" s="141">
        <f t="shared" si="206"/>
        <v>7</v>
      </c>
      <c r="C397" s="140">
        <f t="shared" si="207"/>
        <v>43029</v>
      </c>
      <c r="D397" s="184"/>
      <c r="E397" s="212"/>
      <c r="F397" s="184"/>
      <c r="G397" s="213"/>
      <c r="H397" s="184"/>
      <c r="I397" s="214"/>
      <c r="J397" s="184"/>
      <c r="K397" s="215"/>
      <c r="L397" s="184"/>
      <c r="M397" s="216"/>
      <c r="N397" s="184"/>
      <c r="O397" s="217"/>
      <c r="P397" s="184"/>
      <c r="Q397" s="218"/>
      <c r="R397" s="184"/>
      <c r="S397" s="219"/>
      <c r="T397" s="184"/>
      <c r="U397" s="215"/>
      <c r="V397" s="184"/>
      <c r="W397" s="220"/>
      <c r="X397" s="184"/>
      <c r="Y397" s="213"/>
      <c r="Z397" s="184"/>
      <c r="AA397" s="184" t="str">
        <f t="shared" si="204"/>
        <v/>
      </c>
      <c r="AB397" s="184" t="str">
        <f t="shared" si="205"/>
        <v/>
      </c>
    </row>
    <row r="398" spans="1:28" s="183" customFormat="1" ht="14.25" customHeight="1" x14ac:dyDescent="0.25">
      <c r="A398" s="192"/>
      <c r="B398" s="141">
        <f t="shared" si="206"/>
        <v>1</v>
      </c>
      <c r="C398" s="140">
        <f t="shared" si="207"/>
        <v>43030</v>
      </c>
      <c r="D398" s="184"/>
      <c r="E398" s="212"/>
      <c r="F398" s="184"/>
      <c r="G398" s="213"/>
      <c r="H398" s="184"/>
      <c r="I398" s="214"/>
      <c r="J398" s="184"/>
      <c r="K398" s="215"/>
      <c r="L398" s="184"/>
      <c r="M398" s="216"/>
      <c r="N398" s="184"/>
      <c r="O398" s="217"/>
      <c r="P398" s="184"/>
      <c r="Q398" s="218"/>
      <c r="R398" s="184"/>
      <c r="S398" s="219"/>
      <c r="T398" s="184"/>
      <c r="U398" s="215"/>
      <c r="V398" s="184"/>
      <c r="W398" s="220"/>
      <c r="X398" s="184"/>
      <c r="Y398" s="213"/>
      <c r="Z398" s="184"/>
      <c r="AA398" s="184" t="str">
        <f t="shared" si="204"/>
        <v/>
      </c>
      <c r="AB398" s="184" t="str">
        <f t="shared" si="205"/>
        <v/>
      </c>
    </row>
    <row r="399" spans="1:28" s="181" customFormat="1" ht="15.75" customHeight="1" x14ac:dyDescent="0.25">
      <c r="A399" s="194"/>
      <c r="B399" s="394" t="s">
        <v>22</v>
      </c>
      <c r="C399" s="395"/>
      <c r="D399" s="379">
        <f>SUM(D392:D398)</f>
        <v>0</v>
      </c>
      <c r="E399" s="380"/>
      <c r="F399" s="379">
        <f>SUM(F392:F398)</f>
        <v>0</v>
      </c>
      <c r="G399" s="380"/>
      <c r="H399" s="379">
        <f>SUM(H392:H398)</f>
        <v>0</v>
      </c>
      <c r="I399" s="380"/>
      <c r="J399" s="379">
        <f>SUM(J392:J398)</f>
        <v>0</v>
      </c>
      <c r="K399" s="380"/>
      <c r="L399" s="379">
        <f>SUM(L392:L398)</f>
        <v>0</v>
      </c>
      <c r="M399" s="380"/>
      <c r="N399" s="379">
        <f>SUM(N392:N398)</f>
        <v>0</v>
      </c>
      <c r="O399" s="380"/>
      <c r="P399" s="379">
        <f>SUM(P392:P398)</f>
        <v>0</v>
      </c>
      <c r="Q399" s="380"/>
      <c r="R399" s="379">
        <f>SUM(R392:R398)</f>
        <v>0</v>
      </c>
      <c r="S399" s="380"/>
      <c r="T399" s="379">
        <f>SUM(T392:T398)</f>
        <v>0</v>
      </c>
      <c r="U399" s="380"/>
      <c r="V399" s="379">
        <f>SUM(V392:V398)</f>
        <v>0</v>
      </c>
      <c r="W399" s="380"/>
      <c r="X399" s="379">
        <f>SUM(X392:X398)</f>
        <v>0</v>
      </c>
      <c r="Y399" s="380"/>
      <c r="Z399" s="180">
        <f>SUM(Z392:Z398)</f>
        <v>0</v>
      </c>
      <c r="AA399" s="180">
        <f>SUM(AA392:AA398)</f>
        <v>0</v>
      </c>
      <c r="AB399" s="180">
        <f>SUM(AB392:AB398)</f>
        <v>0</v>
      </c>
    </row>
    <row r="400" spans="1:28" s="183" customFormat="1" ht="15.75" customHeight="1" x14ac:dyDescent="0.25">
      <c r="A400" s="192"/>
      <c r="B400" s="375">
        <f>SEMAINE(date_1er_jour_semaine($A$1,B391)+7)</f>
        <v>43</v>
      </c>
      <c r="C400" s="376"/>
      <c r="D400" s="245" t="s">
        <v>8</v>
      </c>
      <c r="E400" s="314" t="s">
        <v>133</v>
      </c>
      <c r="F400" s="246" t="s">
        <v>9</v>
      </c>
      <c r="G400" s="313" t="s">
        <v>133</v>
      </c>
      <c r="H400" s="247" t="s">
        <v>10</v>
      </c>
      <c r="I400" s="312" t="s">
        <v>133</v>
      </c>
      <c r="J400" s="248" t="s">
        <v>11</v>
      </c>
      <c r="K400" s="311" t="s">
        <v>133</v>
      </c>
      <c r="L400" s="249" t="s">
        <v>12</v>
      </c>
      <c r="M400" s="310" t="s">
        <v>133</v>
      </c>
      <c r="N400" s="250" t="s">
        <v>13</v>
      </c>
      <c r="O400" s="309" t="s">
        <v>133</v>
      </c>
      <c r="P400" s="251" t="s">
        <v>14</v>
      </c>
      <c r="Q400" s="317" t="s">
        <v>133</v>
      </c>
      <c r="R400" s="252" t="s">
        <v>15</v>
      </c>
      <c r="S400" s="315" t="s">
        <v>133</v>
      </c>
      <c r="T400" s="253" t="s">
        <v>16</v>
      </c>
      <c r="U400" s="254" t="s">
        <v>133</v>
      </c>
      <c r="V400" s="255" t="s">
        <v>17</v>
      </c>
      <c r="W400" s="316" t="s">
        <v>133</v>
      </c>
      <c r="X400" s="256" t="s">
        <v>18</v>
      </c>
      <c r="Y400" s="308" t="s">
        <v>133</v>
      </c>
      <c r="Z400" s="110" t="s">
        <v>19</v>
      </c>
      <c r="AA400" s="115" t="s">
        <v>20</v>
      </c>
      <c r="AB400" s="119" t="s">
        <v>21</v>
      </c>
    </row>
    <row r="401" spans="1:28" s="183" customFormat="1" ht="14.25" customHeight="1" x14ac:dyDescent="0.25">
      <c r="A401" s="192"/>
      <c r="B401" s="141">
        <f t="shared" ref="B401:B402" si="208">WEEKDAY(C401)</f>
        <v>2</v>
      </c>
      <c r="C401" s="140">
        <f>date_1er_jour_semaine($A$1,B400)</f>
        <v>43031</v>
      </c>
      <c r="D401" s="184"/>
      <c r="E401" s="212"/>
      <c r="F401" s="184"/>
      <c r="G401" s="213"/>
      <c r="H401" s="184"/>
      <c r="I401" s="214"/>
      <c r="J401" s="184"/>
      <c r="K401" s="215"/>
      <c r="L401" s="184"/>
      <c r="M401" s="216"/>
      <c r="N401" s="184"/>
      <c r="O401" s="217"/>
      <c r="P401" s="184"/>
      <c r="Q401" s="218"/>
      <c r="R401" s="184"/>
      <c r="S401" s="219"/>
      <c r="T401" s="184"/>
      <c r="U401" s="215"/>
      <c r="V401" s="184"/>
      <c r="W401" s="220"/>
      <c r="X401" s="184"/>
      <c r="Y401" s="213"/>
      <c r="Z401" s="184"/>
      <c r="AA401" s="184" t="str">
        <f t="shared" ref="AA401:AA407" si="209">IF(SUM(D401:X401)=0,"",SUM(D401:X401))</f>
        <v/>
      </c>
      <c r="AB401" s="184" t="str">
        <f t="shared" ref="AB401:AB407" si="210">IF(SUM(Y401:AA401)=0,"",SUM(Z401,AA401))</f>
        <v/>
      </c>
    </row>
    <row r="402" spans="1:28" s="183" customFormat="1" ht="14.25" customHeight="1" x14ac:dyDescent="0.25">
      <c r="A402" s="192"/>
      <c r="B402" s="141">
        <f t="shared" si="208"/>
        <v>3</v>
      </c>
      <c r="C402" s="140">
        <f>C401+1</f>
        <v>43032</v>
      </c>
      <c r="D402" s="184"/>
      <c r="E402" s="212"/>
      <c r="F402" s="184"/>
      <c r="G402" s="213"/>
      <c r="H402" s="184"/>
      <c r="I402" s="214"/>
      <c r="J402" s="184"/>
      <c r="K402" s="215"/>
      <c r="L402" s="184"/>
      <c r="M402" s="216"/>
      <c r="N402" s="184"/>
      <c r="O402" s="217"/>
      <c r="P402" s="184"/>
      <c r="Q402" s="218"/>
      <c r="R402" s="184"/>
      <c r="S402" s="219"/>
      <c r="T402" s="221"/>
      <c r="U402" s="215"/>
      <c r="V402" s="184"/>
      <c r="W402" s="220"/>
      <c r="X402" s="184"/>
      <c r="Y402" s="213"/>
      <c r="Z402" s="184"/>
      <c r="AA402" s="184" t="str">
        <f t="shared" si="209"/>
        <v/>
      </c>
      <c r="AB402" s="184" t="str">
        <f t="shared" si="210"/>
        <v/>
      </c>
    </row>
    <row r="403" spans="1:28" s="183" customFormat="1" ht="14.25" customHeight="1" x14ac:dyDescent="0.25">
      <c r="A403" s="192"/>
      <c r="B403" s="141">
        <f>WEEKDAY(C403)</f>
        <v>4</v>
      </c>
      <c r="C403" s="140">
        <f>C402+1</f>
        <v>43033</v>
      </c>
      <c r="D403" s="184"/>
      <c r="E403" s="212"/>
      <c r="F403" s="184"/>
      <c r="G403" s="213"/>
      <c r="H403" s="184"/>
      <c r="I403" s="214"/>
      <c r="J403" s="184"/>
      <c r="K403" s="215"/>
      <c r="L403" s="184"/>
      <c r="M403" s="216"/>
      <c r="N403" s="184"/>
      <c r="O403" s="217"/>
      <c r="P403" s="184"/>
      <c r="Q403" s="218"/>
      <c r="R403" s="184"/>
      <c r="S403" s="219"/>
      <c r="T403" s="184"/>
      <c r="U403" s="215"/>
      <c r="V403" s="184"/>
      <c r="W403" s="220"/>
      <c r="X403" s="184"/>
      <c r="Y403" s="213"/>
      <c r="Z403" s="184"/>
      <c r="AA403" s="184" t="str">
        <f t="shared" si="209"/>
        <v/>
      </c>
      <c r="AB403" s="184" t="str">
        <f t="shared" si="210"/>
        <v/>
      </c>
    </row>
    <row r="404" spans="1:28" s="183" customFormat="1" ht="14.25" customHeight="1" x14ac:dyDescent="0.25">
      <c r="A404" s="192"/>
      <c r="B404" s="141">
        <f t="shared" ref="B404:B407" si="211">WEEKDAY(C404)</f>
        <v>5</v>
      </c>
      <c r="C404" s="140">
        <f t="shared" ref="C404:C407" si="212">C403+1</f>
        <v>43034</v>
      </c>
      <c r="D404" s="184"/>
      <c r="E404" s="212"/>
      <c r="F404" s="184"/>
      <c r="G404" s="213"/>
      <c r="H404" s="184"/>
      <c r="I404" s="214"/>
      <c r="J404" s="184"/>
      <c r="K404" s="215"/>
      <c r="L404" s="184"/>
      <c r="M404" s="216"/>
      <c r="N404" s="184"/>
      <c r="O404" s="217"/>
      <c r="P404" s="184"/>
      <c r="Q404" s="218"/>
      <c r="R404" s="184"/>
      <c r="S404" s="219"/>
      <c r="T404" s="184"/>
      <c r="U404" s="215"/>
      <c r="V404" s="184"/>
      <c r="W404" s="220"/>
      <c r="X404" s="184"/>
      <c r="Y404" s="213"/>
      <c r="Z404" s="184"/>
      <c r="AA404" s="184" t="str">
        <f t="shared" si="209"/>
        <v/>
      </c>
      <c r="AB404" s="184" t="str">
        <f t="shared" si="210"/>
        <v/>
      </c>
    </row>
    <row r="405" spans="1:28" s="183" customFormat="1" ht="14.25" customHeight="1" x14ac:dyDescent="0.25">
      <c r="A405" s="192"/>
      <c r="B405" s="141">
        <f t="shared" si="211"/>
        <v>6</v>
      </c>
      <c r="C405" s="140">
        <f t="shared" si="212"/>
        <v>43035</v>
      </c>
      <c r="D405" s="184"/>
      <c r="E405" s="212"/>
      <c r="F405" s="184"/>
      <c r="G405" s="213"/>
      <c r="H405" s="184"/>
      <c r="I405" s="214"/>
      <c r="J405" s="184"/>
      <c r="K405" s="215"/>
      <c r="L405" s="184"/>
      <c r="M405" s="216"/>
      <c r="N405" s="184"/>
      <c r="O405" s="217"/>
      <c r="P405" s="184"/>
      <c r="Q405" s="218"/>
      <c r="R405" s="184"/>
      <c r="S405" s="219"/>
      <c r="T405" s="184"/>
      <c r="U405" s="215"/>
      <c r="V405" s="184"/>
      <c r="W405" s="220"/>
      <c r="X405" s="184"/>
      <c r="Y405" s="213"/>
      <c r="Z405" s="184"/>
      <c r="AA405" s="184" t="str">
        <f t="shared" si="209"/>
        <v/>
      </c>
      <c r="AB405" s="184" t="str">
        <f t="shared" si="210"/>
        <v/>
      </c>
    </row>
    <row r="406" spans="1:28" s="183" customFormat="1" ht="14.25" customHeight="1" x14ac:dyDescent="0.25">
      <c r="A406" s="192"/>
      <c r="B406" s="141">
        <f t="shared" si="211"/>
        <v>7</v>
      </c>
      <c r="C406" s="140">
        <f t="shared" si="212"/>
        <v>43036</v>
      </c>
      <c r="D406" s="184"/>
      <c r="E406" s="212"/>
      <c r="F406" s="184"/>
      <c r="G406" s="213"/>
      <c r="H406" s="184"/>
      <c r="I406" s="214"/>
      <c r="J406" s="184"/>
      <c r="K406" s="215"/>
      <c r="L406" s="184"/>
      <c r="M406" s="216"/>
      <c r="N406" s="184"/>
      <c r="O406" s="217"/>
      <c r="P406" s="184"/>
      <c r="Q406" s="218"/>
      <c r="R406" s="184"/>
      <c r="S406" s="219"/>
      <c r="T406" s="184"/>
      <c r="U406" s="215"/>
      <c r="V406" s="184"/>
      <c r="W406" s="220"/>
      <c r="X406" s="184"/>
      <c r="Y406" s="213"/>
      <c r="Z406" s="184"/>
      <c r="AA406" s="184" t="str">
        <f t="shared" si="209"/>
        <v/>
      </c>
      <c r="AB406" s="184" t="str">
        <f t="shared" si="210"/>
        <v/>
      </c>
    </row>
    <row r="407" spans="1:28" s="183" customFormat="1" ht="14.25" customHeight="1" x14ac:dyDescent="0.25">
      <c r="A407" s="192"/>
      <c r="B407" s="141">
        <f t="shared" si="211"/>
        <v>1</v>
      </c>
      <c r="C407" s="140">
        <f t="shared" si="212"/>
        <v>43037</v>
      </c>
      <c r="D407" s="184"/>
      <c r="E407" s="212"/>
      <c r="F407" s="184"/>
      <c r="G407" s="213"/>
      <c r="H407" s="184"/>
      <c r="I407" s="214"/>
      <c r="J407" s="184"/>
      <c r="K407" s="215"/>
      <c r="L407" s="184"/>
      <c r="M407" s="216"/>
      <c r="N407" s="184"/>
      <c r="O407" s="217"/>
      <c r="P407" s="184"/>
      <c r="Q407" s="218"/>
      <c r="R407" s="184"/>
      <c r="S407" s="219"/>
      <c r="T407" s="184"/>
      <c r="U407" s="215"/>
      <c r="V407" s="184"/>
      <c r="W407" s="220"/>
      <c r="X407" s="184"/>
      <c r="Y407" s="213"/>
      <c r="Z407" s="184"/>
      <c r="AA407" s="184" t="str">
        <f t="shared" si="209"/>
        <v/>
      </c>
      <c r="AB407" s="184" t="str">
        <f t="shared" si="210"/>
        <v/>
      </c>
    </row>
    <row r="408" spans="1:28" s="181" customFormat="1" ht="15.75" customHeight="1" x14ac:dyDescent="0.25">
      <c r="A408" s="194"/>
      <c r="B408" s="394" t="s">
        <v>22</v>
      </c>
      <c r="C408" s="395"/>
      <c r="D408" s="379">
        <f>SUM(D401:D407)</f>
        <v>0</v>
      </c>
      <c r="E408" s="380"/>
      <c r="F408" s="379">
        <f>SUM(F401:F407)</f>
        <v>0</v>
      </c>
      <c r="G408" s="380"/>
      <c r="H408" s="379">
        <f>SUM(H401:H407)</f>
        <v>0</v>
      </c>
      <c r="I408" s="380"/>
      <c r="J408" s="379">
        <f>SUM(J401:J407)</f>
        <v>0</v>
      </c>
      <c r="K408" s="380"/>
      <c r="L408" s="379">
        <f>SUM(L401:L407)</f>
        <v>0</v>
      </c>
      <c r="M408" s="380"/>
      <c r="N408" s="379">
        <f>SUM(N401:N407)</f>
        <v>0</v>
      </c>
      <c r="O408" s="380"/>
      <c r="P408" s="379">
        <f>SUM(P401:P407)</f>
        <v>0</v>
      </c>
      <c r="Q408" s="380"/>
      <c r="R408" s="379">
        <f>SUM(R401:R407)</f>
        <v>0</v>
      </c>
      <c r="S408" s="380"/>
      <c r="T408" s="379">
        <f>SUM(T401:T407)</f>
        <v>0</v>
      </c>
      <c r="U408" s="380"/>
      <c r="V408" s="379">
        <f>SUM(V401:V407)</f>
        <v>0</v>
      </c>
      <c r="W408" s="380"/>
      <c r="X408" s="379">
        <f>SUM(X401:X407)</f>
        <v>0</v>
      </c>
      <c r="Y408" s="380"/>
      <c r="Z408" s="180">
        <f>SUM(Z401:Z407)</f>
        <v>0</v>
      </c>
      <c r="AA408" s="180">
        <f>SUM(AA401:AA407)</f>
        <v>0</v>
      </c>
      <c r="AB408" s="180">
        <f>SUM(AB401:AB407)</f>
        <v>0</v>
      </c>
    </row>
    <row r="409" spans="1:28" s="183" customFormat="1" ht="15.75" customHeight="1" x14ac:dyDescent="0.25">
      <c r="A409" s="192"/>
      <c r="B409" s="375">
        <f>SEMAINE(date_1er_jour_semaine($A$1,B400)+7)</f>
        <v>44</v>
      </c>
      <c r="C409" s="376"/>
      <c r="D409" s="245" t="s">
        <v>8</v>
      </c>
      <c r="E409" s="314" t="s">
        <v>133</v>
      </c>
      <c r="F409" s="246" t="s">
        <v>9</v>
      </c>
      <c r="G409" s="313" t="s">
        <v>133</v>
      </c>
      <c r="H409" s="247" t="s">
        <v>10</v>
      </c>
      <c r="I409" s="312" t="s">
        <v>133</v>
      </c>
      <c r="J409" s="248" t="s">
        <v>11</v>
      </c>
      <c r="K409" s="311" t="s">
        <v>133</v>
      </c>
      <c r="L409" s="249" t="s">
        <v>12</v>
      </c>
      <c r="M409" s="310" t="s">
        <v>133</v>
      </c>
      <c r="N409" s="250" t="s">
        <v>13</v>
      </c>
      <c r="O409" s="309" t="s">
        <v>133</v>
      </c>
      <c r="P409" s="251" t="s">
        <v>14</v>
      </c>
      <c r="Q409" s="317" t="s">
        <v>133</v>
      </c>
      <c r="R409" s="252" t="s">
        <v>15</v>
      </c>
      <c r="S409" s="315" t="s">
        <v>133</v>
      </c>
      <c r="T409" s="253" t="s">
        <v>16</v>
      </c>
      <c r="U409" s="254" t="s">
        <v>133</v>
      </c>
      <c r="V409" s="255" t="s">
        <v>17</v>
      </c>
      <c r="W409" s="316" t="s">
        <v>133</v>
      </c>
      <c r="X409" s="256" t="s">
        <v>18</v>
      </c>
      <c r="Y409" s="308" t="s">
        <v>133</v>
      </c>
      <c r="Z409" s="110" t="s">
        <v>19</v>
      </c>
      <c r="AA409" s="115" t="s">
        <v>20</v>
      </c>
      <c r="AB409" s="119" t="s">
        <v>21</v>
      </c>
    </row>
    <row r="410" spans="1:28" s="183" customFormat="1" ht="14.25" customHeight="1" x14ac:dyDescent="0.25">
      <c r="A410" s="192"/>
      <c r="B410" s="141">
        <f t="shared" ref="B410:B411" si="213">WEEKDAY(C410)</f>
        <v>2</v>
      </c>
      <c r="C410" s="140">
        <f>date_1er_jour_semaine($A$1,B409)</f>
        <v>43038</v>
      </c>
      <c r="D410" s="184"/>
      <c r="E410" s="212"/>
      <c r="F410" s="184"/>
      <c r="G410" s="213"/>
      <c r="H410" s="184"/>
      <c r="I410" s="214"/>
      <c r="J410" s="184"/>
      <c r="K410" s="215"/>
      <c r="L410" s="184"/>
      <c r="M410" s="216"/>
      <c r="N410" s="184"/>
      <c r="O410" s="217"/>
      <c r="P410" s="184"/>
      <c r="Q410" s="218"/>
      <c r="R410" s="184"/>
      <c r="S410" s="219"/>
      <c r="T410" s="184"/>
      <c r="U410" s="215"/>
      <c r="V410" s="184"/>
      <c r="W410" s="220"/>
      <c r="X410" s="184"/>
      <c r="Y410" s="213"/>
      <c r="Z410" s="184"/>
      <c r="AA410" s="184" t="str">
        <f t="shared" ref="AA410:AA416" si="214">IF(SUM(D410:X410)=0,"",SUM(D410:X410))</f>
        <v/>
      </c>
      <c r="AB410" s="184" t="str">
        <f t="shared" ref="AB410:AB416" si="215">IF(SUM(Y410:AA410)=0,"",SUM(Z410,AA410))</f>
        <v/>
      </c>
    </row>
    <row r="411" spans="1:28" s="183" customFormat="1" ht="14.25" customHeight="1" x14ac:dyDescent="0.25">
      <c r="A411" s="200"/>
      <c r="B411" s="141">
        <f t="shared" si="213"/>
        <v>3</v>
      </c>
      <c r="C411" s="140">
        <f>C410+1</f>
        <v>43039</v>
      </c>
      <c r="D411" s="184"/>
      <c r="E411" s="212"/>
      <c r="F411" s="184"/>
      <c r="G411" s="213"/>
      <c r="H411" s="184"/>
      <c r="I411" s="214"/>
      <c r="J411" s="184"/>
      <c r="K411" s="215"/>
      <c r="L411" s="184"/>
      <c r="M411" s="216"/>
      <c r="N411" s="184"/>
      <c r="O411" s="217"/>
      <c r="P411" s="184"/>
      <c r="Q411" s="218"/>
      <c r="R411" s="184"/>
      <c r="S411" s="219"/>
      <c r="T411" s="221"/>
      <c r="U411" s="215"/>
      <c r="V411" s="184"/>
      <c r="W411" s="220"/>
      <c r="X411" s="184"/>
      <c r="Y411" s="213"/>
      <c r="Z411" s="184"/>
      <c r="AA411" s="184" t="str">
        <f t="shared" si="214"/>
        <v/>
      </c>
      <c r="AB411" s="184" t="str">
        <f t="shared" si="215"/>
        <v/>
      </c>
    </row>
    <row r="412" spans="1:28" s="183" customFormat="1" ht="15" customHeight="1" x14ac:dyDescent="0.25">
      <c r="A412" s="201"/>
      <c r="B412" s="141">
        <f>WEEKDAY(C412)</f>
        <v>4</v>
      </c>
      <c r="C412" s="140">
        <f>C411+1</f>
        <v>43040</v>
      </c>
      <c r="D412" s="184"/>
      <c r="E412" s="212"/>
      <c r="F412" s="184"/>
      <c r="G412" s="213"/>
      <c r="H412" s="184"/>
      <c r="I412" s="214"/>
      <c r="J412" s="184"/>
      <c r="K412" s="215"/>
      <c r="L412" s="184"/>
      <c r="M412" s="216"/>
      <c r="N412" s="184"/>
      <c r="O412" s="217"/>
      <c r="P412" s="184"/>
      <c r="Q412" s="218"/>
      <c r="R412" s="184"/>
      <c r="S412" s="219"/>
      <c r="T412" s="184"/>
      <c r="U412" s="215"/>
      <c r="V412" s="184"/>
      <c r="W412" s="220"/>
      <c r="X412" s="184"/>
      <c r="Y412" s="213"/>
      <c r="Z412" s="184"/>
      <c r="AA412" s="184" t="str">
        <f t="shared" si="214"/>
        <v/>
      </c>
      <c r="AB412" s="184" t="str">
        <f t="shared" si="215"/>
        <v/>
      </c>
    </row>
    <row r="413" spans="1:28" s="183" customFormat="1" ht="14.25" customHeight="1" x14ac:dyDescent="0.25">
      <c r="A413" s="202"/>
      <c r="B413" s="141">
        <f t="shared" ref="B413:B416" si="216">WEEKDAY(C413)</f>
        <v>5</v>
      </c>
      <c r="C413" s="140">
        <f t="shared" ref="C413:C416" si="217">C412+1</f>
        <v>43041</v>
      </c>
      <c r="D413" s="184"/>
      <c r="E413" s="212"/>
      <c r="F413" s="184"/>
      <c r="G413" s="213"/>
      <c r="H413" s="184"/>
      <c r="I413" s="214"/>
      <c r="J413" s="184"/>
      <c r="K413" s="215"/>
      <c r="L413" s="184"/>
      <c r="M413" s="216"/>
      <c r="N413" s="184"/>
      <c r="O413" s="217"/>
      <c r="P413" s="184"/>
      <c r="Q413" s="218"/>
      <c r="R413" s="184"/>
      <c r="S413" s="219"/>
      <c r="T413" s="184"/>
      <c r="U413" s="215"/>
      <c r="V413" s="184"/>
      <c r="W413" s="220"/>
      <c r="X413" s="184"/>
      <c r="Y413" s="213"/>
      <c r="Z413" s="184"/>
      <c r="AA413" s="184" t="str">
        <f t="shared" si="214"/>
        <v/>
      </c>
      <c r="AB413" s="184" t="str">
        <f t="shared" si="215"/>
        <v/>
      </c>
    </row>
    <row r="414" spans="1:28" s="183" customFormat="1" ht="14.25" customHeight="1" x14ac:dyDescent="0.25">
      <c r="A414" s="202"/>
      <c r="B414" s="141">
        <f t="shared" si="216"/>
        <v>6</v>
      </c>
      <c r="C414" s="140">
        <f t="shared" si="217"/>
        <v>43042</v>
      </c>
      <c r="D414" s="184"/>
      <c r="E414" s="212"/>
      <c r="F414" s="184"/>
      <c r="G414" s="213"/>
      <c r="H414" s="184"/>
      <c r="I414" s="214"/>
      <c r="J414" s="184"/>
      <c r="K414" s="215"/>
      <c r="L414" s="184"/>
      <c r="M414" s="216"/>
      <c r="N414" s="184"/>
      <c r="O414" s="217"/>
      <c r="P414" s="184"/>
      <c r="Q414" s="218"/>
      <c r="R414" s="184"/>
      <c r="S414" s="219"/>
      <c r="T414" s="184"/>
      <c r="U414" s="215"/>
      <c r="V414" s="184"/>
      <c r="W414" s="220"/>
      <c r="X414" s="184"/>
      <c r="Y414" s="213"/>
      <c r="Z414" s="184"/>
      <c r="AA414" s="184" t="str">
        <f t="shared" si="214"/>
        <v/>
      </c>
      <c r="AB414" s="184" t="str">
        <f t="shared" si="215"/>
        <v/>
      </c>
    </row>
    <row r="415" spans="1:28" s="183" customFormat="1" ht="14.25" customHeight="1" x14ac:dyDescent="0.25">
      <c r="A415" s="202"/>
      <c r="B415" s="141">
        <f t="shared" si="216"/>
        <v>7</v>
      </c>
      <c r="C415" s="140">
        <f t="shared" si="217"/>
        <v>43043</v>
      </c>
      <c r="D415" s="184"/>
      <c r="E415" s="212"/>
      <c r="F415" s="184"/>
      <c r="G415" s="213"/>
      <c r="H415" s="184"/>
      <c r="I415" s="214"/>
      <c r="J415" s="184"/>
      <c r="K415" s="215"/>
      <c r="L415" s="184"/>
      <c r="M415" s="216"/>
      <c r="N415" s="184"/>
      <c r="O415" s="217"/>
      <c r="P415" s="184"/>
      <c r="Q415" s="218"/>
      <c r="R415" s="184"/>
      <c r="S415" s="219"/>
      <c r="T415" s="184"/>
      <c r="U415" s="215"/>
      <c r="V415" s="184"/>
      <c r="W415" s="220"/>
      <c r="X415" s="184"/>
      <c r="Y415" s="213"/>
      <c r="Z415" s="184"/>
      <c r="AA415" s="184" t="str">
        <f t="shared" si="214"/>
        <v/>
      </c>
      <c r="AB415" s="184" t="str">
        <f t="shared" si="215"/>
        <v/>
      </c>
    </row>
    <row r="416" spans="1:28" s="183" customFormat="1" ht="14.25" customHeight="1" x14ac:dyDescent="0.25">
      <c r="A416" s="202"/>
      <c r="B416" s="141">
        <f t="shared" si="216"/>
        <v>1</v>
      </c>
      <c r="C416" s="140">
        <f t="shared" si="217"/>
        <v>43044</v>
      </c>
      <c r="D416" s="184"/>
      <c r="E416" s="212"/>
      <c r="F416" s="184"/>
      <c r="G416" s="213"/>
      <c r="H416" s="184"/>
      <c r="I416" s="214"/>
      <c r="J416" s="184"/>
      <c r="K416" s="215"/>
      <c r="L416" s="184"/>
      <c r="M416" s="216"/>
      <c r="N416" s="184"/>
      <c r="O416" s="217"/>
      <c r="P416" s="184"/>
      <c r="Q416" s="218"/>
      <c r="R416" s="184"/>
      <c r="S416" s="219"/>
      <c r="T416" s="184"/>
      <c r="U416" s="215"/>
      <c r="V416" s="184"/>
      <c r="W416" s="220"/>
      <c r="X416" s="184"/>
      <c r="Y416" s="213"/>
      <c r="Z416" s="184"/>
      <c r="AA416" s="184" t="str">
        <f t="shared" si="214"/>
        <v/>
      </c>
      <c r="AB416" s="184" t="str">
        <f t="shared" si="215"/>
        <v/>
      </c>
    </row>
    <row r="417" spans="1:28" s="181" customFormat="1" ht="15.75" customHeight="1" x14ac:dyDescent="0.25">
      <c r="A417" s="203"/>
      <c r="B417" s="394" t="s">
        <v>22</v>
      </c>
      <c r="C417" s="395"/>
      <c r="D417" s="379">
        <f>SUM(D410:D416)</f>
        <v>0</v>
      </c>
      <c r="E417" s="380"/>
      <c r="F417" s="379">
        <f>SUM(F410:F416)</f>
        <v>0</v>
      </c>
      <c r="G417" s="380"/>
      <c r="H417" s="379">
        <f>SUM(H410:H416)</f>
        <v>0</v>
      </c>
      <c r="I417" s="380"/>
      <c r="J417" s="379">
        <f>SUM(J410:J416)</f>
        <v>0</v>
      </c>
      <c r="K417" s="380"/>
      <c r="L417" s="379">
        <f>SUM(L410:L416)</f>
        <v>0</v>
      </c>
      <c r="M417" s="380"/>
      <c r="N417" s="379">
        <f>SUM(N410:N416)</f>
        <v>0</v>
      </c>
      <c r="O417" s="380"/>
      <c r="P417" s="379">
        <f>SUM(P410:P416)</f>
        <v>0</v>
      </c>
      <c r="Q417" s="380"/>
      <c r="R417" s="379">
        <f>SUM(R410:R416)</f>
        <v>0</v>
      </c>
      <c r="S417" s="380"/>
      <c r="T417" s="379">
        <f>SUM(T410:T416)</f>
        <v>0</v>
      </c>
      <c r="U417" s="380"/>
      <c r="V417" s="379">
        <f>SUM(V410:V416)</f>
        <v>0</v>
      </c>
      <c r="W417" s="380"/>
      <c r="X417" s="379">
        <f>SUM(X410:X416)</f>
        <v>0</v>
      </c>
      <c r="Y417" s="380"/>
      <c r="Z417" s="180">
        <f>SUM(Z410:Z416)</f>
        <v>0</v>
      </c>
      <c r="AA417" s="180">
        <f>SUM(AA410:AA416)</f>
        <v>0</v>
      </c>
      <c r="AB417" s="180">
        <f>SUM(AB410:AB416)</f>
        <v>0</v>
      </c>
    </row>
    <row r="418" spans="1:28" s="183" customFormat="1" ht="15.75" customHeight="1" x14ac:dyDescent="0.25">
      <c r="A418" s="202"/>
      <c r="B418" s="375">
        <f>SEMAINE(date_1er_jour_semaine($A$1,B409)+7)</f>
        <v>45</v>
      </c>
      <c r="C418" s="376"/>
      <c r="D418" s="245" t="s">
        <v>8</v>
      </c>
      <c r="E418" s="314" t="s">
        <v>133</v>
      </c>
      <c r="F418" s="246" t="s">
        <v>9</v>
      </c>
      <c r="G418" s="313" t="s">
        <v>133</v>
      </c>
      <c r="H418" s="247" t="s">
        <v>10</v>
      </c>
      <c r="I418" s="312" t="s">
        <v>133</v>
      </c>
      <c r="J418" s="248" t="s">
        <v>11</v>
      </c>
      <c r="K418" s="311" t="s">
        <v>133</v>
      </c>
      <c r="L418" s="249" t="s">
        <v>12</v>
      </c>
      <c r="M418" s="310" t="s">
        <v>133</v>
      </c>
      <c r="N418" s="250" t="s">
        <v>13</v>
      </c>
      <c r="O418" s="309" t="s">
        <v>133</v>
      </c>
      <c r="P418" s="251" t="s">
        <v>14</v>
      </c>
      <c r="Q418" s="317" t="s">
        <v>133</v>
      </c>
      <c r="R418" s="252" t="s">
        <v>15</v>
      </c>
      <c r="S418" s="315" t="s">
        <v>133</v>
      </c>
      <c r="T418" s="253" t="s">
        <v>16</v>
      </c>
      <c r="U418" s="254" t="s">
        <v>133</v>
      </c>
      <c r="V418" s="255" t="s">
        <v>17</v>
      </c>
      <c r="W418" s="316" t="s">
        <v>133</v>
      </c>
      <c r="X418" s="256" t="s">
        <v>18</v>
      </c>
      <c r="Y418" s="308" t="s">
        <v>133</v>
      </c>
      <c r="Z418" s="110" t="s">
        <v>19</v>
      </c>
      <c r="AA418" s="115" t="s">
        <v>20</v>
      </c>
      <c r="AB418" s="119" t="s">
        <v>21</v>
      </c>
    </row>
    <row r="419" spans="1:28" s="183" customFormat="1" ht="14.25" customHeight="1" x14ac:dyDescent="0.25">
      <c r="A419" s="202"/>
      <c r="B419" s="141">
        <f t="shared" ref="B419:B420" si="218">WEEKDAY(C419)</f>
        <v>2</v>
      </c>
      <c r="C419" s="140">
        <f>date_1er_jour_semaine($A$1,B418)</f>
        <v>43045</v>
      </c>
      <c r="D419" s="184"/>
      <c r="E419" s="212"/>
      <c r="F419" s="184"/>
      <c r="G419" s="213"/>
      <c r="H419" s="184"/>
      <c r="I419" s="214"/>
      <c r="J419" s="184"/>
      <c r="K419" s="215"/>
      <c r="L419" s="184"/>
      <c r="M419" s="216"/>
      <c r="N419" s="184"/>
      <c r="O419" s="217"/>
      <c r="P419" s="184"/>
      <c r="Q419" s="218"/>
      <c r="R419" s="184"/>
      <c r="S419" s="219"/>
      <c r="T419" s="184"/>
      <c r="U419" s="215"/>
      <c r="V419" s="184"/>
      <c r="W419" s="220"/>
      <c r="X419" s="184"/>
      <c r="Y419" s="213"/>
      <c r="Z419" s="184"/>
      <c r="AA419" s="184" t="str">
        <f t="shared" ref="AA419:AA425" si="219">IF(SUM(D419:X419)=0,"",SUM(D419:X419))</f>
        <v/>
      </c>
      <c r="AB419" s="184" t="str">
        <f t="shared" ref="AB419:AB425" si="220">IF(SUM(Y419:AA419)=0,"",SUM(Z419,AA419))</f>
        <v/>
      </c>
    </row>
    <row r="420" spans="1:28" s="183" customFormat="1" ht="14.25" customHeight="1" x14ac:dyDescent="0.25">
      <c r="A420" s="202"/>
      <c r="B420" s="141">
        <f t="shared" si="218"/>
        <v>3</v>
      </c>
      <c r="C420" s="140">
        <f>C419+1</f>
        <v>43046</v>
      </c>
      <c r="D420" s="184"/>
      <c r="E420" s="212"/>
      <c r="F420" s="184"/>
      <c r="G420" s="213"/>
      <c r="H420" s="184"/>
      <c r="I420" s="214"/>
      <c r="J420" s="184"/>
      <c r="K420" s="215"/>
      <c r="L420" s="184"/>
      <c r="M420" s="216"/>
      <c r="N420" s="184"/>
      <c r="O420" s="217"/>
      <c r="P420" s="184"/>
      <c r="Q420" s="218"/>
      <c r="R420" s="184"/>
      <c r="S420" s="219"/>
      <c r="T420" s="221"/>
      <c r="U420" s="215"/>
      <c r="V420" s="184"/>
      <c r="W420" s="220"/>
      <c r="X420" s="184"/>
      <c r="Y420" s="213"/>
      <c r="Z420" s="184"/>
      <c r="AA420" s="184" t="str">
        <f t="shared" si="219"/>
        <v/>
      </c>
      <c r="AB420" s="184" t="str">
        <f t="shared" si="220"/>
        <v/>
      </c>
    </row>
    <row r="421" spans="1:28" s="183" customFormat="1" ht="14.25" customHeight="1" x14ac:dyDescent="0.25">
      <c r="A421" s="202"/>
      <c r="B421" s="141">
        <f>WEEKDAY(C421)</f>
        <v>4</v>
      </c>
      <c r="C421" s="140">
        <f>C420+1</f>
        <v>43047</v>
      </c>
      <c r="D421" s="184"/>
      <c r="E421" s="212"/>
      <c r="F421" s="184"/>
      <c r="G421" s="213"/>
      <c r="H421" s="184"/>
      <c r="I421" s="214"/>
      <c r="J421" s="184"/>
      <c r="K421" s="215"/>
      <c r="L421" s="184"/>
      <c r="M421" s="216"/>
      <c r="N421" s="184"/>
      <c r="O421" s="217"/>
      <c r="P421" s="184"/>
      <c r="Q421" s="218"/>
      <c r="R421" s="184"/>
      <c r="S421" s="219"/>
      <c r="T421" s="184"/>
      <c r="U421" s="215"/>
      <c r="V421" s="184"/>
      <c r="W421" s="220"/>
      <c r="X421" s="184"/>
      <c r="Y421" s="213"/>
      <c r="Z421" s="184"/>
      <c r="AA421" s="184" t="str">
        <f t="shared" si="219"/>
        <v/>
      </c>
      <c r="AB421" s="184" t="str">
        <f t="shared" si="220"/>
        <v/>
      </c>
    </row>
    <row r="422" spans="1:28" s="183" customFormat="1" ht="14.25" customHeight="1" x14ac:dyDescent="0.25">
      <c r="A422" s="202"/>
      <c r="B422" s="141">
        <f t="shared" ref="B422:B425" si="221">WEEKDAY(C422)</f>
        <v>5</v>
      </c>
      <c r="C422" s="140">
        <f t="shared" ref="C422:C425" si="222">C421+1</f>
        <v>43048</v>
      </c>
      <c r="D422" s="184"/>
      <c r="E422" s="212"/>
      <c r="F422" s="184"/>
      <c r="G422" s="213"/>
      <c r="H422" s="184"/>
      <c r="I422" s="214"/>
      <c r="J422" s="184"/>
      <c r="K422" s="215"/>
      <c r="L422" s="184"/>
      <c r="M422" s="216"/>
      <c r="N422" s="184"/>
      <c r="O422" s="217"/>
      <c r="P422" s="184"/>
      <c r="Q422" s="218"/>
      <c r="R422" s="184"/>
      <c r="S422" s="219"/>
      <c r="T422" s="184"/>
      <c r="U422" s="215"/>
      <c r="V422" s="184"/>
      <c r="W422" s="220"/>
      <c r="X422" s="184"/>
      <c r="Y422" s="213"/>
      <c r="Z422" s="184"/>
      <c r="AA422" s="184" t="str">
        <f t="shared" si="219"/>
        <v/>
      </c>
      <c r="AB422" s="184" t="str">
        <f t="shared" si="220"/>
        <v/>
      </c>
    </row>
    <row r="423" spans="1:28" s="183" customFormat="1" ht="14.25" customHeight="1" x14ac:dyDescent="0.25">
      <c r="A423" s="202"/>
      <c r="B423" s="141">
        <f t="shared" si="221"/>
        <v>6</v>
      </c>
      <c r="C423" s="140">
        <f t="shared" si="222"/>
        <v>43049</v>
      </c>
      <c r="D423" s="184"/>
      <c r="E423" s="212"/>
      <c r="F423" s="184"/>
      <c r="G423" s="213"/>
      <c r="H423" s="184"/>
      <c r="I423" s="214"/>
      <c r="J423" s="184"/>
      <c r="K423" s="215"/>
      <c r="L423" s="184"/>
      <c r="M423" s="216"/>
      <c r="N423" s="184"/>
      <c r="O423" s="217"/>
      <c r="P423" s="184"/>
      <c r="Q423" s="218"/>
      <c r="R423" s="184"/>
      <c r="S423" s="219"/>
      <c r="T423" s="184"/>
      <c r="U423" s="215"/>
      <c r="V423" s="184"/>
      <c r="W423" s="220"/>
      <c r="X423" s="184"/>
      <c r="Y423" s="213"/>
      <c r="Z423" s="184"/>
      <c r="AA423" s="184" t="str">
        <f t="shared" si="219"/>
        <v/>
      </c>
      <c r="AB423" s="184" t="str">
        <f t="shared" si="220"/>
        <v/>
      </c>
    </row>
    <row r="424" spans="1:28" s="183" customFormat="1" ht="14.25" customHeight="1" x14ac:dyDescent="0.25">
      <c r="A424" s="202"/>
      <c r="B424" s="141">
        <f t="shared" si="221"/>
        <v>7</v>
      </c>
      <c r="C424" s="140">
        <f t="shared" si="222"/>
        <v>43050</v>
      </c>
      <c r="D424" s="184"/>
      <c r="E424" s="212"/>
      <c r="F424" s="184"/>
      <c r="G424" s="213"/>
      <c r="H424" s="184"/>
      <c r="I424" s="214"/>
      <c r="J424" s="184"/>
      <c r="K424" s="215"/>
      <c r="L424" s="184"/>
      <c r="M424" s="216"/>
      <c r="N424" s="184"/>
      <c r="O424" s="217"/>
      <c r="P424" s="184"/>
      <c r="Q424" s="218"/>
      <c r="R424" s="184"/>
      <c r="S424" s="219"/>
      <c r="T424" s="184"/>
      <c r="U424" s="215"/>
      <c r="V424" s="184"/>
      <c r="W424" s="220"/>
      <c r="X424" s="184"/>
      <c r="Y424" s="213"/>
      <c r="Z424" s="184"/>
      <c r="AA424" s="184" t="str">
        <f t="shared" si="219"/>
        <v/>
      </c>
      <c r="AB424" s="184" t="str">
        <f t="shared" si="220"/>
        <v/>
      </c>
    </row>
    <row r="425" spans="1:28" s="183" customFormat="1" ht="14.25" customHeight="1" x14ac:dyDescent="0.25">
      <c r="A425" s="202"/>
      <c r="B425" s="141">
        <f t="shared" si="221"/>
        <v>1</v>
      </c>
      <c r="C425" s="140">
        <f t="shared" si="222"/>
        <v>43051</v>
      </c>
      <c r="D425" s="184"/>
      <c r="E425" s="212"/>
      <c r="F425" s="184"/>
      <c r="G425" s="213"/>
      <c r="H425" s="184"/>
      <c r="I425" s="214"/>
      <c r="J425" s="184"/>
      <c r="K425" s="215"/>
      <c r="L425" s="184"/>
      <c r="M425" s="216"/>
      <c r="N425" s="184"/>
      <c r="O425" s="217"/>
      <c r="P425" s="184"/>
      <c r="Q425" s="218"/>
      <c r="R425" s="184"/>
      <c r="S425" s="219"/>
      <c r="T425" s="184"/>
      <c r="U425" s="215"/>
      <c r="V425" s="184"/>
      <c r="W425" s="220"/>
      <c r="X425" s="184"/>
      <c r="Y425" s="213"/>
      <c r="Z425" s="184"/>
      <c r="AA425" s="184" t="str">
        <f t="shared" si="219"/>
        <v/>
      </c>
      <c r="AB425" s="184" t="str">
        <f t="shared" si="220"/>
        <v/>
      </c>
    </row>
    <row r="426" spans="1:28" s="181" customFormat="1" ht="15.75" customHeight="1" x14ac:dyDescent="0.25">
      <c r="A426" s="203"/>
      <c r="B426" s="394" t="s">
        <v>22</v>
      </c>
      <c r="C426" s="395"/>
      <c r="D426" s="379">
        <f>SUM(D419:D425)</f>
        <v>0</v>
      </c>
      <c r="E426" s="380"/>
      <c r="F426" s="379">
        <f>SUM(F419:F425)</f>
        <v>0</v>
      </c>
      <c r="G426" s="380"/>
      <c r="H426" s="379">
        <f>SUM(H419:H425)</f>
        <v>0</v>
      </c>
      <c r="I426" s="380"/>
      <c r="J426" s="379">
        <f>SUM(J419:J425)</f>
        <v>0</v>
      </c>
      <c r="K426" s="380"/>
      <c r="L426" s="379">
        <f>SUM(L419:L425)</f>
        <v>0</v>
      </c>
      <c r="M426" s="380"/>
      <c r="N426" s="379">
        <f>SUM(N419:N425)</f>
        <v>0</v>
      </c>
      <c r="O426" s="380"/>
      <c r="P426" s="379">
        <f>SUM(P419:P425)</f>
        <v>0</v>
      </c>
      <c r="Q426" s="380"/>
      <c r="R426" s="379">
        <f>SUM(R419:R425)</f>
        <v>0</v>
      </c>
      <c r="S426" s="380"/>
      <c r="T426" s="379">
        <f>SUM(T419:T425)</f>
        <v>0</v>
      </c>
      <c r="U426" s="380"/>
      <c r="V426" s="379">
        <f>SUM(V419:V425)</f>
        <v>0</v>
      </c>
      <c r="W426" s="380"/>
      <c r="X426" s="379">
        <f>SUM(X419:X425)</f>
        <v>0</v>
      </c>
      <c r="Y426" s="380"/>
      <c r="Z426" s="180">
        <f>SUM(Z419:Z425)</f>
        <v>0</v>
      </c>
      <c r="AA426" s="180">
        <f>SUM(AA419:AA425)</f>
        <v>0</v>
      </c>
      <c r="AB426" s="180">
        <f>SUM(AB419:AB425)</f>
        <v>0</v>
      </c>
    </row>
    <row r="427" spans="1:28" s="183" customFormat="1" ht="15.75" customHeight="1" x14ac:dyDescent="0.25">
      <c r="A427" s="202"/>
      <c r="B427" s="375">
        <f>SEMAINE(date_1er_jour_semaine($A$1,B418)+7)</f>
        <v>46</v>
      </c>
      <c r="C427" s="376"/>
      <c r="D427" s="245" t="s">
        <v>8</v>
      </c>
      <c r="E427" s="314" t="s">
        <v>133</v>
      </c>
      <c r="F427" s="246" t="s">
        <v>9</v>
      </c>
      <c r="G427" s="313" t="s">
        <v>133</v>
      </c>
      <c r="H427" s="247" t="s">
        <v>10</v>
      </c>
      <c r="I427" s="312" t="s">
        <v>133</v>
      </c>
      <c r="J427" s="248" t="s">
        <v>11</v>
      </c>
      <c r="K427" s="311" t="s">
        <v>133</v>
      </c>
      <c r="L427" s="249" t="s">
        <v>12</v>
      </c>
      <c r="M427" s="310" t="s">
        <v>133</v>
      </c>
      <c r="N427" s="250" t="s">
        <v>13</v>
      </c>
      <c r="O427" s="309" t="s">
        <v>133</v>
      </c>
      <c r="P427" s="251" t="s">
        <v>14</v>
      </c>
      <c r="Q427" s="317" t="s">
        <v>133</v>
      </c>
      <c r="R427" s="252" t="s">
        <v>15</v>
      </c>
      <c r="S427" s="315" t="s">
        <v>133</v>
      </c>
      <c r="T427" s="253" t="s">
        <v>16</v>
      </c>
      <c r="U427" s="254" t="s">
        <v>133</v>
      </c>
      <c r="V427" s="255" t="s">
        <v>17</v>
      </c>
      <c r="W427" s="316" t="s">
        <v>133</v>
      </c>
      <c r="X427" s="256" t="s">
        <v>18</v>
      </c>
      <c r="Y427" s="308" t="s">
        <v>133</v>
      </c>
      <c r="Z427" s="110" t="s">
        <v>19</v>
      </c>
      <c r="AA427" s="115" t="s">
        <v>20</v>
      </c>
      <c r="AB427" s="119" t="s">
        <v>21</v>
      </c>
    </row>
    <row r="428" spans="1:28" s="183" customFormat="1" ht="14.25" customHeight="1" x14ac:dyDescent="0.25">
      <c r="A428" s="202"/>
      <c r="B428" s="141">
        <f t="shared" ref="B428:B429" si="223">WEEKDAY(C428)</f>
        <v>2</v>
      </c>
      <c r="C428" s="140">
        <f>date_1er_jour_semaine($A$1,B427)</f>
        <v>43052</v>
      </c>
      <c r="D428" s="184"/>
      <c r="E428" s="212"/>
      <c r="F428" s="184"/>
      <c r="G428" s="213"/>
      <c r="H428" s="184"/>
      <c r="I428" s="214"/>
      <c r="J428" s="184"/>
      <c r="K428" s="215"/>
      <c r="L428" s="184"/>
      <c r="M428" s="216"/>
      <c r="N428" s="184"/>
      <c r="O428" s="217"/>
      <c r="P428" s="184"/>
      <c r="Q428" s="218"/>
      <c r="R428" s="184"/>
      <c r="S428" s="219"/>
      <c r="T428" s="184"/>
      <c r="U428" s="215"/>
      <c r="V428" s="184"/>
      <c r="W428" s="220"/>
      <c r="X428" s="184"/>
      <c r="Y428" s="213"/>
      <c r="Z428" s="184"/>
      <c r="AA428" s="184" t="str">
        <f t="shared" ref="AA428:AA434" si="224">IF(SUM(D428:X428)=0,"",SUM(D428:X428))</f>
        <v/>
      </c>
      <c r="AB428" s="184" t="str">
        <f t="shared" ref="AB428:AB434" si="225">IF(SUM(Y428:AA428)=0,"",SUM(Z428,AA428))</f>
        <v/>
      </c>
    </row>
    <row r="429" spans="1:28" s="183" customFormat="1" ht="14.25" customHeight="1" x14ac:dyDescent="0.25">
      <c r="A429" s="202"/>
      <c r="B429" s="141">
        <f t="shared" si="223"/>
        <v>3</v>
      </c>
      <c r="C429" s="140">
        <f>C428+1</f>
        <v>43053</v>
      </c>
      <c r="D429" s="184"/>
      <c r="E429" s="212"/>
      <c r="F429" s="184"/>
      <c r="G429" s="213"/>
      <c r="H429" s="184"/>
      <c r="I429" s="214"/>
      <c r="J429" s="184"/>
      <c r="K429" s="215"/>
      <c r="L429" s="184"/>
      <c r="M429" s="216"/>
      <c r="N429" s="184"/>
      <c r="O429" s="217"/>
      <c r="P429" s="184"/>
      <c r="Q429" s="218"/>
      <c r="R429" s="184"/>
      <c r="S429" s="219"/>
      <c r="T429" s="221"/>
      <c r="U429" s="215"/>
      <c r="V429" s="184"/>
      <c r="W429" s="220"/>
      <c r="X429" s="184"/>
      <c r="Y429" s="213"/>
      <c r="Z429" s="184"/>
      <c r="AA429" s="184" t="str">
        <f t="shared" si="224"/>
        <v/>
      </c>
      <c r="AB429" s="184" t="str">
        <f t="shared" si="225"/>
        <v/>
      </c>
    </row>
    <row r="430" spans="1:28" s="183" customFormat="1" ht="14.25" customHeight="1" x14ac:dyDescent="0.25">
      <c r="A430" s="202"/>
      <c r="B430" s="141">
        <f>WEEKDAY(C430)</f>
        <v>4</v>
      </c>
      <c r="C430" s="140">
        <f>C429+1</f>
        <v>43054</v>
      </c>
      <c r="D430" s="184"/>
      <c r="E430" s="212"/>
      <c r="F430" s="184"/>
      <c r="G430" s="213"/>
      <c r="H430" s="184"/>
      <c r="I430" s="214"/>
      <c r="J430" s="184"/>
      <c r="K430" s="215"/>
      <c r="L430" s="184"/>
      <c r="M430" s="216"/>
      <c r="N430" s="184"/>
      <c r="O430" s="217"/>
      <c r="P430" s="184"/>
      <c r="Q430" s="218"/>
      <c r="R430" s="184"/>
      <c r="S430" s="219"/>
      <c r="T430" s="184"/>
      <c r="U430" s="215"/>
      <c r="V430" s="184"/>
      <c r="W430" s="220"/>
      <c r="X430" s="184"/>
      <c r="Y430" s="213"/>
      <c r="Z430" s="184"/>
      <c r="AA430" s="184" t="str">
        <f t="shared" si="224"/>
        <v/>
      </c>
      <c r="AB430" s="184" t="str">
        <f t="shared" si="225"/>
        <v/>
      </c>
    </row>
    <row r="431" spans="1:28" s="183" customFormat="1" ht="14.25" customHeight="1" x14ac:dyDescent="0.25">
      <c r="A431" s="202"/>
      <c r="B431" s="141">
        <f t="shared" ref="B431:B434" si="226">WEEKDAY(C431)</f>
        <v>5</v>
      </c>
      <c r="C431" s="140">
        <f t="shared" ref="C431:C434" si="227">C430+1</f>
        <v>43055</v>
      </c>
      <c r="D431" s="184"/>
      <c r="E431" s="212"/>
      <c r="F431" s="184"/>
      <c r="G431" s="213"/>
      <c r="H431" s="184"/>
      <c r="I431" s="214"/>
      <c r="J431" s="184"/>
      <c r="K431" s="215"/>
      <c r="L431" s="184"/>
      <c r="M431" s="216"/>
      <c r="N431" s="184"/>
      <c r="O431" s="217"/>
      <c r="P431" s="184"/>
      <c r="Q431" s="218"/>
      <c r="R431" s="184"/>
      <c r="S431" s="219"/>
      <c r="T431" s="184"/>
      <c r="U431" s="215"/>
      <c r="V431" s="184"/>
      <c r="W431" s="220"/>
      <c r="X431" s="184"/>
      <c r="Y431" s="213"/>
      <c r="Z431" s="184"/>
      <c r="AA431" s="184" t="str">
        <f t="shared" si="224"/>
        <v/>
      </c>
      <c r="AB431" s="184" t="str">
        <f t="shared" si="225"/>
        <v/>
      </c>
    </row>
    <row r="432" spans="1:28" s="183" customFormat="1" ht="14.25" customHeight="1" x14ac:dyDescent="0.25">
      <c r="A432" s="202"/>
      <c r="B432" s="141">
        <f t="shared" si="226"/>
        <v>6</v>
      </c>
      <c r="C432" s="140">
        <f t="shared" si="227"/>
        <v>43056</v>
      </c>
      <c r="D432" s="184"/>
      <c r="E432" s="212"/>
      <c r="F432" s="184"/>
      <c r="G432" s="213"/>
      <c r="H432" s="184"/>
      <c r="I432" s="214"/>
      <c r="J432" s="184"/>
      <c r="K432" s="215"/>
      <c r="L432" s="184"/>
      <c r="M432" s="216"/>
      <c r="N432" s="184"/>
      <c r="O432" s="217"/>
      <c r="P432" s="184"/>
      <c r="Q432" s="218"/>
      <c r="R432" s="184"/>
      <c r="S432" s="219"/>
      <c r="T432" s="184"/>
      <c r="U432" s="215"/>
      <c r="V432" s="184"/>
      <c r="W432" s="220"/>
      <c r="X432" s="184"/>
      <c r="Y432" s="213"/>
      <c r="Z432" s="184"/>
      <c r="AA432" s="184" t="str">
        <f t="shared" si="224"/>
        <v/>
      </c>
      <c r="AB432" s="184" t="str">
        <f t="shared" si="225"/>
        <v/>
      </c>
    </row>
    <row r="433" spans="1:28" s="183" customFormat="1" ht="14.25" customHeight="1" x14ac:dyDescent="0.25">
      <c r="A433" s="202"/>
      <c r="B433" s="141">
        <f t="shared" si="226"/>
        <v>7</v>
      </c>
      <c r="C433" s="140">
        <f t="shared" si="227"/>
        <v>43057</v>
      </c>
      <c r="D433" s="184"/>
      <c r="E433" s="212"/>
      <c r="F433" s="184"/>
      <c r="G433" s="213"/>
      <c r="H433" s="184"/>
      <c r="I433" s="214"/>
      <c r="J433" s="184"/>
      <c r="K433" s="215"/>
      <c r="L433" s="184"/>
      <c r="M433" s="216"/>
      <c r="N433" s="184"/>
      <c r="O433" s="217"/>
      <c r="P433" s="184"/>
      <c r="Q433" s="218"/>
      <c r="R433" s="184"/>
      <c r="S433" s="219"/>
      <c r="T433" s="184"/>
      <c r="U433" s="215"/>
      <c r="V433" s="184"/>
      <c r="W433" s="220"/>
      <c r="X433" s="184"/>
      <c r="Y433" s="213"/>
      <c r="Z433" s="184"/>
      <c r="AA433" s="184" t="str">
        <f t="shared" si="224"/>
        <v/>
      </c>
      <c r="AB433" s="184" t="str">
        <f t="shared" si="225"/>
        <v/>
      </c>
    </row>
    <row r="434" spans="1:28" s="183" customFormat="1" ht="14.25" customHeight="1" x14ac:dyDescent="0.25">
      <c r="A434" s="202"/>
      <c r="B434" s="141">
        <f t="shared" si="226"/>
        <v>1</v>
      </c>
      <c r="C434" s="140">
        <f t="shared" si="227"/>
        <v>43058</v>
      </c>
      <c r="D434" s="184"/>
      <c r="E434" s="212"/>
      <c r="F434" s="184"/>
      <c r="G434" s="213"/>
      <c r="H434" s="184"/>
      <c r="I434" s="214"/>
      <c r="J434" s="184"/>
      <c r="K434" s="215"/>
      <c r="L434" s="184"/>
      <c r="M434" s="216"/>
      <c r="N434" s="184"/>
      <c r="O434" s="217"/>
      <c r="P434" s="184"/>
      <c r="Q434" s="218"/>
      <c r="R434" s="184"/>
      <c r="S434" s="219"/>
      <c r="T434" s="184"/>
      <c r="U434" s="215"/>
      <c r="V434" s="184"/>
      <c r="W434" s="220"/>
      <c r="X434" s="184"/>
      <c r="Y434" s="213"/>
      <c r="Z434" s="184"/>
      <c r="AA434" s="184" t="str">
        <f t="shared" si="224"/>
        <v/>
      </c>
      <c r="AB434" s="184" t="str">
        <f t="shared" si="225"/>
        <v/>
      </c>
    </row>
    <row r="435" spans="1:28" s="181" customFormat="1" ht="15.75" customHeight="1" x14ac:dyDescent="0.25">
      <c r="A435" s="203"/>
      <c r="B435" s="394" t="s">
        <v>22</v>
      </c>
      <c r="C435" s="395"/>
      <c r="D435" s="379">
        <f>SUM(D428:D434)</f>
        <v>0</v>
      </c>
      <c r="E435" s="380"/>
      <c r="F435" s="379">
        <f>SUM(F428:F434)</f>
        <v>0</v>
      </c>
      <c r="G435" s="380"/>
      <c r="H435" s="379">
        <f>SUM(H428:H434)</f>
        <v>0</v>
      </c>
      <c r="I435" s="380"/>
      <c r="J435" s="379">
        <f>SUM(J428:J434)</f>
        <v>0</v>
      </c>
      <c r="K435" s="380"/>
      <c r="L435" s="379">
        <f>SUM(L428:L434)</f>
        <v>0</v>
      </c>
      <c r="M435" s="380"/>
      <c r="N435" s="379">
        <f>SUM(N428:N434)</f>
        <v>0</v>
      </c>
      <c r="O435" s="380"/>
      <c r="P435" s="379">
        <f>SUM(P428:P434)</f>
        <v>0</v>
      </c>
      <c r="Q435" s="380"/>
      <c r="R435" s="379">
        <f>SUM(R428:R434)</f>
        <v>0</v>
      </c>
      <c r="S435" s="380"/>
      <c r="T435" s="379">
        <f>SUM(T428:T434)</f>
        <v>0</v>
      </c>
      <c r="U435" s="380"/>
      <c r="V435" s="379">
        <f>SUM(V428:V434)</f>
        <v>0</v>
      </c>
      <c r="W435" s="380"/>
      <c r="X435" s="379">
        <f>SUM(X428:X434)</f>
        <v>0</v>
      </c>
      <c r="Y435" s="380"/>
      <c r="Z435" s="180">
        <f>SUM(Z428:Z434)</f>
        <v>0</v>
      </c>
      <c r="AA435" s="180">
        <f>SUM(AA428:AA434)</f>
        <v>0</v>
      </c>
      <c r="AB435" s="180">
        <f>SUM(AB428:AB434)</f>
        <v>0</v>
      </c>
    </row>
    <row r="436" spans="1:28" s="183" customFormat="1" ht="15.75" customHeight="1" x14ac:dyDescent="0.25">
      <c r="A436" s="202"/>
      <c r="B436" s="375">
        <f>SEMAINE(date_1er_jour_semaine($A$1,B427)+7)</f>
        <v>47</v>
      </c>
      <c r="C436" s="376"/>
      <c r="D436" s="245" t="s">
        <v>8</v>
      </c>
      <c r="E436" s="314" t="s">
        <v>133</v>
      </c>
      <c r="F436" s="246" t="s">
        <v>9</v>
      </c>
      <c r="G436" s="313" t="s">
        <v>133</v>
      </c>
      <c r="H436" s="247" t="s">
        <v>10</v>
      </c>
      <c r="I436" s="312" t="s">
        <v>133</v>
      </c>
      <c r="J436" s="248" t="s">
        <v>11</v>
      </c>
      <c r="K436" s="311" t="s">
        <v>133</v>
      </c>
      <c r="L436" s="249" t="s">
        <v>12</v>
      </c>
      <c r="M436" s="310" t="s">
        <v>133</v>
      </c>
      <c r="N436" s="250" t="s">
        <v>13</v>
      </c>
      <c r="O436" s="309" t="s">
        <v>133</v>
      </c>
      <c r="P436" s="251" t="s">
        <v>14</v>
      </c>
      <c r="Q436" s="317" t="s">
        <v>133</v>
      </c>
      <c r="R436" s="252" t="s">
        <v>15</v>
      </c>
      <c r="S436" s="315" t="s">
        <v>133</v>
      </c>
      <c r="T436" s="253" t="s">
        <v>16</v>
      </c>
      <c r="U436" s="254" t="s">
        <v>133</v>
      </c>
      <c r="V436" s="255" t="s">
        <v>17</v>
      </c>
      <c r="W436" s="316" t="s">
        <v>133</v>
      </c>
      <c r="X436" s="256" t="s">
        <v>18</v>
      </c>
      <c r="Y436" s="308" t="s">
        <v>133</v>
      </c>
      <c r="Z436" s="110" t="s">
        <v>19</v>
      </c>
      <c r="AA436" s="115" t="s">
        <v>20</v>
      </c>
      <c r="AB436" s="119" t="s">
        <v>21</v>
      </c>
    </row>
    <row r="437" spans="1:28" s="183" customFormat="1" ht="14.25" customHeight="1" x14ac:dyDescent="0.25">
      <c r="A437" s="202"/>
      <c r="B437" s="141">
        <f t="shared" ref="B437:B438" si="228">WEEKDAY(C437)</f>
        <v>2</v>
      </c>
      <c r="C437" s="140">
        <f>date_1er_jour_semaine($A$1,B436)</f>
        <v>43059</v>
      </c>
      <c r="D437" s="184"/>
      <c r="E437" s="212"/>
      <c r="F437" s="184"/>
      <c r="G437" s="213"/>
      <c r="H437" s="184"/>
      <c r="I437" s="214"/>
      <c r="J437" s="184"/>
      <c r="K437" s="215"/>
      <c r="L437" s="184"/>
      <c r="M437" s="216"/>
      <c r="N437" s="184"/>
      <c r="O437" s="217"/>
      <c r="P437" s="184"/>
      <c r="Q437" s="218"/>
      <c r="R437" s="184"/>
      <c r="S437" s="219"/>
      <c r="T437" s="184"/>
      <c r="U437" s="215"/>
      <c r="V437" s="184"/>
      <c r="W437" s="220"/>
      <c r="X437" s="184"/>
      <c r="Y437" s="213"/>
      <c r="Z437" s="184"/>
      <c r="AA437" s="184" t="str">
        <f t="shared" ref="AA437:AA443" si="229">IF(SUM(D437:X437)=0,"",SUM(D437:X437))</f>
        <v/>
      </c>
      <c r="AB437" s="184" t="str">
        <f t="shared" ref="AB437:AB443" si="230">IF(SUM(Y437:AA437)=0,"",SUM(Z437,AA437))</f>
        <v/>
      </c>
    </row>
    <row r="438" spans="1:28" s="183" customFormat="1" ht="14.25" customHeight="1" x14ac:dyDescent="0.25">
      <c r="A438" s="202"/>
      <c r="B438" s="141">
        <f t="shared" si="228"/>
        <v>3</v>
      </c>
      <c r="C438" s="140">
        <f>C437+1</f>
        <v>43060</v>
      </c>
      <c r="D438" s="184"/>
      <c r="E438" s="212"/>
      <c r="F438" s="184"/>
      <c r="G438" s="213"/>
      <c r="H438" s="184"/>
      <c r="I438" s="214"/>
      <c r="J438" s="184"/>
      <c r="K438" s="215"/>
      <c r="L438" s="184"/>
      <c r="M438" s="216"/>
      <c r="N438" s="184"/>
      <c r="O438" s="217"/>
      <c r="P438" s="184"/>
      <c r="Q438" s="218"/>
      <c r="R438" s="184"/>
      <c r="S438" s="219"/>
      <c r="T438" s="221"/>
      <c r="U438" s="215"/>
      <c r="V438" s="184"/>
      <c r="W438" s="220"/>
      <c r="X438" s="184"/>
      <c r="Y438" s="213"/>
      <c r="Z438" s="184"/>
      <c r="AA438" s="184" t="str">
        <f t="shared" si="229"/>
        <v/>
      </c>
      <c r="AB438" s="184" t="str">
        <f t="shared" si="230"/>
        <v/>
      </c>
    </row>
    <row r="439" spans="1:28" s="183" customFormat="1" ht="14.25" customHeight="1" x14ac:dyDescent="0.25">
      <c r="A439" s="202"/>
      <c r="B439" s="141">
        <f>WEEKDAY(C439)</f>
        <v>4</v>
      </c>
      <c r="C439" s="140">
        <f>C438+1</f>
        <v>43061</v>
      </c>
      <c r="D439" s="184"/>
      <c r="E439" s="212"/>
      <c r="F439" s="184"/>
      <c r="G439" s="213"/>
      <c r="H439" s="184"/>
      <c r="I439" s="214"/>
      <c r="J439" s="184"/>
      <c r="K439" s="215"/>
      <c r="L439" s="184"/>
      <c r="M439" s="216"/>
      <c r="N439" s="184"/>
      <c r="O439" s="217"/>
      <c r="P439" s="184"/>
      <c r="Q439" s="218"/>
      <c r="R439" s="184"/>
      <c r="S439" s="219"/>
      <c r="T439" s="184"/>
      <c r="U439" s="215"/>
      <c r="V439" s="184"/>
      <c r="W439" s="220"/>
      <c r="X439" s="184"/>
      <c r="Y439" s="213"/>
      <c r="Z439" s="184"/>
      <c r="AA439" s="184" t="str">
        <f t="shared" si="229"/>
        <v/>
      </c>
      <c r="AB439" s="184" t="str">
        <f t="shared" si="230"/>
        <v/>
      </c>
    </row>
    <row r="440" spans="1:28" s="183" customFormat="1" ht="14.25" customHeight="1" x14ac:dyDescent="0.25">
      <c r="A440" s="202"/>
      <c r="B440" s="141">
        <f t="shared" ref="B440:B443" si="231">WEEKDAY(C440)</f>
        <v>5</v>
      </c>
      <c r="C440" s="140">
        <f t="shared" ref="C440:C443" si="232">C439+1</f>
        <v>43062</v>
      </c>
      <c r="D440" s="184"/>
      <c r="E440" s="212"/>
      <c r="F440" s="184"/>
      <c r="G440" s="213"/>
      <c r="H440" s="184"/>
      <c r="I440" s="214"/>
      <c r="J440" s="184"/>
      <c r="K440" s="215"/>
      <c r="L440" s="184"/>
      <c r="M440" s="216"/>
      <c r="N440" s="184"/>
      <c r="O440" s="217"/>
      <c r="P440" s="184"/>
      <c r="Q440" s="218"/>
      <c r="R440" s="184"/>
      <c r="S440" s="219"/>
      <c r="T440" s="184"/>
      <c r="U440" s="215"/>
      <c r="V440" s="184"/>
      <c r="W440" s="220"/>
      <c r="X440" s="184"/>
      <c r="Y440" s="213"/>
      <c r="Z440" s="184"/>
      <c r="AA440" s="184" t="str">
        <f t="shared" si="229"/>
        <v/>
      </c>
      <c r="AB440" s="184" t="str">
        <f t="shared" si="230"/>
        <v/>
      </c>
    </row>
    <row r="441" spans="1:28" s="183" customFormat="1" ht="14.25" customHeight="1" x14ac:dyDescent="0.25">
      <c r="A441" s="202"/>
      <c r="B441" s="141">
        <f t="shared" si="231"/>
        <v>6</v>
      </c>
      <c r="C441" s="140">
        <f t="shared" si="232"/>
        <v>43063</v>
      </c>
      <c r="D441" s="184"/>
      <c r="E441" s="212"/>
      <c r="F441" s="184"/>
      <c r="G441" s="213"/>
      <c r="H441" s="184"/>
      <c r="I441" s="214"/>
      <c r="J441" s="184"/>
      <c r="K441" s="215"/>
      <c r="L441" s="184"/>
      <c r="M441" s="216"/>
      <c r="N441" s="184"/>
      <c r="O441" s="217"/>
      <c r="P441" s="184"/>
      <c r="Q441" s="218"/>
      <c r="R441" s="184"/>
      <c r="S441" s="219"/>
      <c r="T441" s="184"/>
      <c r="U441" s="215"/>
      <c r="V441" s="184"/>
      <c r="W441" s="220"/>
      <c r="X441" s="184"/>
      <c r="Y441" s="213"/>
      <c r="Z441" s="184"/>
      <c r="AA441" s="184" t="str">
        <f t="shared" si="229"/>
        <v/>
      </c>
      <c r="AB441" s="184" t="str">
        <f t="shared" si="230"/>
        <v/>
      </c>
    </row>
    <row r="442" spans="1:28" s="183" customFormat="1" ht="14.25" customHeight="1" x14ac:dyDescent="0.25">
      <c r="A442" s="202"/>
      <c r="B442" s="141">
        <f t="shared" si="231"/>
        <v>7</v>
      </c>
      <c r="C442" s="140">
        <f t="shared" si="232"/>
        <v>43064</v>
      </c>
      <c r="D442" s="184"/>
      <c r="E442" s="212"/>
      <c r="F442" s="184"/>
      <c r="G442" s="213"/>
      <c r="H442" s="184"/>
      <c r="I442" s="214"/>
      <c r="J442" s="184"/>
      <c r="K442" s="215"/>
      <c r="L442" s="184"/>
      <c r="M442" s="216"/>
      <c r="N442" s="184"/>
      <c r="O442" s="217"/>
      <c r="P442" s="184"/>
      <c r="Q442" s="218"/>
      <c r="R442" s="184"/>
      <c r="S442" s="219"/>
      <c r="T442" s="184"/>
      <c r="U442" s="215"/>
      <c r="V442" s="184"/>
      <c r="W442" s="220"/>
      <c r="X442" s="184"/>
      <c r="Y442" s="213"/>
      <c r="Z442" s="184"/>
      <c r="AA442" s="184" t="str">
        <f t="shared" si="229"/>
        <v/>
      </c>
      <c r="AB442" s="184" t="str">
        <f t="shared" si="230"/>
        <v/>
      </c>
    </row>
    <row r="443" spans="1:28" s="183" customFormat="1" ht="14.25" customHeight="1" x14ac:dyDescent="0.25">
      <c r="A443" s="202"/>
      <c r="B443" s="141">
        <f t="shared" si="231"/>
        <v>1</v>
      </c>
      <c r="C443" s="140">
        <f t="shared" si="232"/>
        <v>43065</v>
      </c>
      <c r="D443" s="184"/>
      <c r="E443" s="212"/>
      <c r="F443" s="184"/>
      <c r="G443" s="213"/>
      <c r="H443" s="184"/>
      <c r="I443" s="214"/>
      <c r="J443" s="184"/>
      <c r="K443" s="215"/>
      <c r="L443" s="184"/>
      <c r="M443" s="216"/>
      <c r="N443" s="184"/>
      <c r="O443" s="217"/>
      <c r="P443" s="184"/>
      <c r="Q443" s="218"/>
      <c r="R443" s="184"/>
      <c r="S443" s="219"/>
      <c r="T443" s="184"/>
      <c r="U443" s="215"/>
      <c r="V443" s="184"/>
      <c r="W443" s="220"/>
      <c r="X443" s="184"/>
      <c r="Y443" s="213"/>
      <c r="Z443" s="184"/>
      <c r="AA443" s="184" t="str">
        <f t="shared" si="229"/>
        <v/>
      </c>
      <c r="AB443" s="184" t="str">
        <f t="shared" si="230"/>
        <v/>
      </c>
    </row>
    <row r="444" spans="1:28" s="181" customFormat="1" ht="15.75" customHeight="1" x14ac:dyDescent="0.25">
      <c r="A444" s="203"/>
      <c r="B444" s="394" t="s">
        <v>22</v>
      </c>
      <c r="C444" s="395"/>
      <c r="D444" s="379">
        <f>SUM(D437:D443)</f>
        <v>0</v>
      </c>
      <c r="E444" s="380"/>
      <c r="F444" s="379">
        <f>SUM(F437:F443)</f>
        <v>0</v>
      </c>
      <c r="G444" s="380"/>
      <c r="H444" s="379">
        <f>SUM(H437:H443)</f>
        <v>0</v>
      </c>
      <c r="I444" s="380"/>
      <c r="J444" s="379">
        <f>SUM(J437:J443)</f>
        <v>0</v>
      </c>
      <c r="K444" s="380"/>
      <c r="L444" s="379">
        <f>SUM(L437:L443)</f>
        <v>0</v>
      </c>
      <c r="M444" s="380"/>
      <c r="N444" s="379">
        <f>SUM(N437:N443)</f>
        <v>0</v>
      </c>
      <c r="O444" s="380"/>
      <c r="P444" s="379">
        <f>SUM(P437:P443)</f>
        <v>0</v>
      </c>
      <c r="Q444" s="380"/>
      <c r="R444" s="379">
        <f>SUM(R437:R443)</f>
        <v>0</v>
      </c>
      <c r="S444" s="380"/>
      <c r="T444" s="379">
        <f>SUM(T437:T443)</f>
        <v>0</v>
      </c>
      <c r="U444" s="380"/>
      <c r="V444" s="379">
        <f>SUM(V437:V443)</f>
        <v>0</v>
      </c>
      <c r="W444" s="380"/>
      <c r="X444" s="379">
        <f>SUM(X437:X443)</f>
        <v>0</v>
      </c>
      <c r="Y444" s="380"/>
      <c r="Z444" s="180">
        <f>SUM(Z437:Z443)</f>
        <v>0</v>
      </c>
      <c r="AA444" s="180">
        <f>SUM(AA437:AA443)</f>
        <v>0</v>
      </c>
      <c r="AB444" s="180">
        <f>SUM(AB437:AB443)</f>
        <v>0</v>
      </c>
    </row>
    <row r="445" spans="1:28" s="183" customFormat="1" ht="15.75" customHeight="1" x14ac:dyDescent="0.25">
      <c r="A445" s="202"/>
      <c r="B445" s="375">
        <f>SEMAINE(date_1er_jour_semaine($A$1,B436)+7)</f>
        <v>48</v>
      </c>
      <c r="C445" s="376"/>
      <c r="D445" s="245" t="s">
        <v>8</v>
      </c>
      <c r="E445" s="314" t="s">
        <v>133</v>
      </c>
      <c r="F445" s="246" t="s">
        <v>9</v>
      </c>
      <c r="G445" s="313" t="s">
        <v>133</v>
      </c>
      <c r="H445" s="247" t="s">
        <v>10</v>
      </c>
      <c r="I445" s="312" t="s">
        <v>133</v>
      </c>
      <c r="J445" s="248" t="s">
        <v>11</v>
      </c>
      <c r="K445" s="311" t="s">
        <v>133</v>
      </c>
      <c r="L445" s="249" t="s">
        <v>12</v>
      </c>
      <c r="M445" s="310" t="s">
        <v>133</v>
      </c>
      <c r="N445" s="250" t="s">
        <v>13</v>
      </c>
      <c r="O445" s="309" t="s">
        <v>133</v>
      </c>
      <c r="P445" s="251" t="s">
        <v>14</v>
      </c>
      <c r="Q445" s="317" t="s">
        <v>133</v>
      </c>
      <c r="R445" s="252" t="s">
        <v>15</v>
      </c>
      <c r="S445" s="315" t="s">
        <v>133</v>
      </c>
      <c r="T445" s="253" t="s">
        <v>16</v>
      </c>
      <c r="U445" s="254" t="s">
        <v>133</v>
      </c>
      <c r="V445" s="255" t="s">
        <v>17</v>
      </c>
      <c r="W445" s="316" t="s">
        <v>133</v>
      </c>
      <c r="X445" s="256" t="s">
        <v>18</v>
      </c>
      <c r="Y445" s="308" t="s">
        <v>133</v>
      </c>
      <c r="Z445" s="110" t="s">
        <v>19</v>
      </c>
      <c r="AA445" s="115" t="s">
        <v>20</v>
      </c>
      <c r="AB445" s="119" t="s">
        <v>21</v>
      </c>
    </row>
    <row r="446" spans="1:28" s="183" customFormat="1" ht="14.25" customHeight="1" x14ac:dyDescent="0.25">
      <c r="A446" s="202"/>
      <c r="B446" s="141">
        <f t="shared" ref="B446:B447" si="233">WEEKDAY(C446)</f>
        <v>2</v>
      </c>
      <c r="C446" s="140">
        <f>date_1er_jour_semaine($A$1,B445)</f>
        <v>43066</v>
      </c>
      <c r="D446" s="184"/>
      <c r="E446" s="212"/>
      <c r="F446" s="184"/>
      <c r="G446" s="213"/>
      <c r="H446" s="184"/>
      <c r="I446" s="214"/>
      <c r="J446" s="184"/>
      <c r="K446" s="215"/>
      <c r="L446" s="184"/>
      <c r="M446" s="216"/>
      <c r="N446" s="184"/>
      <c r="O446" s="217"/>
      <c r="P446" s="184"/>
      <c r="Q446" s="218"/>
      <c r="R446" s="184"/>
      <c r="S446" s="219"/>
      <c r="T446" s="184"/>
      <c r="U446" s="215"/>
      <c r="V446" s="184"/>
      <c r="W446" s="220"/>
      <c r="X446" s="184"/>
      <c r="Y446" s="213"/>
      <c r="Z446" s="184"/>
      <c r="AA446" s="184" t="str">
        <f t="shared" ref="AA446:AA452" si="234">IF(SUM(D446:X446)=0,"",SUM(D446:X446))</f>
        <v/>
      </c>
      <c r="AB446" s="184" t="str">
        <f t="shared" ref="AB446:AB452" si="235">IF(SUM(Y446:AA446)=0,"",SUM(Z446,AA446))</f>
        <v/>
      </c>
    </row>
    <row r="447" spans="1:28" s="183" customFormat="1" ht="14.25" customHeight="1" x14ac:dyDescent="0.25">
      <c r="A447" s="202"/>
      <c r="B447" s="141">
        <f t="shared" si="233"/>
        <v>3</v>
      </c>
      <c r="C447" s="140">
        <f>C446+1</f>
        <v>43067</v>
      </c>
      <c r="D447" s="184"/>
      <c r="E447" s="212"/>
      <c r="F447" s="184"/>
      <c r="G447" s="213"/>
      <c r="H447" s="184"/>
      <c r="I447" s="214"/>
      <c r="J447" s="184"/>
      <c r="K447" s="215"/>
      <c r="L447" s="184"/>
      <c r="M447" s="216"/>
      <c r="N447" s="184"/>
      <c r="O447" s="217"/>
      <c r="P447" s="184"/>
      <c r="Q447" s="218"/>
      <c r="R447" s="184"/>
      <c r="S447" s="219"/>
      <c r="T447" s="221"/>
      <c r="U447" s="215"/>
      <c r="V447" s="184"/>
      <c r="W447" s="220"/>
      <c r="X447" s="184"/>
      <c r="Y447" s="213"/>
      <c r="Z447" s="184"/>
      <c r="AA447" s="184" t="str">
        <f t="shared" si="234"/>
        <v/>
      </c>
      <c r="AB447" s="184" t="str">
        <f t="shared" si="235"/>
        <v/>
      </c>
    </row>
    <row r="448" spans="1:28" s="183" customFormat="1" ht="14.25" customHeight="1" x14ac:dyDescent="0.25">
      <c r="A448" s="202"/>
      <c r="B448" s="141">
        <f>WEEKDAY(C448)</f>
        <v>4</v>
      </c>
      <c r="C448" s="140">
        <f>C447+1</f>
        <v>43068</v>
      </c>
      <c r="D448" s="184"/>
      <c r="E448" s="212"/>
      <c r="F448" s="184"/>
      <c r="G448" s="213"/>
      <c r="H448" s="184"/>
      <c r="I448" s="214"/>
      <c r="J448" s="184"/>
      <c r="K448" s="215"/>
      <c r="L448" s="184"/>
      <c r="M448" s="216"/>
      <c r="N448" s="184"/>
      <c r="O448" s="217"/>
      <c r="P448" s="184"/>
      <c r="Q448" s="218"/>
      <c r="R448" s="184"/>
      <c r="S448" s="219"/>
      <c r="T448" s="184"/>
      <c r="U448" s="215"/>
      <c r="V448" s="184"/>
      <c r="W448" s="220"/>
      <c r="X448" s="184"/>
      <c r="Y448" s="213"/>
      <c r="Z448" s="184"/>
      <c r="AA448" s="184" t="str">
        <f t="shared" si="234"/>
        <v/>
      </c>
      <c r="AB448" s="184" t="str">
        <f t="shared" si="235"/>
        <v/>
      </c>
    </row>
    <row r="449" spans="1:28" s="183" customFormat="1" ht="14.25" customHeight="1" x14ac:dyDescent="0.25">
      <c r="A449" s="204"/>
      <c r="B449" s="141">
        <f t="shared" ref="B449:B452" si="236">WEEKDAY(C449)</f>
        <v>5</v>
      </c>
      <c r="C449" s="140">
        <f t="shared" ref="C449:C452" si="237">C448+1</f>
        <v>43069</v>
      </c>
      <c r="D449" s="184"/>
      <c r="E449" s="212"/>
      <c r="F449" s="184"/>
      <c r="G449" s="213"/>
      <c r="H449" s="184"/>
      <c r="I449" s="214"/>
      <c r="J449" s="184"/>
      <c r="K449" s="215"/>
      <c r="L449" s="184"/>
      <c r="M449" s="216"/>
      <c r="N449" s="184"/>
      <c r="O449" s="217"/>
      <c r="P449" s="184"/>
      <c r="Q449" s="218"/>
      <c r="R449" s="184"/>
      <c r="S449" s="219"/>
      <c r="T449" s="184"/>
      <c r="U449" s="215"/>
      <c r="V449" s="184"/>
      <c r="W449" s="220"/>
      <c r="X449" s="184"/>
      <c r="Y449" s="213"/>
      <c r="Z449" s="184"/>
      <c r="AA449" s="184" t="str">
        <f t="shared" si="234"/>
        <v/>
      </c>
      <c r="AB449" s="184" t="str">
        <f t="shared" si="235"/>
        <v/>
      </c>
    </row>
    <row r="450" spans="1:28" s="183" customFormat="1" ht="15" customHeight="1" x14ac:dyDescent="0.25">
      <c r="A450" s="205"/>
      <c r="B450" s="141">
        <f t="shared" si="236"/>
        <v>6</v>
      </c>
      <c r="C450" s="140">
        <f t="shared" si="237"/>
        <v>43070</v>
      </c>
      <c r="D450" s="184"/>
      <c r="E450" s="212"/>
      <c r="F450" s="184"/>
      <c r="G450" s="213"/>
      <c r="H450" s="184"/>
      <c r="I450" s="214"/>
      <c r="J450" s="184"/>
      <c r="K450" s="215"/>
      <c r="L450" s="184"/>
      <c r="M450" s="216"/>
      <c r="N450" s="184"/>
      <c r="O450" s="217"/>
      <c r="P450" s="184"/>
      <c r="Q450" s="218"/>
      <c r="R450" s="184"/>
      <c r="S450" s="219"/>
      <c r="T450" s="184"/>
      <c r="U450" s="215"/>
      <c r="V450" s="184"/>
      <c r="W450" s="220"/>
      <c r="X450" s="184"/>
      <c r="Y450" s="213"/>
      <c r="Z450" s="184"/>
      <c r="AA450" s="184" t="str">
        <f t="shared" si="234"/>
        <v/>
      </c>
      <c r="AB450" s="184" t="str">
        <f t="shared" si="235"/>
        <v/>
      </c>
    </row>
    <row r="451" spans="1:28" s="183" customFormat="1" ht="14.25" customHeight="1" x14ac:dyDescent="0.25">
      <c r="A451" s="206"/>
      <c r="B451" s="141">
        <f t="shared" si="236"/>
        <v>7</v>
      </c>
      <c r="C451" s="140">
        <f t="shared" si="237"/>
        <v>43071</v>
      </c>
      <c r="D451" s="184"/>
      <c r="E451" s="212"/>
      <c r="F451" s="184"/>
      <c r="G451" s="213"/>
      <c r="H451" s="184"/>
      <c r="I451" s="214"/>
      <c r="J451" s="184"/>
      <c r="K451" s="215"/>
      <c r="L451" s="184"/>
      <c r="M451" s="216"/>
      <c r="N451" s="184"/>
      <c r="O451" s="217"/>
      <c r="P451" s="184"/>
      <c r="Q451" s="218"/>
      <c r="R451" s="184"/>
      <c r="S451" s="219"/>
      <c r="T451" s="184"/>
      <c r="U451" s="215"/>
      <c r="V451" s="184"/>
      <c r="W451" s="220"/>
      <c r="X451" s="184"/>
      <c r="Y451" s="213"/>
      <c r="Z451" s="184"/>
      <c r="AA451" s="184" t="str">
        <f t="shared" si="234"/>
        <v/>
      </c>
      <c r="AB451" s="184" t="str">
        <f t="shared" si="235"/>
        <v/>
      </c>
    </row>
    <row r="452" spans="1:28" s="183" customFormat="1" ht="14.25" customHeight="1" x14ac:dyDescent="0.25">
      <c r="A452" s="206"/>
      <c r="B452" s="141">
        <f t="shared" si="236"/>
        <v>1</v>
      </c>
      <c r="C452" s="140">
        <f t="shared" si="237"/>
        <v>43072</v>
      </c>
      <c r="D452" s="184"/>
      <c r="E452" s="212"/>
      <c r="F452" s="184"/>
      <c r="G452" s="213"/>
      <c r="H452" s="184"/>
      <c r="I452" s="214"/>
      <c r="J452" s="184"/>
      <c r="K452" s="215"/>
      <c r="L452" s="184"/>
      <c r="M452" s="216"/>
      <c r="N452" s="184"/>
      <c r="O452" s="217"/>
      <c r="P452" s="184"/>
      <c r="Q452" s="218"/>
      <c r="R452" s="184"/>
      <c r="S452" s="219"/>
      <c r="T452" s="184"/>
      <c r="U452" s="215"/>
      <c r="V452" s="184"/>
      <c r="W452" s="220"/>
      <c r="X452" s="184"/>
      <c r="Y452" s="213"/>
      <c r="Z452" s="184"/>
      <c r="AA452" s="184" t="str">
        <f t="shared" si="234"/>
        <v/>
      </c>
      <c r="AB452" s="184" t="str">
        <f t="shared" si="235"/>
        <v/>
      </c>
    </row>
    <row r="453" spans="1:28" s="181" customFormat="1" ht="15.75" customHeight="1" x14ac:dyDescent="0.25">
      <c r="A453" s="207"/>
      <c r="B453" s="394" t="s">
        <v>22</v>
      </c>
      <c r="C453" s="395"/>
      <c r="D453" s="379">
        <f>SUM(D446:D452)</f>
        <v>0</v>
      </c>
      <c r="E453" s="380"/>
      <c r="F453" s="379">
        <f>SUM(F446:F452)</f>
        <v>0</v>
      </c>
      <c r="G453" s="380"/>
      <c r="H453" s="379">
        <f>SUM(H446:H452)</f>
        <v>0</v>
      </c>
      <c r="I453" s="380"/>
      <c r="J453" s="379">
        <f>SUM(J446:J452)</f>
        <v>0</v>
      </c>
      <c r="K453" s="380"/>
      <c r="L453" s="379">
        <f>SUM(L446:L452)</f>
        <v>0</v>
      </c>
      <c r="M453" s="380"/>
      <c r="N453" s="379">
        <f>SUM(N446:N452)</f>
        <v>0</v>
      </c>
      <c r="O453" s="380"/>
      <c r="P453" s="379">
        <f>SUM(P446:P452)</f>
        <v>0</v>
      </c>
      <c r="Q453" s="380"/>
      <c r="R453" s="379">
        <f>SUM(R446:R452)</f>
        <v>0</v>
      </c>
      <c r="S453" s="380"/>
      <c r="T453" s="379">
        <f>SUM(T446:T452)</f>
        <v>0</v>
      </c>
      <c r="U453" s="380"/>
      <c r="V453" s="379">
        <f>SUM(V446:V452)</f>
        <v>0</v>
      </c>
      <c r="W453" s="380"/>
      <c r="X453" s="379">
        <f>SUM(X446:X452)</f>
        <v>0</v>
      </c>
      <c r="Y453" s="380"/>
      <c r="Z453" s="180">
        <f>SUM(Z446:Z452)</f>
        <v>0</v>
      </c>
      <c r="AA453" s="180">
        <f>SUM(AA446:AA452)</f>
        <v>0</v>
      </c>
      <c r="AB453" s="180">
        <f>SUM(AB446:AB452)</f>
        <v>0</v>
      </c>
    </row>
    <row r="454" spans="1:28" s="183" customFormat="1" ht="15.75" customHeight="1" x14ac:dyDescent="0.25">
      <c r="A454" s="206"/>
      <c r="B454" s="375">
        <f>SEMAINE(date_1er_jour_semaine($A$1,B445)+7)</f>
        <v>49</v>
      </c>
      <c r="C454" s="376"/>
      <c r="D454" s="245" t="s">
        <v>8</v>
      </c>
      <c r="E454" s="314" t="s">
        <v>133</v>
      </c>
      <c r="F454" s="246" t="s">
        <v>9</v>
      </c>
      <c r="G454" s="313" t="s">
        <v>133</v>
      </c>
      <c r="H454" s="247" t="s">
        <v>10</v>
      </c>
      <c r="I454" s="312" t="s">
        <v>133</v>
      </c>
      <c r="J454" s="248" t="s">
        <v>11</v>
      </c>
      <c r="K454" s="311" t="s">
        <v>133</v>
      </c>
      <c r="L454" s="249" t="s">
        <v>12</v>
      </c>
      <c r="M454" s="310" t="s">
        <v>133</v>
      </c>
      <c r="N454" s="250" t="s">
        <v>13</v>
      </c>
      <c r="O454" s="309" t="s">
        <v>133</v>
      </c>
      <c r="P454" s="251" t="s">
        <v>14</v>
      </c>
      <c r="Q454" s="317" t="s">
        <v>133</v>
      </c>
      <c r="R454" s="252" t="s">
        <v>15</v>
      </c>
      <c r="S454" s="315" t="s">
        <v>133</v>
      </c>
      <c r="T454" s="253" t="s">
        <v>16</v>
      </c>
      <c r="U454" s="254" t="s">
        <v>133</v>
      </c>
      <c r="V454" s="255" t="s">
        <v>17</v>
      </c>
      <c r="W454" s="316" t="s">
        <v>133</v>
      </c>
      <c r="X454" s="256" t="s">
        <v>18</v>
      </c>
      <c r="Y454" s="308" t="s">
        <v>133</v>
      </c>
      <c r="Z454" s="110" t="s">
        <v>19</v>
      </c>
      <c r="AA454" s="115" t="s">
        <v>20</v>
      </c>
      <c r="AB454" s="119" t="s">
        <v>21</v>
      </c>
    </row>
    <row r="455" spans="1:28" s="183" customFormat="1" ht="14.25" customHeight="1" x14ac:dyDescent="0.25">
      <c r="A455" s="206"/>
      <c r="B455" s="141">
        <f t="shared" ref="B455:B456" si="238">WEEKDAY(C455)</f>
        <v>2</v>
      </c>
      <c r="C455" s="140">
        <f>date_1er_jour_semaine($A$1,B454)</f>
        <v>43073</v>
      </c>
      <c r="D455" s="184"/>
      <c r="E455" s="212"/>
      <c r="F455" s="184"/>
      <c r="G455" s="213"/>
      <c r="H455" s="184"/>
      <c r="I455" s="214"/>
      <c r="J455" s="184"/>
      <c r="K455" s="215"/>
      <c r="L455" s="184"/>
      <c r="M455" s="216"/>
      <c r="N455" s="184"/>
      <c r="O455" s="217"/>
      <c r="P455" s="184"/>
      <c r="Q455" s="218"/>
      <c r="R455" s="184"/>
      <c r="S455" s="219"/>
      <c r="T455" s="184"/>
      <c r="U455" s="215"/>
      <c r="V455" s="184"/>
      <c r="W455" s="220"/>
      <c r="X455" s="184"/>
      <c r="Y455" s="213"/>
      <c r="Z455" s="184"/>
      <c r="AA455" s="184" t="str">
        <f t="shared" ref="AA455:AA461" si="239">IF(SUM(D455:X455)=0,"",SUM(D455:X455))</f>
        <v/>
      </c>
      <c r="AB455" s="184" t="str">
        <f t="shared" ref="AB455:AB461" si="240">IF(SUM(Y455:AA455)=0,"",SUM(Z455,AA455))</f>
        <v/>
      </c>
    </row>
    <row r="456" spans="1:28" s="183" customFormat="1" ht="14.25" customHeight="1" x14ac:dyDescent="0.25">
      <c r="A456" s="206"/>
      <c r="B456" s="141">
        <f t="shared" si="238"/>
        <v>3</v>
      </c>
      <c r="C456" s="140">
        <f>C455+1</f>
        <v>43074</v>
      </c>
      <c r="D456" s="184"/>
      <c r="E456" s="212"/>
      <c r="F456" s="184"/>
      <c r="G456" s="213"/>
      <c r="H456" s="184"/>
      <c r="I456" s="214"/>
      <c r="J456" s="184"/>
      <c r="K456" s="215"/>
      <c r="L456" s="184"/>
      <c r="M456" s="216"/>
      <c r="N456" s="184"/>
      <c r="O456" s="217"/>
      <c r="P456" s="184"/>
      <c r="Q456" s="218"/>
      <c r="R456" s="184"/>
      <c r="S456" s="219"/>
      <c r="T456" s="221"/>
      <c r="U456" s="215"/>
      <c r="V456" s="184"/>
      <c r="W456" s="220"/>
      <c r="X456" s="184"/>
      <c r="Y456" s="213"/>
      <c r="Z456" s="184"/>
      <c r="AA456" s="184" t="str">
        <f t="shared" si="239"/>
        <v/>
      </c>
      <c r="AB456" s="184" t="str">
        <f t="shared" si="240"/>
        <v/>
      </c>
    </row>
    <row r="457" spans="1:28" s="183" customFormat="1" ht="14.25" customHeight="1" x14ac:dyDescent="0.25">
      <c r="A457" s="206"/>
      <c r="B457" s="141">
        <f>WEEKDAY(C457)</f>
        <v>4</v>
      </c>
      <c r="C457" s="140">
        <f>C456+1</f>
        <v>43075</v>
      </c>
      <c r="D457" s="184"/>
      <c r="E457" s="212"/>
      <c r="F457" s="184"/>
      <c r="G457" s="213"/>
      <c r="H457" s="184"/>
      <c r="I457" s="214"/>
      <c r="J457" s="184"/>
      <c r="K457" s="215"/>
      <c r="L457" s="184"/>
      <c r="M457" s="216"/>
      <c r="N457" s="184"/>
      <c r="O457" s="217"/>
      <c r="P457" s="184"/>
      <c r="Q457" s="218"/>
      <c r="R457" s="184"/>
      <c r="S457" s="219"/>
      <c r="T457" s="184"/>
      <c r="U457" s="215"/>
      <c r="V457" s="184"/>
      <c r="W457" s="220"/>
      <c r="X457" s="184"/>
      <c r="Y457" s="213"/>
      <c r="Z457" s="184"/>
      <c r="AA457" s="184" t="str">
        <f t="shared" si="239"/>
        <v/>
      </c>
      <c r="AB457" s="184" t="str">
        <f t="shared" si="240"/>
        <v/>
      </c>
    </row>
    <row r="458" spans="1:28" s="183" customFormat="1" ht="14.25" customHeight="1" x14ac:dyDescent="0.25">
      <c r="A458" s="206"/>
      <c r="B458" s="141">
        <f t="shared" ref="B458:B461" si="241">WEEKDAY(C458)</f>
        <v>5</v>
      </c>
      <c r="C458" s="140">
        <f t="shared" ref="C458:C461" si="242">C457+1</f>
        <v>43076</v>
      </c>
      <c r="D458" s="184"/>
      <c r="E458" s="212"/>
      <c r="F458" s="184"/>
      <c r="G458" s="213"/>
      <c r="H458" s="184"/>
      <c r="I458" s="214"/>
      <c r="J458" s="184"/>
      <c r="K458" s="215"/>
      <c r="L458" s="184"/>
      <c r="M458" s="216"/>
      <c r="N458" s="184"/>
      <c r="O458" s="217"/>
      <c r="P458" s="184"/>
      <c r="Q458" s="218"/>
      <c r="R458" s="184"/>
      <c r="S458" s="219"/>
      <c r="T458" s="184"/>
      <c r="U458" s="215"/>
      <c r="V458" s="184"/>
      <c r="W458" s="220"/>
      <c r="X458" s="184"/>
      <c r="Y458" s="213"/>
      <c r="Z458" s="184"/>
      <c r="AA458" s="184" t="str">
        <f t="shared" si="239"/>
        <v/>
      </c>
      <c r="AB458" s="184" t="str">
        <f t="shared" si="240"/>
        <v/>
      </c>
    </row>
    <row r="459" spans="1:28" s="183" customFormat="1" ht="14.25" customHeight="1" x14ac:dyDescent="0.25">
      <c r="A459" s="206"/>
      <c r="B459" s="141">
        <f t="shared" si="241"/>
        <v>6</v>
      </c>
      <c r="C459" s="140">
        <f t="shared" si="242"/>
        <v>43077</v>
      </c>
      <c r="D459" s="184"/>
      <c r="E459" s="212"/>
      <c r="F459" s="184"/>
      <c r="G459" s="213"/>
      <c r="H459" s="184"/>
      <c r="I459" s="214"/>
      <c r="J459" s="184"/>
      <c r="K459" s="215"/>
      <c r="L459" s="184"/>
      <c r="M459" s="216"/>
      <c r="N459" s="184"/>
      <c r="O459" s="217"/>
      <c r="P459" s="184"/>
      <c r="Q459" s="218"/>
      <c r="R459" s="184"/>
      <c r="S459" s="219"/>
      <c r="T459" s="184"/>
      <c r="U459" s="215"/>
      <c r="V459" s="184"/>
      <c r="W459" s="220"/>
      <c r="X459" s="184"/>
      <c r="Y459" s="213"/>
      <c r="Z459" s="184"/>
      <c r="AA459" s="184" t="str">
        <f t="shared" si="239"/>
        <v/>
      </c>
      <c r="AB459" s="184" t="str">
        <f t="shared" si="240"/>
        <v/>
      </c>
    </row>
    <row r="460" spans="1:28" s="183" customFormat="1" ht="14.25" customHeight="1" x14ac:dyDescent="0.25">
      <c r="A460" s="206"/>
      <c r="B460" s="141">
        <f t="shared" si="241"/>
        <v>7</v>
      </c>
      <c r="C460" s="140">
        <f t="shared" si="242"/>
        <v>43078</v>
      </c>
      <c r="D460" s="184"/>
      <c r="E460" s="212"/>
      <c r="F460" s="184"/>
      <c r="G460" s="213"/>
      <c r="H460" s="184"/>
      <c r="I460" s="214"/>
      <c r="J460" s="184"/>
      <c r="K460" s="215"/>
      <c r="L460" s="184"/>
      <c r="M460" s="216"/>
      <c r="N460" s="184"/>
      <c r="O460" s="217"/>
      <c r="P460" s="184"/>
      <c r="Q460" s="218"/>
      <c r="R460" s="184"/>
      <c r="S460" s="219"/>
      <c r="T460" s="184"/>
      <c r="U460" s="215"/>
      <c r="V460" s="184"/>
      <c r="W460" s="220"/>
      <c r="X460" s="184"/>
      <c r="Y460" s="213"/>
      <c r="Z460" s="184"/>
      <c r="AA460" s="184" t="str">
        <f t="shared" si="239"/>
        <v/>
      </c>
      <c r="AB460" s="184" t="str">
        <f t="shared" si="240"/>
        <v/>
      </c>
    </row>
    <row r="461" spans="1:28" s="183" customFormat="1" ht="14.25" customHeight="1" x14ac:dyDescent="0.25">
      <c r="A461" s="206"/>
      <c r="B461" s="141">
        <f t="shared" si="241"/>
        <v>1</v>
      </c>
      <c r="C461" s="140">
        <f t="shared" si="242"/>
        <v>43079</v>
      </c>
      <c r="D461" s="184"/>
      <c r="E461" s="212"/>
      <c r="F461" s="184"/>
      <c r="G461" s="213"/>
      <c r="H461" s="184"/>
      <c r="I461" s="214"/>
      <c r="J461" s="184"/>
      <c r="K461" s="215"/>
      <c r="L461" s="184"/>
      <c r="M461" s="216"/>
      <c r="N461" s="184"/>
      <c r="O461" s="217"/>
      <c r="P461" s="184"/>
      <c r="Q461" s="218"/>
      <c r="R461" s="184"/>
      <c r="S461" s="219"/>
      <c r="T461" s="184"/>
      <c r="U461" s="215"/>
      <c r="V461" s="184"/>
      <c r="W461" s="220"/>
      <c r="X461" s="184"/>
      <c r="Y461" s="213"/>
      <c r="Z461" s="184"/>
      <c r="AA461" s="184" t="str">
        <f t="shared" si="239"/>
        <v/>
      </c>
      <c r="AB461" s="184" t="str">
        <f t="shared" si="240"/>
        <v/>
      </c>
    </row>
    <row r="462" spans="1:28" s="181" customFormat="1" ht="15.75" customHeight="1" x14ac:dyDescent="0.25">
      <c r="A462" s="207"/>
      <c r="B462" s="394" t="s">
        <v>22</v>
      </c>
      <c r="C462" s="395"/>
      <c r="D462" s="379">
        <f>SUM(D455:D461)</f>
        <v>0</v>
      </c>
      <c r="E462" s="380"/>
      <c r="F462" s="379">
        <f>SUM(F455:F461)</f>
        <v>0</v>
      </c>
      <c r="G462" s="380"/>
      <c r="H462" s="379">
        <f>SUM(H455:H461)</f>
        <v>0</v>
      </c>
      <c r="I462" s="380"/>
      <c r="J462" s="379">
        <f>SUM(J455:J461)</f>
        <v>0</v>
      </c>
      <c r="K462" s="380"/>
      <c r="L462" s="379">
        <f>SUM(L455:L461)</f>
        <v>0</v>
      </c>
      <c r="M462" s="380"/>
      <c r="N462" s="379">
        <f>SUM(N455:N461)</f>
        <v>0</v>
      </c>
      <c r="O462" s="380"/>
      <c r="P462" s="379">
        <f>SUM(P455:P461)</f>
        <v>0</v>
      </c>
      <c r="Q462" s="380"/>
      <c r="R462" s="379">
        <f>SUM(R455:R461)</f>
        <v>0</v>
      </c>
      <c r="S462" s="380"/>
      <c r="T462" s="379">
        <f>SUM(T455:T461)</f>
        <v>0</v>
      </c>
      <c r="U462" s="380"/>
      <c r="V462" s="379">
        <f>SUM(V455:V461)</f>
        <v>0</v>
      </c>
      <c r="W462" s="380"/>
      <c r="X462" s="379">
        <f>SUM(X455:X461)</f>
        <v>0</v>
      </c>
      <c r="Y462" s="380"/>
      <c r="Z462" s="180">
        <f>SUM(Z455:Z461)</f>
        <v>0</v>
      </c>
      <c r="AA462" s="180">
        <f>SUM(AA455:AA461)</f>
        <v>0</v>
      </c>
      <c r="AB462" s="180">
        <f>SUM(AB455:AB461)</f>
        <v>0</v>
      </c>
    </row>
    <row r="463" spans="1:28" s="183" customFormat="1" ht="15.75" customHeight="1" x14ac:dyDescent="0.25">
      <c r="A463" s="206"/>
      <c r="B463" s="375">
        <f>SEMAINE(date_1er_jour_semaine($A$1,B454)+7)</f>
        <v>50</v>
      </c>
      <c r="C463" s="376"/>
      <c r="D463" s="245" t="s">
        <v>8</v>
      </c>
      <c r="E463" s="314" t="s">
        <v>133</v>
      </c>
      <c r="F463" s="246" t="s">
        <v>9</v>
      </c>
      <c r="G463" s="313" t="s">
        <v>133</v>
      </c>
      <c r="H463" s="247" t="s">
        <v>10</v>
      </c>
      <c r="I463" s="312" t="s">
        <v>133</v>
      </c>
      <c r="J463" s="248" t="s">
        <v>11</v>
      </c>
      <c r="K463" s="311" t="s">
        <v>133</v>
      </c>
      <c r="L463" s="249" t="s">
        <v>12</v>
      </c>
      <c r="M463" s="310" t="s">
        <v>133</v>
      </c>
      <c r="N463" s="250" t="s">
        <v>13</v>
      </c>
      <c r="O463" s="309" t="s">
        <v>133</v>
      </c>
      <c r="P463" s="251" t="s">
        <v>14</v>
      </c>
      <c r="Q463" s="317" t="s">
        <v>133</v>
      </c>
      <c r="R463" s="252" t="s">
        <v>15</v>
      </c>
      <c r="S463" s="315" t="s">
        <v>133</v>
      </c>
      <c r="T463" s="253" t="s">
        <v>16</v>
      </c>
      <c r="U463" s="254" t="s">
        <v>133</v>
      </c>
      <c r="V463" s="255" t="s">
        <v>17</v>
      </c>
      <c r="W463" s="316" t="s">
        <v>133</v>
      </c>
      <c r="X463" s="256" t="s">
        <v>18</v>
      </c>
      <c r="Y463" s="308" t="s">
        <v>133</v>
      </c>
      <c r="Z463" s="110" t="s">
        <v>19</v>
      </c>
      <c r="AA463" s="115" t="s">
        <v>20</v>
      </c>
      <c r="AB463" s="119" t="s">
        <v>21</v>
      </c>
    </row>
    <row r="464" spans="1:28" s="183" customFormat="1" ht="14.25" customHeight="1" x14ac:dyDescent="0.25">
      <c r="A464" s="206"/>
      <c r="B464" s="141">
        <f t="shared" ref="B464:B465" si="243">WEEKDAY(C464)</f>
        <v>2</v>
      </c>
      <c r="C464" s="140">
        <f>date_1er_jour_semaine($A$1,B463)</f>
        <v>43080</v>
      </c>
      <c r="D464" s="184"/>
      <c r="E464" s="212"/>
      <c r="F464" s="184"/>
      <c r="G464" s="213"/>
      <c r="H464" s="184"/>
      <c r="I464" s="214"/>
      <c r="J464" s="184"/>
      <c r="K464" s="215"/>
      <c r="L464" s="184"/>
      <c r="M464" s="216"/>
      <c r="N464" s="184"/>
      <c r="O464" s="217"/>
      <c r="P464" s="184"/>
      <c r="Q464" s="218"/>
      <c r="R464" s="184"/>
      <c r="S464" s="219"/>
      <c r="T464" s="184"/>
      <c r="U464" s="215"/>
      <c r="V464" s="184"/>
      <c r="W464" s="220"/>
      <c r="X464" s="184"/>
      <c r="Y464" s="213"/>
      <c r="Z464" s="184"/>
      <c r="AA464" s="184" t="str">
        <f t="shared" ref="AA464:AA470" si="244">IF(SUM(D464:X464)=0,"",SUM(D464:X464))</f>
        <v/>
      </c>
      <c r="AB464" s="184" t="str">
        <f t="shared" ref="AB464:AB470" si="245">IF(SUM(Y464:AA464)=0,"",SUM(Z464,AA464))</f>
        <v/>
      </c>
    </row>
    <row r="465" spans="1:28" s="183" customFormat="1" ht="14.25" customHeight="1" x14ac:dyDescent="0.25">
      <c r="A465" s="206"/>
      <c r="B465" s="141">
        <f t="shared" si="243"/>
        <v>3</v>
      </c>
      <c r="C465" s="140">
        <f>C464+1</f>
        <v>43081</v>
      </c>
      <c r="D465" s="184"/>
      <c r="E465" s="212"/>
      <c r="F465" s="184"/>
      <c r="G465" s="213"/>
      <c r="H465" s="184"/>
      <c r="I465" s="214"/>
      <c r="J465" s="184"/>
      <c r="K465" s="215"/>
      <c r="L465" s="184"/>
      <c r="M465" s="216"/>
      <c r="N465" s="184"/>
      <c r="O465" s="217"/>
      <c r="P465" s="184"/>
      <c r="Q465" s="218"/>
      <c r="R465" s="184"/>
      <c r="S465" s="219"/>
      <c r="T465" s="221"/>
      <c r="U465" s="215"/>
      <c r="V465" s="184"/>
      <c r="W465" s="220"/>
      <c r="X465" s="184"/>
      <c r="Y465" s="213"/>
      <c r="Z465" s="184"/>
      <c r="AA465" s="184" t="str">
        <f t="shared" si="244"/>
        <v/>
      </c>
      <c r="AB465" s="184" t="str">
        <f t="shared" si="245"/>
        <v/>
      </c>
    </row>
    <row r="466" spans="1:28" s="183" customFormat="1" ht="14.25" customHeight="1" x14ac:dyDescent="0.25">
      <c r="A466" s="206"/>
      <c r="B466" s="141">
        <f>WEEKDAY(C466)</f>
        <v>4</v>
      </c>
      <c r="C466" s="140">
        <f>C465+1</f>
        <v>43082</v>
      </c>
      <c r="D466" s="184"/>
      <c r="E466" s="212"/>
      <c r="F466" s="184"/>
      <c r="G466" s="213"/>
      <c r="H466" s="184"/>
      <c r="I466" s="214"/>
      <c r="J466" s="184"/>
      <c r="K466" s="215"/>
      <c r="L466" s="184"/>
      <c r="M466" s="216"/>
      <c r="N466" s="184"/>
      <c r="O466" s="217"/>
      <c r="P466" s="184"/>
      <c r="Q466" s="218"/>
      <c r="R466" s="184"/>
      <c r="S466" s="219"/>
      <c r="T466" s="184"/>
      <c r="U466" s="215"/>
      <c r="V466" s="184"/>
      <c r="W466" s="220"/>
      <c r="X466" s="184"/>
      <c r="Y466" s="213"/>
      <c r="Z466" s="184"/>
      <c r="AA466" s="184" t="str">
        <f t="shared" si="244"/>
        <v/>
      </c>
      <c r="AB466" s="184" t="str">
        <f t="shared" si="245"/>
        <v/>
      </c>
    </row>
    <row r="467" spans="1:28" s="183" customFormat="1" ht="14.25" customHeight="1" x14ac:dyDescent="0.25">
      <c r="A467" s="206"/>
      <c r="B467" s="141">
        <f t="shared" ref="B467:B470" si="246">WEEKDAY(C467)</f>
        <v>5</v>
      </c>
      <c r="C467" s="140">
        <f t="shared" ref="C467:C470" si="247">C466+1</f>
        <v>43083</v>
      </c>
      <c r="D467" s="184"/>
      <c r="E467" s="212"/>
      <c r="F467" s="184"/>
      <c r="G467" s="213"/>
      <c r="H467" s="184"/>
      <c r="I467" s="214"/>
      <c r="J467" s="184"/>
      <c r="K467" s="215"/>
      <c r="L467" s="184"/>
      <c r="M467" s="216"/>
      <c r="N467" s="184"/>
      <c r="O467" s="217"/>
      <c r="P467" s="184"/>
      <c r="Q467" s="218"/>
      <c r="R467" s="184"/>
      <c r="S467" s="219"/>
      <c r="T467" s="184"/>
      <c r="U467" s="215"/>
      <c r="V467" s="184"/>
      <c r="W467" s="220"/>
      <c r="X467" s="184"/>
      <c r="Y467" s="213"/>
      <c r="Z467" s="184"/>
      <c r="AA467" s="184" t="str">
        <f t="shared" si="244"/>
        <v/>
      </c>
      <c r="AB467" s="184" t="str">
        <f t="shared" si="245"/>
        <v/>
      </c>
    </row>
    <row r="468" spans="1:28" s="183" customFormat="1" ht="14.25" customHeight="1" x14ac:dyDescent="0.25">
      <c r="A468" s="206"/>
      <c r="B468" s="141">
        <f t="shared" si="246"/>
        <v>6</v>
      </c>
      <c r="C468" s="140">
        <f t="shared" si="247"/>
        <v>43084</v>
      </c>
      <c r="D468" s="184"/>
      <c r="E468" s="212"/>
      <c r="F468" s="184"/>
      <c r="G468" s="213"/>
      <c r="H468" s="184"/>
      <c r="I468" s="214"/>
      <c r="J468" s="184"/>
      <c r="K468" s="215"/>
      <c r="L468" s="184"/>
      <c r="M468" s="216"/>
      <c r="N468" s="184"/>
      <c r="O468" s="217"/>
      <c r="P468" s="184"/>
      <c r="Q468" s="218"/>
      <c r="R468" s="184"/>
      <c r="S468" s="219"/>
      <c r="T468" s="184"/>
      <c r="U468" s="215"/>
      <c r="V468" s="184"/>
      <c r="W468" s="220"/>
      <c r="X468" s="184"/>
      <c r="Y468" s="213"/>
      <c r="Z468" s="184"/>
      <c r="AA468" s="184" t="str">
        <f t="shared" si="244"/>
        <v/>
      </c>
      <c r="AB468" s="184" t="str">
        <f t="shared" si="245"/>
        <v/>
      </c>
    </row>
    <row r="469" spans="1:28" s="183" customFormat="1" ht="14.25" customHeight="1" x14ac:dyDescent="0.25">
      <c r="A469" s="206"/>
      <c r="B469" s="141">
        <f t="shared" si="246"/>
        <v>7</v>
      </c>
      <c r="C469" s="140">
        <f t="shared" si="247"/>
        <v>43085</v>
      </c>
      <c r="D469" s="184"/>
      <c r="E469" s="212"/>
      <c r="F469" s="184"/>
      <c r="G469" s="213"/>
      <c r="H469" s="184"/>
      <c r="I469" s="214"/>
      <c r="J469" s="184"/>
      <c r="K469" s="215"/>
      <c r="L469" s="184"/>
      <c r="M469" s="216"/>
      <c r="N469" s="184"/>
      <c r="O469" s="217"/>
      <c r="P469" s="184"/>
      <c r="Q469" s="218"/>
      <c r="R469" s="184"/>
      <c r="S469" s="219"/>
      <c r="T469" s="184"/>
      <c r="U469" s="215"/>
      <c r="V469" s="184"/>
      <c r="W469" s="220"/>
      <c r="X469" s="184"/>
      <c r="Y469" s="213"/>
      <c r="Z469" s="184"/>
      <c r="AA469" s="184" t="str">
        <f t="shared" si="244"/>
        <v/>
      </c>
      <c r="AB469" s="184" t="str">
        <f t="shared" si="245"/>
        <v/>
      </c>
    </row>
    <row r="470" spans="1:28" s="183" customFormat="1" ht="14.25" customHeight="1" x14ac:dyDescent="0.25">
      <c r="A470" s="206"/>
      <c r="B470" s="141">
        <f t="shared" si="246"/>
        <v>1</v>
      </c>
      <c r="C470" s="140">
        <f t="shared" si="247"/>
        <v>43086</v>
      </c>
      <c r="D470" s="184"/>
      <c r="E470" s="212"/>
      <c r="F470" s="184"/>
      <c r="G470" s="213"/>
      <c r="H470" s="184"/>
      <c r="I470" s="214"/>
      <c r="J470" s="184"/>
      <c r="K470" s="215"/>
      <c r="L470" s="184"/>
      <c r="M470" s="216"/>
      <c r="N470" s="184"/>
      <c r="O470" s="217"/>
      <c r="P470" s="184"/>
      <c r="Q470" s="218"/>
      <c r="R470" s="184"/>
      <c r="S470" s="219"/>
      <c r="T470" s="184"/>
      <c r="U470" s="215"/>
      <c r="V470" s="184"/>
      <c r="W470" s="220"/>
      <c r="X470" s="184"/>
      <c r="Y470" s="213"/>
      <c r="Z470" s="184"/>
      <c r="AA470" s="184" t="str">
        <f t="shared" si="244"/>
        <v/>
      </c>
      <c r="AB470" s="184" t="str">
        <f t="shared" si="245"/>
        <v/>
      </c>
    </row>
    <row r="471" spans="1:28" s="181" customFormat="1" ht="15.75" customHeight="1" x14ac:dyDescent="0.25">
      <c r="A471" s="207"/>
      <c r="B471" s="394" t="s">
        <v>22</v>
      </c>
      <c r="C471" s="395"/>
      <c r="D471" s="379">
        <f>SUM(D464:D470)</f>
        <v>0</v>
      </c>
      <c r="E471" s="380"/>
      <c r="F471" s="379">
        <f>SUM(F464:F470)</f>
        <v>0</v>
      </c>
      <c r="G471" s="380"/>
      <c r="H471" s="379">
        <f>SUM(H464:H470)</f>
        <v>0</v>
      </c>
      <c r="I471" s="380"/>
      <c r="J471" s="379">
        <f>SUM(J464:J470)</f>
        <v>0</v>
      </c>
      <c r="K471" s="380"/>
      <c r="L471" s="379">
        <f>SUM(L464:L470)</f>
        <v>0</v>
      </c>
      <c r="M471" s="380"/>
      <c r="N471" s="379">
        <f>SUM(N464:N470)</f>
        <v>0</v>
      </c>
      <c r="O471" s="380"/>
      <c r="P471" s="379">
        <f>SUM(P464:P470)</f>
        <v>0</v>
      </c>
      <c r="Q471" s="380"/>
      <c r="R471" s="379">
        <f>SUM(R464:R470)</f>
        <v>0</v>
      </c>
      <c r="S471" s="380"/>
      <c r="T471" s="379">
        <f>SUM(T464:T470)</f>
        <v>0</v>
      </c>
      <c r="U471" s="380"/>
      <c r="V471" s="379">
        <f>SUM(V464:V470)</f>
        <v>0</v>
      </c>
      <c r="W471" s="380"/>
      <c r="X471" s="379">
        <f>SUM(X464:X470)</f>
        <v>0</v>
      </c>
      <c r="Y471" s="380"/>
      <c r="Z471" s="180">
        <f>SUM(Z464:Z470)</f>
        <v>0</v>
      </c>
      <c r="AA471" s="180">
        <f>SUM(AA464:AA470)</f>
        <v>0</v>
      </c>
      <c r="AB471" s="180">
        <f>SUM(AB464:AB470)</f>
        <v>0</v>
      </c>
    </row>
    <row r="472" spans="1:28" s="183" customFormat="1" ht="15.75" customHeight="1" x14ac:dyDescent="0.25">
      <c r="A472" s="206"/>
      <c r="B472" s="375">
        <f>SEMAINE(date_1er_jour_semaine($A$1,B463)+7)</f>
        <v>51</v>
      </c>
      <c r="C472" s="376"/>
      <c r="D472" s="245" t="s">
        <v>8</v>
      </c>
      <c r="E472" s="314" t="s">
        <v>133</v>
      </c>
      <c r="F472" s="246" t="s">
        <v>9</v>
      </c>
      <c r="G472" s="313" t="s">
        <v>133</v>
      </c>
      <c r="H472" s="247" t="s">
        <v>10</v>
      </c>
      <c r="I472" s="312" t="s">
        <v>133</v>
      </c>
      <c r="J472" s="248" t="s">
        <v>11</v>
      </c>
      <c r="K472" s="311" t="s">
        <v>133</v>
      </c>
      <c r="L472" s="249" t="s">
        <v>12</v>
      </c>
      <c r="M472" s="310" t="s">
        <v>133</v>
      </c>
      <c r="N472" s="250" t="s">
        <v>13</v>
      </c>
      <c r="O472" s="309" t="s">
        <v>133</v>
      </c>
      <c r="P472" s="251" t="s">
        <v>14</v>
      </c>
      <c r="Q472" s="317" t="s">
        <v>133</v>
      </c>
      <c r="R472" s="252" t="s">
        <v>15</v>
      </c>
      <c r="S472" s="315" t="s">
        <v>133</v>
      </c>
      <c r="T472" s="253" t="s">
        <v>16</v>
      </c>
      <c r="U472" s="254" t="s">
        <v>133</v>
      </c>
      <c r="V472" s="255" t="s">
        <v>17</v>
      </c>
      <c r="W472" s="316" t="s">
        <v>133</v>
      </c>
      <c r="X472" s="256" t="s">
        <v>18</v>
      </c>
      <c r="Y472" s="308" t="s">
        <v>133</v>
      </c>
      <c r="Z472" s="110" t="s">
        <v>19</v>
      </c>
      <c r="AA472" s="115" t="s">
        <v>20</v>
      </c>
      <c r="AB472" s="119" t="s">
        <v>21</v>
      </c>
    </row>
    <row r="473" spans="1:28" s="183" customFormat="1" ht="14.25" customHeight="1" x14ac:dyDescent="0.25">
      <c r="A473" s="206"/>
      <c r="B473" s="141">
        <f t="shared" ref="B473:B474" si="248">WEEKDAY(C473)</f>
        <v>2</v>
      </c>
      <c r="C473" s="145">
        <f>date_1er_jour_semaine($A$1,B472)</f>
        <v>43087</v>
      </c>
      <c r="D473" s="184"/>
      <c r="E473" s="212"/>
      <c r="F473" s="184"/>
      <c r="G473" s="213"/>
      <c r="H473" s="184"/>
      <c r="I473" s="214"/>
      <c r="J473" s="184"/>
      <c r="K473" s="215"/>
      <c r="L473" s="184"/>
      <c r="M473" s="216"/>
      <c r="N473" s="184"/>
      <c r="O473" s="217"/>
      <c r="P473" s="184"/>
      <c r="Q473" s="218"/>
      <c r="R473" s="184"/>
      <c r="S473" s="219"/>
      <c r="T473" s="184"/>
      <c r="U473" s="215"/>
      <c r="V473" s="184"/>
      <c r="W473" s="220"/>
      <c r="X473" s="184"/>
      <c r="Y473" s="213"/>
      <c r="Z473" s="184"/>
      <c r="AA473" s="184" t="str">
        <f t="shared" ref="AA473:AA479" si="249">IF(SUM(D473:X473)=0,"",SUM(D473:X473))</f>
        <v/>
      </c>
      <c r="AB473" s="184" t="str">
        <f t="shared" ref="AB473:AB479" si="250">IF(SUM(Y473:AA473)=0,"",SUM(Z473,AA473))</f>
        <v/>
      </c>
    </row>
    <row r="474" spans="1:28" s="183" customFormat="1" ht="14.25" customHeight="1" x14ac:dyDescent="0.25">
      <c r="A474" s="206"/>
      <c r="B474" s="141">
        <f t="shared" si="248"/>
        <v>3</v>
      </c>
      <c r="C474" s="143">
        <f>C473+1</f>
        <v>43088</v>
      </c>
      <c r="D474" s="184"/>
      <c r="E474" s="212"/>
      <c r="F474" s="184"/>
      <c r="G474" s="213"/>
      <c r="H474" s="184"/>
      <c r="I474" s="214"/>
      <c r="J474" s="184"/>
      <c r="K474" s="215"/>
      <c r="L474" s="184"/>
      <c r="M474" s="216"/>
      <c r="N474" s="184"/>
      <c r="O474" s="217"/>
      <c r="P474" s="184"/>
      <c r="Q474" s="218"/>
      <c r="R474" s="184"/>
      <c r="S474" s="219"/>
      <c r="T474" s="221"/>
      <c r="U474" s="215"/>
      <c r="V474" s="184"/>
      <c r="W474" s="220"/>
      <c r="X474" s="184"/>
      <c r="Y474" s="213"/>
      <c r="Z474" s="184"/>
      <c r="AA474" s="184" t="str">
        <f t="shared" si="249"/>
        <v/>
      </c>
      <c r="AB474" s="184" t="str">
        <f t="shared" si="250"/>
        <v/>
      </c>
    </row>
    <row r="475" spans="1:28" s="183" customFormat="1" ht="14.25" customHeight="1" x14ac:dyDescent="0.25">
      <c r="A475" s="206"/>
      <c r="B475" s="141">
        <f>WEEKDAY(C475)</f>
        <v>4</v>
      </c>
      <c r="C475" s="140">
        <f>C474+1</f>
        <v>43089</v>
      </c>
      <c r="D475" s="184"/>
      <c r="E475" s="212"/>
      <c r="F475" s="184"/>
      <c r="G475" s="213"/>
      <c r="H475" s="184"/>
      <c r="I475" s="214"/>
      <c r="J475" s="184"/>
      <c r="K475" s="215"/>
      <c r="L475" s="184"/>
      <c r="M475" s="216"/>
      <c r="N475" s="184"/>
      <c r="O475" s="217"/>
      <c r="P475" s="184"/>
      <c r="Q475" s="218"/>
      <c r="R475" s="184"/>
      <c r="S475" s="219"/>
      <c r="T475" s="184"/>
      <c r="U475" s="215"/>
      <c r="V475" s="184"/>
      <c r="W475" s="220"/>
      <c r="X475" s="184"/>
      <c r="Y475" s="213"/>
      <c r="Z475" s="184"/>
      <c r="AA475" s="184" t="str">
        <f t="shared" si="249"/>
        <v/>
      </c>
      <c r="AB475" s="184" t="str">
        <f t="shared" si="250"/>
        <v/>
      </c>
    </row>
    <row r="476" spans="1:28" s="183" customFormat="1" ht="14.25" customHeight="1" x14ac:dyDescent="0.25">
      <c r="A476" s="206"/>
      <c r="B476" s="141">
        <f t="shared" ref="B476:B479" si="251">WEEKDAY(C476)</f>
        <v>5</v>
      </c>
      <c r="C476" s="140">
        <f t="shared" ref="C476:C479" si="252">C475+1</f>
        <v>43090</v>
      </c>
      <c r="D476" s="184"/>
      <c r="E476" s="212"/>
      <c r="F476" s="184"/>
      <c r="G476" s="213"/>
      <c r="H476" s="184"/>
      <c r="I476" s="214"/>
      <c r="J476" s="184"/>
      <c r="K476" s="215"/>
      <c r="L476" s="184"/>
      <c r="M476" s="216"/>
      <c r="N476" s="184"/>
      <c r="O476" s="217"/>
      <c r="P476" s="184"/>
      <c r="Q476" s="218"/>
      <c r="R476" s="184"/>
      <c r="S476" s="219"/>
      <c r="T476" s="184"/>
      <c r="U476" s="215"/>
      <c r="V476" s="184"/>
      <c r="W476" s="220"/>
      <c r="X476" s="184"/>
      <c r="Y476" s="213"/>
      <c r="Z476" s="184"/>
      <c r="AA476" s="184" t="str">
        <f t="shared" si="249"/>
        <v/>
      </c>
      <c r="AB476" s="184" t="str">
        <f t="shared" si="250"/>
        <v/>
      </c>
    </row>
    <row r="477" spans="1:28" s="183" customFormat="1" ht="14.25" customHeight="1" x14ac:dyDescent="0.25">
      <c r="A477" s="206"/>
      <c r="B477" s="141">
        <f t="shared" si="251"/>
        <v>6</v>
      </c>
      <c r="C477" s="140">
        <f t="shared" si="252"/>
        <v>43091</v>
      </c>
      <c r="D477" s="184"/>
      <c r="E477" s="212"/>
      <c r="F477" s="184"/>
      <c r="G477" s="213"/>
      <c r="H477" s="184"/>
      <c r="I477" s="214"/>
      <c r="J477" s="184"/>
      <c r="K477" s="215"/>
      <c r="L477" s="184"/>
      <c r="M477" s="216"/>
      <c r="N477" s="184"/>
      <c r="O477" s="217"/>
      <c r="P477" s="184"/>
      <c r="Q477" s="218"/>
      <c r="R477" s="184"/>
      <c r="S477" s="219"/>
      <c r="T477" s="184"/>
      <c r="U477" s="215"/>
      <c r="V477" s="184"/>
      <c r="W477" s="220"/>
      <c r="X477" s="184"/>
      <c r="Y477" s="213"/>
      <c r="Z477" s="184"/>
      <c r="AA477" s="184" t="str">
        <f t="shared" si="249"/>
        <v/>
      </c>
      <c r="AB477" s="184" t="str">
        <f t="shared" si="250"/>
        <v/>
      </c>
    </row>
    <row r="478" spans="1:28" s="183" customFormat="1" ht="14.25" customHeight="1" x14ac:dyDescent="0.25">
      <c r="A478" s="206"/>
      <c r="B478" s="141">
        <f t="shared" si="251"/>
        <v>7</v>
      </c>
      <c r="C478" s="140">
        <f t="shared" si="252"/>
        <v>43092</v>
      </c>
      <c r="D478" s="184"/>
      <c r="E478" s="212"/>
      <c r="F478" s="184"/>
      <c r="G478" s="213"/>
      <c r="H478" s="184"/>
      <c r="I478" s="214"/>
      <c r="J478" s="184"/>
      <c r="K478" s="215"/>
      <c r="L478" s="184"/>
      <c r="M478" s="216"/>
      <c r="N478" s="184"/>
      <c r="O478" s="217"/>
      <c r="P478" s="184"/>
      <c r="Q478" s="218"/>
      <c r="R478" s="184"/>
      <c r="S478" s="219"/>
      <c r="T478" s="184"/>
      <c r="U478" s="215"/>
      <c r="V478" s="184"/>
      <c r="W478" s="220"/>
      <c r="X478" s="184"/>
      <c r="Y478" s="213"/>
      <c r="Z478" s="184"/>
      <c r="AA478" s="184" t="str">
        <f t="shared" si="249"/>
        <v/>
      </c>
      <c r="AB478" s="184" t="str">
        <f t="shared" si="250"/>
        <v/>
      </c>
    </row>
    <row r="479" spans="1:28" s="183" customFormat="1" ht="14.25" customHeight="1" x14ac:dyDescent="0.25">
      <c r="A479" s="206"/>
      <c r="B479" s="141">
        <f t="shared" si="251"/>
        <v>1</v>
      </c>
      <c r="C479" s="140">
        <f t="shared" si="252"/>
        <v>43093</v>
      </c>
      <c r="D479" s="184"/>
      <c r="E479" s="212"/>
      <c r="F479" s="184"/>
      <c r="G479" s="213"/>
      <c r="H479" s="184"/>
      <c r="I479" s="214"/>
      <c r="J479" s="184"/>
      <c r="K479" s="215"/>
      <c r="L479" s="184"/>
      <c r="M479" s="216"/>
      <c r="N479" s="184"/>
      <c r="O479" s="217"/>
      <c r="P479" s="184"/>
      <c r="Q479" s="218"/>
      <c r="R479" s="184"/>
      <c r="S479" s="219"/>
      <c r="T479" s="184"/>
      <c r="U479" s="215"/>
      <c r="V479" s="184"/>
      <c r="W479" s="220"/>
      <c r="X479" s="184"/>
      <c r="Y479" s="213"/>
      <c r="Z479" s="184"/>
      <c r="AA479" s="184" t="str">
        <f t="shared" si="249"/>
        <v/>
      </c>
      <c r="AB479" s="184" t="str">
        <f t="shared" si="250"/>
        <v/>
      </c>
    </row>
    <row r="480" spans="1:28" s="181" customFormat="1" ht="15.75" customHeight="1" x14ac:dyDescent="0.25">
      <c r="A480" s="207"/>
      <c r="B480" s="394" t="s">
        <v>22</v>
      </c>
      <c r="C480" s="395"/>
      <c r="D480" s="379">
        <f>SUM(D473:D479)</f>
        <v>0</v>
      </c>
      <c r="E480" s="380"/>
      <c r="F480" s="379">
        <f>SUM(F473:F479)</f>
        <v>0</v>
      </c>
      <c r="G480" s="380"/>
      <c r="H480" s="379">
        <f>SUM(H473:H479)</f>
        <v>0</v>
      </c>
      <c r="I480" s="380"/>
      <c r="J480" s="379">
        <f>SUM(J473:J479)</f>
        <v>0</v>
      </c>
      <c r="K480" s="380"/>
      <c r="L480" s="379">
        <f>SUM(L473:L479)</f>
        <v>0</v>
      </c>
      <c r="M480" s="380"/>
      <c r="N480" s="379">
        <f>SUM(N473:N479)</f>
        <v>0</v>
      </c>
      <c r="O480" s="380"/>
      <c r="P480" s="379">
        <f>SUM(P473:P479)</f>
        <v>0</v>
      </c>
      <c r="Q480" s="380"/>
      <c r="R480" s="379">
        <f>SUM(R473:R479)</f>
        <v>0</v>
      </c>
      <c r="S480" s="380"/>
      <c r="T480" s="379">
        <f>SUM(T473:T479)</f>
        <v>0</v>
      </c>
      <c r="U480" s="380"/>
      <c r="V480" s="379">
        <f>SUM(V473:V479)</f>
        <v>0</v>
      </c>
      <c r="W480" s="380"/>
      <c r="X480" s="379">
        <f>SUM(X473:X479)</f>
        <v>0</v>
      </c>
      <c r="Y480" s="380"/>
      <c r="Z480" s="180">
        <f>SUM(Z473:Z479)</f>
        <v>0</v>
      </c>
      <c r="AA480" s="180">
        <f>SUM(AA473:AA479)</f>
        <v>0</v>
      </c>
      <c r="AB480" s="180">
        <f>SUM(AB473:AB479)</f>
        <v>0</v>
      </c>
    </row>
    <row r="481" spans="1:28" s="183" customFormat="1" ht="15.75" customHeight="1" x14ac:dyDescent="0.25">
      <c r="A481" s="206"/>
      <c r="B481" s="375">
        <f>SEMAINE(date_1er_jour_semaine($A$1,B472)+7)</f>
        <v>52</v>
      </c>
      <c r="C481" s="376"/>
      <c r="D481" s="245" t="s">
        <v>8</v>
      </c>
      <c r="E481" s="314" t="s">
        <v>133</v>
      </c>
      <c r="F481" s="246" t="s">
        <v>9</v>
      </c>
      <c r="G481" s="313" t="s">
        <v>133</v>
      </c>
      <c r="H481" s="247" t="s">
        <v>10</v>
      </c>
      <c r="I481" s="312" t="s">
        <v>133</v>
      </c>
      <c r="J481" s="248" t="s">
        <v>11</v>
      </c>
      <c r="K481" s="311" t="s">
        <v>133</v>
      </c>
      <c r="L481" s="249" t="s">
        <v>12</v>
      </c>
      <c r="M481" s="310" t="s">
        <v>133</v>
      </c>
      <c r="N481" s="250" t="s">
        <v>13</v>
      </c>
      <c r="O481" s="309" t="s">
        <v>133</v>
      </c>
      <c r="P481" s="251" t="s">
        <v>14</v>
      </c>
      <c r="Q481" s="317" t="s">
        <v>133</v>
      </c>
      <c r="R481" s="252" t="s">
        <v>15</v>
      </c>
      <c r="S481" s="315" t="s">
        <v>133</v>
      </c>
      <c r="T481" s="253" t="s">
        <v>16</v>
      </c>
      <c r="U481" s="254" t="s">
        <v>133</v>
      </c>
      <c r="V481" s="255" t="s">
        <v>17</v>
      </c>
      <c r="W481" s="316" t="s">
        <v>133</v>
      </c>
      <c r="X481" s="256" t="s">
        <v>18</v>
      </c>
      <c r="Y481" s="308" t="s">
        <v>133</v>
      </c>
      <c r="Z481" s="110" t="s">
        <v>19</v>
      </c>
      <c r="AA481" s="115" t="s">
        <v>20</v>
      </c>
      <c r="AB481" s="119" t="s">
        <v>21</v>
      </c>
    </row>
    <row r="482" spans="1:28" s="183" customFormat="1" ht="14.25" customHeight="1" x14ac:dyDescent="0.25">
      <c r="A482" s="206"/>
      <c r="B482" s="141">
        <f t="shared" ref="B482" si="253">WEEKDAY(C482)</f>
        <v>2</v>
      </c>
      <c r="C482" s="140">
        <f>date_1er_jour_semaine($A$1,B481)</f>
        <v>43094</v>
      </c>
      <c r="D482" s="184"/>
      <c r="E482" s="212"/>
      <c r="F482" s="184"/>
      <c r="G482" s="213"/>
      <c r="H482" s="184"/>
      <c r="I482" s="214"/>
      <c r="J482" s="184"/>
      <c r="K482" s="215"/>
      <c r="L482" s="184"/>
      <c r="M482" s="216"/>
      <c r="N482" s="184"/>
      <c r="O482" s="217"/>
      <c r="P482" s="184"/>
      <c r="Q482" s="218"/>
      <c r="R482" s="184"/>
      <c r="S482" s="219"/>
      <c r="T482" s="184"/>
      <c r="U482" s="215"/>
      <c r="V482" s="184"/>
      <c r="W482" s="220"/>
      <c r="X482" s="184"/>
      <c r="Y482" s="213"/>
      <c r="Z482" s="184"/>
      <c r="AA482" s="184" t="str">
        <f t="shared" ref="AA482:AA488" si="254">IF(SUM(D482:X482)=0,"",SUM(D482:X482))</f>
        <v/>
      </c>
      <c r="AB482" s="184" t="str">
        <f t="shared" ref="AB482:AB488" si="255">IF(SUM(Y482:AA482)=0,"",SUM(Z482,AA482))</f>
        <v/>
      </c>
    </row>
    <row r="483" spans="1:28" s="183" customFormat="1" ht="14.25" customHeight="1" x14ac:dyDescent="0.25">
      <c r="A483" s="206"/>
      <c r="B483" s="141">
        <f>WEEKDAY(C483)</f>
        <v>3</v>
      </c>
      <c r="C483" s="140">
        <f>C482+1</f>
        <v>43095</v>
      </c>
      <c r="D483" s="184"/>
      <c r="E483" s="212"/>
      <c r="F483" s="184"/>
      <c r="G483" s="213"/>
      <c r="H483" s="184"/>
      <c r="I483" s="214"/>
      <c r="J483" s="184"/>
      <c r="K483" s="215"/>
      <c r="L483" s="184"/>
      <c r="M483" s="216"/>
      <c r="N483" s="184"/>
      <c r="O483" s="217"/>
      <c r="P483" s="184"/>
      <c r="Q483" s="218"/>
      <c r="R483" s="184"/>
      <c r="S483" s="219"/>
      <c r="T483" s="221"/>
      <c r="U483" s="215"/>
      <c r="V483" s="184"/>
      <c r="W483" s="220"/>
      <c r="X483" s="184"/>
      <c r="Y483" s="213"/>
      <c r="Z483" s="184"/>
      <c r="AA483" s="184" t="str">
        <f t="shared" si="254"/>
        <v/>
      </c>
      <c r="AB483" s="184" t="str">
        <f t="shared" si="255"/>
        <v/>
      </c>
    </row>
    <row r="484" spans="1:28" s="183" customFormat="1" ht="14.25" customHeight="1" x14ac:dyDescent="0.25">
      <c r="A484" s="206"/>
      <c r="B484" s="141">
        <f>WEEKDAY(C484)</f>
        <v>4</v>
      </c>
      <c r="C484" s="140">
        <f>C483+1</f>
        <v>43096</v>
      </c>
      <c r="D484" s="184"/>
      <c r="E484" s="212"/>
      <c r="F484" s="184"/>
      <c r="G484" s="213"/>
      <c r="H484" s="184"/>
      <c r="I484" s="214"/>
      <c r="J484" s="184"/>
      <c r="K484" s="215"/>
      <c r="L484" s="184"/>
      <c r="M484" s="216"/>
      <c r="N484" s="184"/>
      <c r="O484" s="217"/>
      <c r="P484" s="184"/>
      <c r="Q484" s="218"/>
      <c r="R484" s="184"/>
      <c r="S484" s="219"/>
      <c r="T484" s="184"/>
      <c r="U484" s="215"/>
      <c r="V484" s="184"/>
      <c r="W484" s="220"/>
      <c r="X484" s="184"/>
      <c r="Y484" s="213"/>
      <c r="Z484" s="184"/>
      <c r="AA484" s="184" t="str">
        <f t="shared" si="254"/>
        <v/>
      </c>
      <c r="AB484" s="184" t="str">
        <f t="shared" si="255"/>
        <v/>
      </c>
    </row>
    <row r="485" spans="1:28" s="183" customFormat="1" ht="14.25" customHeight="1" x14ac:dyDescent="0.25">
      <c r="A485" s="206"/>
      <c r="B485" s="141">
        <f t="shared" ref="B485:B488" si="256">WEEKDAY(C485)</f>
        <v>5</v>
      </c>
      <c r="C485" s="140">
        <f t="shared" ref="C485:C488" si="257">C484+1</f>
        <v>43097</v>
      </c>
      <c r="D485" s="184"/>
      <c r="E485" s="212"/>
      <c r="F485" s="184"/>
      <c r="G485" s="213"/>
      <c r="H485" s="184"/>
      <c r="I485" s="214"/>
      <c r="J485" s="184"/>
      <c r="K485" s="215"/>
      <c r="L485" s="184"/>
      <c r="M485" s="216"/>
      <c r="N485" s="184"/>
      <c r="O485" s="217"/>
      <c r="P485" s="184"/>
      <c r="Q485" s="218"/>
      <c r="R485" s="184"/>
      <c r="S485" s="219"/>
      <c r="T485" s="184"/>
      <c r="U485" s="215"/>
      <c r="V485" s="184"/>
      <c r="W485" s="220"/>
      <c r="X485" s="184"/>
      <c r="Y485" s="213"/>
      <c r="Z485" s="184"/>
      <c r="AA485" s="184" t="str">
        <f t="shared" si="254"/>
        <v/>
      </c>
      <c r="AB485" s="184" t="str">
        <f t="shared" si="255"/>
        <v/>
      </c>
    </row>
    <row r="486" spans="1:28" s="183" customFormat="1" ht="14.25" customHeight="1" x14ac:dyDescent="0.25">
      <c r="A486" s="206"/>
      <c r="B486" s="141">
        <f t="shared" si="256"/>
        <v>6</v>
      </c>
      <c r="C486" s="140">
        <f t="shared" si="257"/>
        <v>43098</v>
      </c>
      <c r="D486" s="184"/>
      <c r="E486" s="212"/>
      <c r="F486" s="184"/>
      <c r="G486" s="213"/>
      <c r="H486" s="184"/>
      <c r="I486" s="214"/>
      <c r="J486" s="184"/>
      <c r="K486" s="215"/>
      <c r="L486" s="184"/>
      <c r="M486" s="216"/>
      <c r="N486" s="184"/>
      <c r="O486" s="217"/>
      <c r="P486" s="184"/>
      <c r="Q486" s="218"/>
      <c r="R486" s="184"/>
      <c r="S486" s="219"/>
      <c r="T486" s="184"/>
      <c r="U486" s="215"/>
      <c r="V486" s="184"/>
      <c r="W486" s="220"/>
      <c r="X486" s="184"/>
      <c r="Y486" s="213"/>
      <c r="Z486" s="184"/>
      <c r="AA486" s="184" t="str">
        <f t="shared" si="254"/>
        <v/>
      </c>
      <c r="AB486" s="184" t="str">
        <f t="shared" si="255"/>
        <v/>
      </c>
    </row>
    <row r="487" spans="1:28" s="183" customFormat="1" ht="14.25" customHeight="1" x14ac:dyDescent="0.25">
      <c r="A487" s="206"/>
      <c r="B487" s="141">
        <f t="shared" si="256"/>
        <v>7</v>
      </c>
      <c r="C487" s="140">
        <f t="shared" si="257"/>
        <v>43099</v>
      </c>
      <c r="D487" s="184"/>
      <c r="E487" s="212"/>
      <c r="F487" s="184"/>
      <c r="G487" s="213"/>
      <c r="H487" s="184"/>
      <c r="I487" s="214"/>
      <c r="J487" s="184"/>
      <c r="K487" s="215"/>
      <c r="L487" s="184"/>
      <c r="M487" s="216"/>
      <c r="N487" s="184"/>
      <c r="O487" s="217"/>
      <c r="P487" s="184"/>
      <c r="Q487" s="218"/>
      <c r="R487" s="184"/>
      <c r="S487" s="219"/>
      <c r="T487" s="184"/>
      <c r="U487" s="215"/>
      <c r="V487" s="184"/>
      <c r="W487" s="220"/>
      <c r="X487" s="184"/>
      <c r="Y487" s="213"/>
      <c r="Z487" s="184"/>
      <c r="AA487" s="184" t="str">
        <f t="shared" si="254"/>
        <v/>
      </c>
      <c r="AB487" s="184" t="str">
        <f t="shared" si="255"/>
        <v/>
      </c>
    </row>
    <row r="488" spans="1:28" s="183" customFormat="1" ht="14.25" customHeight="1" x14ac:dyDescent="0.25">
      <c r="A488" s="206"/>
      <c r="B488" s="141">
        <f t="shared" si="256"/>
        <v>1</v>
      </c>
      <c r="C488" s="140">
        <f t="shared" si="257"/>
        <v>43100</v>
      </c>
      <c r="D488" s="184"/>
      <c r="E488" s="212"/>
      <c r="F488" s="184"/>
      <c r="G488" s="213"/>
      <c r="H488" s="184"/>
      <c r="I488" s="214"/>
      <c r="J488" s="184"/>
      <c r="K488" s="215"/>
      <c r="L488" s="184"/>
      <c r="M488" s="216"/>
      <c r="N488" s="184"/>
      <c r="O488" s="217"/>
      <c r="P488" s="184"/>
      <c r="Q488" s="218"/>
      <c r="R488" s="184"/>
      <c r="S488" s="219"/>
      <c r="T488" s="184"/>
      <c r="U488" s="215"/>
      <c r="V488" s="184"/>
      <c r="W488" s="220"/>
      <c r="X488" s="184"/>
      <c r="Y488" s="213"/>
      <c r="Z488" s="184"/>
      <c r="AA488" s="184" t="str">
        <f t="shared" si="254"/>
        <v/>
      </c>
      <c r="AB488" s="184" t="str">
        <f t="shared" si="255"/>
        <v/>
      </c>
    </row>
    <row r="489" spans="1:28" s="181" customFormat="1" ht="17.25" customHeight="1" x14ac:dyDescent="0.25">
      <c r="A489" s="208"/>
      <c r="B489" s="394" t="s">
        <v>22</v>
      </c>
      <c r="C489" s="395"/>
      <c r="D489" s="379">
        <f>SUM(D482:D488)</f>
        <v>0</v>
      </c>
      <c r="E489" s="380"/>
      <c r="F489" s="379">
        <f>SUM(F482:F488)</f>
        <v>0</v>
      </c>
      <c r="G489" s="380"/>
      <c r="H489" s="379">
        <f>SUM(H482:H488)</f>
        <v>0</v>
      </c>
      <c r="I489" s="380"/>
      <c r="J489" s="379">
        <f>SUM(J482:J488)</f>
        <v>0</v>
      </c>
      <c r="K489" s="380"/>
      <c r="L489" s="379">
        <f>SUM(L482:L488)</f>
        <v>0</v>
      </c>
      <c r="M489" s="380"/>
      <c r="N489" s="379">
        <f>SUM(N482:N488)</f>
        <v>0</v>
      </c>
      <c r="O489" s="380"/>
      <c r="P489" s="379">
        <f>SUM(P482:P488)</f>
        <v>0</v>
      </c>
      <c r="Q489" s="380"/>
      <c r="R489" s="379">
        <f>SUM(R482:R488)</f>
        <v>0</v>
      </c>
      <c r="S489" s="380"/>
      <c r="T489" s="379">
        <f>SUM(T482:T488)</f>
        <v>0</v>
      </c>
      <c r="U489" s="380"/>
      <c r="V489" s="379">
        <f>SUM(V482:V488)</f>
        <v>0</v>
      </c>
      <c r="W489" s="380"/>
      <c r="X489" s="379">
        <f>SUM(X482:X488)</f>
        <v>0</v>
      </c>
      <c r="Y489" s="380"/>
      <c r="Z489" s="180">
        <f>SUM(Z482:Z488)</f>
        <v>0</v>
      </c>
      <c r="AA489" s="180">
        <f>SUM(AA482:AA488)</f>
        <v>0</v>
      </c>
      <c r="AB489" s="180">
        <f>SUM(AB482:AB488)</f>
        <v>0</v>
      </c>
    </row>
    <row r="490" spans="1:28" s="183" customFormat="1" ht="15.75" customHeight="1" x14ac:dyDescent="0.25">
      <c r="A490" s="326">
        <f>A1+1</f>
        <v>2018</v>
      </c>
      <c r="B490" s="375">
        <f>SEMAINE(date_1er_jour_semaine($A$1,B481)+7)</f>
        <v>1</v>
      </c>
      <c r="C490" s="376"/>
      <c r="D490" s="245" t="s">
        <v>8</v>
      </c>
      <c r="E490" s="314" t="s">
        <v>133</v>
      </c>
      <c r="F490" s="246" t="s">
        <v>9</v>
      </c>
      <c r="G490" s="313" t="s">
        <v>133</v>
      </c>
      <c r="H490" s="247" t="s">
        <v>10</v>
      </c>
      <c r="I490" s="312" t="s">
        <v>133</v>
      </c>
      <c r="J490" s="248" t="s">
        <v>11</v>
      </c>
      <c r="K490" s="311" t="s">
        <v>133</v>
      </c>
      <c r="L490" s="249" t="s">
        <v>12</v>
      </c>
      <c r="M490" s="310" t="s">
        <v>133</v>
      </c>
      <c r="N490" s="250" t="s">
        <v>13</v>
      </c>
      <c r="O490" s="309" t="s">
        <v>133</v>
      </c>
      <c r="P490" s="251" t="s">
        <v>14</v>
      </c>
      <c r="Q490" s="317" t="s">
        <v>133</v>
      </c>
      <c r="R490" s="252" t="s">
        <v>15</v>
      </c>
      <c r="S490" s="315" t="s">
        <v>133</v>
      </c>
      <c r="T490" s="253" t="s">
        <v>16</v>
      </c>
      <c r="U490" s="254" t="s">
        <v>133</v>
      </c>
      <c r="V490" s="255" t="s">
        <v>17</v>
      </c>
      <c r="W490" s="316" t="s">
        <v>133</v>
      </c>
      <c r="X490" s="256" t="s">
        <v>18</v>
      </c>
      <c r="Y490" s="308" t="s">
        <v>133</v>
      </c>
      <c r="Z490" s="110" t="s">
        <v>19</v>
      </c>
      <c r="AA490" s="115" t="s">
        <v>20</v>
      </c>
      <c r="AB490" s="119" t="s">
        <v>21</v>
      </c>
    </row>
    <row r="491" spans="1:28" s="183" customFormat="1" ht="14.25" customHeight="1" x14ac:dyDescent="0.25">
      <c r="A491" s="327"/>
      <c r="B491" s="141">
        <f t="shared" ref="B491:B492" si="258">WEEKDAY(C491)</f>
        <v>2</v>
      </c>
      <c r="C491" s="140">
        <f>C488+1</f>
        <v>43101</v>
      </c>
      <c r="D491" s="184"/>
      <c r="E491" s="212"/>
      <c r="F491" s="184"/>
      <c r="G491" s="213"/>
      <c r="H491" s="184"/>
      <c r="I491" s="214"/>
      <c r="J491" s="184"/>
      <c r="K491" s="215"/>
      <c r="L491" s="184"/>
      <c r="M491" s="216"/>
      <c r="N491" s="184"/>
      <c r="O491" s="217"/>
      <c r="P491" s="184"/>
      <c r="Q491" s="218"/>
      <c r="R491" s="184"/>
      <c r="S491" s="219"/>
      <c r="T491" s="184"/>
      <c r="U491" s="215"/>
      <c r="V491" s="184"/>
      <c r="W491" s="220"/>
      <c r="X491" s="184"/>
      <c r="Y491" s="213"/>
      <c r="Z491" s="184"/>
      <c r="AA491" s="184" t="str">
        <f t="shared" ref="AA491:AA497" si="259">IF(SUM(D491:X491)=0,"",SUM(D491:X491))</f>
        <v/>
      </c>
      <c r="AB491" s="184" t="str">
        <f t="shared" ref="AB491:AB497" si="260">IF(SUM(Y491:AA491)=0,"",SUM(Z491,AA491))</f>
        <v/>
      </c>
    </row>
    <row r="492" spans="1:28" s="183" customFormat="1" ht="14.25" customHeight="1" x14ac:dyDescent="0.25">
      <c r="A492" s="327"/>
      <c r="B492" s="141">
        <f t="shared" si="258"/>
        <v>3</v>
      </c>
      <c r="C492" s="140">
        <f>C491+1</f>
        <v>43102</v>
      </c>
      <c r="D492" s="184"/>
      <c r="E492" s="212"/>
      <c r="F492" s="184"/>
      <c r="G492" s="213"/>
      <c r="H492" s="184"/>
      <c r="I492" s="214"/>
      <c r="J492" s="184"/>
      <c r="K492" s="215"/>
      <c r="L492" s="184"/>
      <c r="M492" s="216"/>
      <c r="N492" s="184"/>
      <c r="O492" s="217"/>
      <c r="P492" s="184"/>
      <c r="Q492" s="218"/>
      <c r="R492" s="184"/>
      <c r="S492" s="219"/>
      <c r="T492" s="221"/>
      <c r="U492" s="215"/>
      <c r="V492" s="184"/>
      <c r="W492" s="220"/>
      <c r="X492" s="184"/>
      <c r="Y492" s="213"/>
      <c r="Z492" s="184"/>
      <c r="AA492" s="184" t="str">
        <f t="shared" si="259"/>
        <v/>
      </c>
      <c r="AB492" s="184" t="str">
        <f t="shared" si="260"/>
        <v/>
      </c>
    </row>
    <row r="493" spans="1:28" s="183" customFormat="1" ht="14.25" customHeight="1" x14ac:dyDescent="0.25">
      <c r="A493" s="327"/>
      <c r="B493" s="141">
        <f>WEEKDAY(C493)</f>
        <v>4</v>
      </c>
      <c r="C493" s="140">
        <f t="shared" ref="C493:C497" si="261">C492+1</f>
        <v>43103</v>
      </c>
      <c r="D493" s="184"/>
      <c r="E493" s="212"/>
      <c r="F493" s="184"/>
      <c r="G493" s="213"/>
      <c r="H493" s="184"/>
      <c r="I493" s="214"/>
      <c r="J493" s="184"/>
      <c r="K493" s="215"/>
      <c r="L493" s="184"/>
      <c r="M493" s="216"/>
      <c r="N493" s="184"/>
      <c r="O493" s="217"/>
      <c r="P493" s="184"/>
      <c r="Q493" s="218"/>
      <c r="R493" s="184"/>
      <c r="S493" s="219"/>
      <c r="T493" s="184"/>
      <c r="U493" s="215"/>
      <c r="V493" s="184"/>
      <c r="W493" s="220"/>
      <c r="X493" s="184"/>
      <c r="Y493" s="213"/>
      <c r="Z493" s="184"/>
      <c r="AA493" s="184" t="str">
        <f t="shared" si="259"/>
        <v/>
      </c>
      <c r="AB493" s="184" t="str">
        <f t="shared" si="260"/>
        <v/>
      </c>
    </row>
    <row r="494" spans="1:28" s="183" customFormat="1" ht="14.25" customHeight="1" x14ac:dyDescent="0.25">
      <c r="A494" s="327"/>
      <c r="B494" s="141">
        <f t="shared" ref="B494:B497" si="262">WEEKDAY(C494)</f>
        <v>5</v>
      </c>
      <c r="C494" s="140">
        <f t="shared" si="261"/>
        <v>43104</v>
      </c>
      <c r="D494" s="184"/>
      <c r="E494" s="212"/>
      <c r="F494" s="184"/>
      <c r="G494" s="213"/>
      <c r="H494" s="184"/>
      <c r="I494" s="214"/>
      <c r="J494" s="184"/>
      <c r="K494" s="215"/>
      <c r="L494" s="184"/>
      <c r="M494" s="216"/>
      <c r="N494" s="184"/>
      <c r="O494" s="217"/>
      <c r="P494" s="184"/>
      <c r="Q494" s="218"/>
      <c r="R494" s="184"/>
      <c r="S494" s="219"/>
      <c r="T494" s="184"/>
      <c r="U494" s="215"/>
      <c r="V494" s="184"/>
      <c r="W494" s="220"/>
      <c r="X494" s="184"/>
      <c r="Y494" s="213"/>
      <c r="Z494" s="184"/>
      <c r="AA494" s="184" t="str">
        <f t="shared" si="259"/>
        <v/>
      </c>
      <c r="AB494" s="184" t="str">
        <f t="shared" si="260"/>
        <v/>
      </c>
    </row>
    <row r="495" spans="1:28" s="183" customFormat="1" ht="14.25" customHeight="1" x14ac:dyDescent="0.25">
      <c r="A495" s="327"/>
      <c r="B495" s="141">
        <f t="shared" si="262"/>
        <v>6</v>
      </c>
      <c r="C495" s="140">
        <f t="shared" si="261"/>
        <v>43105</v>
      </c>
      <c r="D495" s="184"/>
      <c r="E495" s="212"/>
      <c r="F495" s="184"/>
      <c r="G495" s="213"/>
      <c r="H495" s="184"/>
      <c r="I495" s="214"/>
      <c r="J495" s="184"/>
      <c r="K495" s="215"/>
      <c r="L495" s="184"/>
      <c r="M495" s="216"/>
      <c r="N495" s="184"/>
      <c r="O495" s="217"/>
      <c r="P495" s="184"/>
      <c r="Q495" s="218"/>
      <c r="R495" s="184"/>
      <c r="S495" s="219"/>
      <c r="T495" s="184"/>
      <c r="U495" s="215"/>
      <c r="V495" s="184"/>
      <c r="W495" s="220"/>
      <c r="X495" s="184"/>
      <c r="Y495" s="213"/>
      <c r="Z495" s="184"/>
      <c r="AA495" s="184" t="str">
        <f t="shared" si="259"/>
        <v/>
      </c>
      <c r="AB495" s="184" t="str">
        <f t="shared" si="260"/>
        <v/>
      </c>
    </row>
    <row r="496" spans="1:28" s="183" customFormat="1" ht="14.25" customHeight="1" x14ac:dyDescent="0.25">
      <c r="A496" s="327"/>
      <c r="B496" s="141">
        <f t="shared" si="262"/>
        <v>7</v>
      </c>
      <c r="C496" s="140">
        <f t="shared" si="261"/>
        <v>43106</v>
      </c>
      <c r="D496" s="184"/>
      <c r="E496" s="212"/>
      <c r="F496" s="184"/>
      <c r="G496" s="213"/>
      <c r="H496" s="184"/>
      <c r="I496" s="214"/>
      <c r="J496" s="184"/>
      <c r="K496" s="215"/>
      <c r="L496" s="184"/>
      <c r="M496" s="216"/>
      <c r="N496" s="184"/>
      <c r="O496" s="217"/>
      <c r="P496" s="184"/>
      <c r="Q496" s="218"/>
      <c r="R496" s="184"/>
      <c r="S496" s="219"/>
      <c r="T496" s="184"/>
      <c r="U496" s="215"/>
      <c r="V496" s="184"/>
      <c r="W496" s="220"/>
      <c r="X496" s="184"/>
      <c r="Y496" s="213"/>
      <c r="Z496" s="184"/>
      <c r="AA496" s="184" t="str">
        <f t="shared" si="259"/>
        <v/>
      </c>
      <c r="AB496" s="184" t="str">
        <f t="shared" si="260"/>
        <v/>
      </c>
    </row>
    <row r="497" spans="1:28" s="183" customFormat="1" ht="14.25" customHeight="1" x14ac:dyDescent="0.25">
      <c r="A497" s="327"/>
      <c r="B497" s="141">
        <f t="shared" si="262"/>
        <v>1</v>
      </c>
      <c r="C497" s="140">
        <f t="shared" si="261"/>
        <v>43107</v>
      </c>
      <c r="D497" s="184"/>
      <c r="E497" s="212"/>
      <c r="F497" s="184"/>
      <c r="G497" s="213"/>
      <c r="H497" s="184"/>
      <c r="I497" s="214"/>
      <c r="J497" s="184"/>
      <c r="K497" s="215"/>
      <c r="L497" s="184"/>
      <c r="M497" s="216"/>
      <c r="N497" s="184"/>
      <c r="O497" s="217"/>
      <c r="P497" s="184"/>
      <c r="Q497" s="218"/>
      <c r="R497" s="184"/>
      <c r="S497" s="219"/>
      <c r="T497" s="184"/>
      <c r="U497" s="215"/>
      <c r="V497" s="184"/>
      <c r="W497" s="220"/>
      <c r="X497" s="184"/>
      <c r="Y497" s="213"/>
      <c r="Z497" s="184"/>
      <c r="AA497" s="184" t="str">
        <f t="shared" si="259"/>
        <v/>
      </c>
      <c r="AB497" s="184" t="str">
        <f t="shared" si="260"/>
        <v/>
      </c>
    </row>
    <row r="498" spans="1:28" s="210" customFormat="1" ht="17.25" customHeight="1" x14ac:dyDescent="0.25">
      <c r="A498" s="327"/>
      <c r="B498" s="377" t="s">
        <v>22</v>
      </c>
      <c r="C498" s="378"/>
      <c r="D498" s="373">
        <f>SUM(D491:D497)</f>
        <v>0</v>
      </c>
      <c r="E498" s="374"/>
      <c r="F498" s="373">
        <f>SUM(F491:F497)</f>
        <v>0</v>
      </c>
      <c r="G498" s="374"/>
      <c r="H498" s="373">
        <f>SUM(H491:H497)</f>
        <v>0</v>
      </c>
      <c r="I498" s="374"/>
      <c r="J498" s="373">
        <f>SUM(J491:J497)</f>
        <v>0</v>
      </c>
      <c r="K498" s="374"/>
      <c r="L498" s="373">
        <f>SUM(L491:L497)</f>
        <v>0</v>
      </c>
      <c r="M498" s="374"/>
      <c r="N498" s="373">
        <f>SUM(N491:N497)</f>
        <v>0</v>
      </c>
      <c r="O498" s="374"/>
      <c r="P498" s="373">
        <f>SUM(P491:P497)</f>
        <v>0</v>
      </c>
      <c r="Q498" s="374"/>
      <c r="R498" s="373">
        <f>SUM(R491:R497)</f>
        <v>0</v>
      </c>
      <c r="S498" s="374"/>
      <c r="T498" s="373">
        <f>SUM(T491:T497)</f>
        <v>0</v>
      </c>
      <c r="U498" s="374"/>
      <c r="V498" s="373">
        <f>SUM(V491:V497)</f>
        <v>0</v>
      </c>
      <c r="W498" s="374"/>
      <c r="X498" s="373">
        <f>SUM(X491:X497)</f>
        <v>0</v>
      </c>
      <c r="Y498" s="374"/>
      <c r="Z498" s="209">
        <f>SUM(Z491:Z497)</f>
        <v>0</v>
      </c>
      <c r="AA498" s="209">
        <f>SUM(AA491:AA497)</f>
        <v>0</v>
      </c>
      <c r="AB498" s="209">
        <f>SUM(AB491:AB497)</f>
        <v>0</v>
      </c>
    </row>
    <row r="499" spans="1:28" s="210" customFormat="1" ht="17.25" customHeight="1" x14ac:dyDescent="0.25">
      <c r="A499" s="328"/>
      <c r="B499" s="330" t="s">
        <v>126</v>
      </c>
      <c r="C499" s="331"/>
      <c r="D499" s="332" t="s">
        <v>8</v>
      </c>
      <c r="E499" s="333"/>
      <c r="F499" s="334" t="s">
        <v>9</v>
      </c>
      <c r="G499" s="335"/>
      <c r="H499" s="336" t="s">
        <v>10</v>
      </c>
      <c r="I499" s="337"/>
      <c r="J499" s="338" t="s">
        <v>11</v>
      </c>
      <c r="K499" s="339"/>
      <c r="L499" s="340" t="s">
        <v>12</v>
      </c>
      <c r="M499" s="341"/>
      <c r="N499" s="342" t="s">
        <v>13</v>
      </c>
      <c r="O499" s="343"/>
      <c r="P499" s="344" t="s">
        <v>14</v>
      </c>
      <c r="Q499" s="345"/>
      <c r="R499" s="346" t="s">
        <v>15</v>
      </c>
      <c r="S499" s="347"/>
      <c r="T499" s="348" t="s">
        <v>16</v>
      </c>
      <c r="U499" s="349"/>
      <c r="V499" s="350" t="s">
        <v>17</v>
      </c>
      <c r="W499" s="351"/>
      <c r="X499" s="352" t="s">
        <v>18</v>
      </c>
      <c r="Y499" s="353"/>
      <c r="Z499" s="110" t="s">
        <v>19</v>
      </c>
      <c r="AA499" s="115" t="s">
        <v>20</v>
      </c>
      <c r="AB499" s="119" t="s">
        <v>21</v>
      </c>
    </row>
    <row r="500" spans="1:28" s="97" customFormat="1" ht="18" customHeight="1" x14ac:dyDescent="0.25">
      <c r="A500" s="96"/>
      <c r="B500" s="370" t="s">
        <v>110</v>
      </c>
      <c r="C500" s="370"/>
      <c r="D500" s="359">
        <f>SUMPRODUCT(($C$14:$C$498&gt;=DATE($A$1,1,1)*1)*($C$14:$C$498&lt;=DATE($A$1,1,31)*1),(D14:D498))</f>
        <v>0</v>
      </c>
      <c r="E500" s="359"/>
      <c r="F500" s="359">
        <f t="shared" ref="F500" si="263">SUMPRODUCT(($C$14:$C$498&gt;=DATE($A$1,1,1)*1)*($C$14:$C$498&lt;=DATE($A$1,1,31)*1),(F14:F498))</f>
        <v>0</v>
      </c>
      <c r="G500" s="359"/>
      <c r="H500" s="359">
        <f t="shared" ref="H500" si="264">SUMPRODUCT(($C$14:$C$498&gt;=DATE($A$1,1,1)*1)*($C$14:$C$498&lt;=DATE($A$1,1,31)*1),(H14:H498))</f>
        <v>0</v>
      </c>
      <c r="I500" s="359"/>
      <c r="J500" s="359">
        <f t="shared" ref="J500" si="265">SUMPRODUCT(($C$14:$C$498&gt;=DATE($A$1,1,1)*1)*($C$14:$C$498&lt;=DATE($A$1,1,31)*1),(J14:J498))</f>
        <v>0</v>
      </c>
      <c r="K500" s="359"/>
      <c r="L500" s="359">
        <f t="shared" ref="L500" si="266">SUMPRODUCT(($C$14:$C$498&gt;=DATE($A$1,1,1)*1)*($C$14:$C$498&lt;=DATE($A$1,1,31)*1),(L14:L498))</f>
        <v>0</v>
      </c>
      <c r="M500" s="359"/>
      <c r="N500" s="359">
        <f t="shared" ref="N500" si="267">SUMPRODUCT(($C$14:$C$498&gt;=DATE($A$1,1,1)*1)*($C$14:$C$498&lt;=DATE($A$1,1,31)*1),(N14:N498))</f>
        <v>0</v>
      </c>
      <c r="O500" s="359"/>
      <c r="P500" s="359">
        <f t="shared" ref="P500" si="268">SUMPRODUCT(($C$14:$C$498&gt;=DATE($A$1,1,1)*1)*($C$14:$C$498&lt;=DATE($A$1,1,31)*1),(P14:P498))</f>
        <v>0</v>
      </c>
      <c r="Q500" s="359"/>
      <c r="R500" s="359">
        <f t="shared" ref="R500" si="269">SUMPRODUCT(($C$14:$C$498&gt;=DATE($A$1,1,1)*1)*($C$14:$C$498&lt;=DATE($A$1,1,31)*1),(R14:R498))</f>
        <v>0</v>
      </c>
      <c r="S500" s="359"/>
      <c r="T500" s="359">
        <f t="shared" ref="T500" si="270">SUMPRODUCT(($C$14:$C$498&gt;=DATE($A$1,1,1)*1)*($C$14:$C$498&lt;=DATE($A$1,1,31)*1),(T14:T498))</f>
        <v>0</v>
      </c>
      <c r="U500" s="359"/>
      <c r="V500" s="359">
        <f t="shared" ref="V500" si="271">SUMPRODUCT(($C$14:$C$498&gt;=DATE($A$1,1,1)*1)*($C$14:$C$498&lt;=DATE($A$1,1,31)*1),(V14:V498))</f>
        <v>0</v>
      </c>
      <c r="W500" s="359"/>
      <c r="X500" s="359">
        <f t="shared" ref="X500" si="272">SUMPRODUCT(($C$14:$C$498&gt;=DATE($A$1,1,1)*1)*($C$14:$C$498&lt;=DATE($A$1,1,31)*1),(X14:X498))</f>
        <v>0</v>
      </c>
      <c r="Y500" s="359"/>
      <c r="Z500" s="123">
        <f>SUMPRODUCT(($C$14:$C$498&gt;="1/01/2017"*1)*($C$14:$C$498&lt;="31/01/2017"*1),(Z14:Z498))</f>
        <v>0</v>
      </c>
      <c r="AA500" s="123">
        <f>SUMPRODUCT(($C$14:$C$498&gt;="1/01/2017"*1)*($C$14:$C$498&lt;="31/01/2017"*1),(AA14:AA498))</f>
        <v>0</v>
      </c>
      <c r="AB500" s="123">
        <f>SUMPRODUCT(($C$14:$C$498&gt;="1/01/2017"*1)*($C$14:$C$498&lt;="31/01/2017"*1),(AB14:AB498))</f>
        <v>0</v>
      </c>
    </row>
    <row r="501" spans="1:28" s="97" customFormat="1" ht="18" hidden="1" customHeight="1" x14ac:dyDescent="0.25">
      <c r="A501" s="96"/>
      <c r="B501" s="371" t="s">
        <v>123</v>
      </c>
      <c r="C501" s="371"/>
      <c r="D501" s="362">
        <f>SUMPRODUCT(($C$13:$C$497&gt;=DATE($A$1,2,1)*1)*($C$13:$C$497&lt;=DATE($A$1,2,28)*1),(D13:D497))</f>
        <v>0</v>
      </c>
      <c r="E501" s="363"/>
      <c r="F501" s="362">
        <f>SUMPRODUCT(($C$13:$C$497&gt;="1/02/2017"*1)*($C$13:$C$497&lt;="28/02/2017"*1),(F13:F497))</f>
        <v>0</v>
      </c>
      <c r="G501" s="363"/>
      <c r="H501" s="362">
        <f>SUMPRODUCT(($C$13:$C$497&gt;="1/02/2017"*1)*($C$13:$C$497&lt;="28/02/2017"*1),(H13:H497))</f>
        <v>0</v>
      </c>
      <c r="I501" s="363"/>
      <c r="J501" s="362">
        <f>SUMPRODUCT(($C$13:$C$497&gt;="1/02/2017"*1)*($C$13:$C$497&lt;="28/02/2017"*1),(J13:J497))</f>
        <v>0</v>
      </c>
      <c r="K501" s="363"/>
      <c r="L501" s="362">
        <f>SUMPRODUCT(($C$13:$C$497&gt;="1/02/2017"*1)*($C$13:$C$497&lt;="28/02/2017"*1),(L13:L497))</f>
        <v>0</v>
      </c>
      <c r="M501" s="363"/>
      <c r="N501" s="362">
        <f>SUMPRODUCT(($C$13:$C$497&gt;="1/02/2017"*1)*($C$13:$C$497&lt;="28/02/2017"*1),(N13:N497))</f>
        <v>0.16666666666666666</v>
      </c>
      <c r="O501" s="363"/>
      <c r="P501" s="362">
        <f>SUMPRODUCT(($C$13:$C$497&gt;="1/02/2017"*1)*($C$13:$C$497&lt;="28/02/2017"*1),(P13:P497))</f>
        <v>0</v>
      </c>
      <c r="Q501" s="363"/>
      <c r="R501" s="362">
        <f>SUMPRODUCT(($C$13:$C$497&gt;="1/02/2017"*1)*($C$13:$C$497&lt;="28/02/2017"*1),(R13:R497))</f>
        <v>0</v>
      </c>
      <c r="S501" s="363"/>
      <c r="T501" s="362">
        <f>SUMPRODUCT(($C$13:$C$497&gt;="1/02/2017"*1)*($C$13:$C$497&lt;="28/02/2017"*1),(T13:T497))</f>
        <v>0.5</v>
      </c>
      <c r="U501" s="363"/>
      <c r="V501" s="362">
        <f>SUMPRODUCT(($C$13:$C$497&gt;="1/02/2017"*1)*($C$13:$C$497&lt;="28/02/2017"*1),(V13:V497))</f>
        <v>0</v>
      </c>
      <c r="W501" s="363"/>
      <c r="X501" s="362">
        <f>SUMPRODUCT(($C$13:$C$497&gt;="1/02/2017"*1)*($C$13:$C$497&lt;="28/02/2017"*1),(X13:X497))</f>
        <v>0</v>
      </c>
      <c r="Y501" s="363"/>
      <c r="Z501" s="111">
        <f>SUMPRODUCT(($C$13:$C$497&gt;="1/02/2017"*1)*($C$13:$C$497&lt;="28/02/2017"*1),(Z13:Z497))</f>
        <v>0</v>
      </c>
      <c r="AA501" s="111">
        <f>SUMPRODUCT(($C$13:$C$497&gt;="1/02/2017"*1)*($C$13:$C$497&lt;="28/02/2017"*1),(AA13:AA497))</f>
        <v>0.66666666666666663</v>
      </c>
      <c r="AB501" s="111">
        <f>SUMPRODUCT(($C$13:$C$497&gt;="1/02/2017"*1)*($C$13:$C$497&lt;="28/02/2017"*1),(AB13:AB497))</f>
        <v>0.66666666666666663</v>
      </c>
    </row>
    <row r="502" spans="1:28" s="97" customFormat="1" ht="18" hidden="1" customHeight="1" x14ac:dyDescent="0.25">
      <c r="A502" s="96"/>
      <c r="B502" s="372" t="s">
        <v>122</v>
      </c>
      <c r="C502" s="372"/>
      <c r="D502" s="356">
        <f>SUMPRODUCT(($C$14:$C$498&gt;=DATE($A$1,2,1)*1)*($C$14:$C$498&lt;=DATE($A$1,2,29)*1),(D14:D498))</f>
        <v>0</v>
      </c>
      <c r="E502" s="357"/>
      <c r="F502" s="356" t="e">
        <f>SUMPRODUCT(($C$14:$C$498&gt;="1/02/2017"*1)*($C$14:$C$498&lt;="29/02/2017"*1),(F14:F498))</f>
        <v>#VALUE!</v>
      </c>
      <c r="G502" s="357"/>
      <c r="H502" s="356" t="e">
        <f>SUMPRODUCT(($C$14:$C$498&gt;="1/02/2017"*1)*($C$14:$C$498&lt;="29/02/2017"*1),(H14:H498))</f>
        <v>#VALUE!</v>
      </c>
      <c r="I502" s="357"/>
      <c r="J502" s="356" t="e">
        <f>SUMPRODUCT(($C$14:$C$498&gt;="1/02/2017"*1)*($C$14:$C$498&lt;="29/02/2017"*1),(J14:J498))</f>
        <v>#VALUE!</v>
      </c>
      <c r="K502" s="357"/>
      <c r="L502" s="356" t="e">
        <f>SUMPRODUCT(($C$14:$C$498&gt;="1/02/2017"*1)*($C$14:$C$498&lt;="29/02/2017"*1),(L14:L498))</f>
        <v>#VALUE!</v>
      </c>
      <c r="M502" s="357"/>
      <c r="N502" s="356" t="e">
        <f>SUMPRODUCT(($C$14:$C$498&gt;="1/02/2017"*1)*($C$14:$C$498&lt;="29/02/2017"*1),(N14:N498))</f>
        <v>#VALUE!</v>
      </c>
      <c r="O502" s="357"/>
      <c r="P502" s="356" t="e">
        <f>SUMPRODUCT(($C$14:$C$498&gt;="1/02/2017"*1)*($C$14:$C$498&lt;="29/02/2017"*1),(P14:P498))</f>
        <v>#VALUE!</v>
      </c>
      <c r="Q502" s="357"/>
      <c r="R502" s="356" t="e">
        <f>SUMPRODUCT(($C$14:$C$498&gt;="1/02/2017"*1)*($C$14:$C$498&lt;="29/02/2017"*1),(R14:R498))</f>
        <v>#VALUE!</v>
      </c>
      <c r="S502" s="357"/>
      <c r="T502" s="356" t="e">
        <f>SUMPRODUCT(($C$14:$C$498&gt;="1/02/2017"*1)*($C$14:$C$498&lt;="29/02/2017"*1),(T14:T498))</f>
        <v>#VALUE!</v>
      </c>
      <c r="U502" s="357"/>
      <c r="V502" s="356" t="e">
        <f>SUMPRODUCT(($C$14:$C$498&gt;="1/02/2017"*1)*($C$14:$C$498&lt;="29/02/2017"*1),(V14:V498))</f>
        <v>#VALUE!</v>
      </c>
      <c r="W502" s="357"/>
      <c r="X502" s="356" t="e">
        <f>SUMPRODUCT(($C$14:$C$498&gt;="1/02/2017"*1)*($C$14:$C$498&lt;="29/02/2017"*1),(X14:X498))</f>
        <v>#VALUE!</v>
      </c>
      <c r="Y502" s="357"/>
      <c r="Z502" s="112" t="e">
        <f>SUMPRODUCT(($C$14:$C$498&gt;="1/02/2017"*1)*($C$14:$C$498&lt;="29/02/2017"*1),(Z14:Z498))</f>
        <v>#VALUE!</v>
      </c>
      <c r="AA502" s="112" t="e">
        <f>SUMPRODUCT(($C$14:$C$498&gt;="1/02/2017"*1)*($C$14:$C$498&lt;="29/02/2017"*1),(AA14:AA498))</f>
        <v>#VALUE!</v>
      </c>
      <c r="AB502" s="112" t="e">
        <f>SUMPRODUCT(($C$14:$C$498&gt;="1/02/2017"*1)*($C$14:$C$498&lt;="29/02/2017"*1),(AB14:AB498))</f>
        <v>#VALUE!</v>
      </c>
    </row>
    <row r="503" spans="1:28" s="99" customFormat="1" ht="18" customHeight="1" x14ac:dyDescent="0.25">
      <c r="A503" s="98"/>
      <c r="B503" s="358" t="s">
        <v>111</v>
      </c>
      <c r="C503" s="358"/>
      <c r="D503" s="360">
        <f>IFERROR(D502,D501)</f>
        <v>0</v>
      </c>
      <c r="E503" s="361"/>
      <c r="F503" s="360">
        <f>IFERROR(F502,F501)</f>
        <v>0</v>
      </c>
      <c r="G503" s="361"/>
      <c r="H503" s="360">
        <f>IFERROR(H502,H501)</f>
        <v>0</v>
      </c>
      <c r="I503" s="361"/>
      <c r="J503" s="360">
        <f>IFERROR(J502,J501)</f>
        <v>0</v>
      </c>
      <c r="K503" s="361"/>
      <c r="L503" s="360">
        <f>IFERROR(L502,L501)</f>
        <v>0</v>
      </c>
      <c r="M503" s="361"/>
      <c r="N503" s="360">
        <f>IFERROR(N502,N501)</f>
        <v>0.16666666666666666</v>
      </c>
      <c r="O503" s="361"/>
      <c r="P503" s="360">
        <f>IFERROR(P502,P501)</f>
        <v>0</v>
      </c>
      <c r="Q503" s="361"/>
      <c r="R503" s="360">
        <f>IFERROR(R502,R501)</f>
        <v>0</v>
      </c>
      <c r="S503" s="361"/>
      <c r="T503" s="360">
        <f>IFERROR(T502,T501)</f>
        <v>0.5</v>
      </c>
      <c r="U503" s="361"/>
      <c r="V503" s="360">
        <f>IFERROR(V502,V501)</f>
        <v>0</v>
      </c>
      <c r="W503" s="361"/>
      <c r="X503" s="360">
        <f>IFERROR(X502,X501)</f>
        <v>0</v>
      </c>
      <c r="Y503" s="361"/>
      <c r="Z503" s="124">
        <f>IFERROR(Z502,Z501)</f>
        <v>0</v>
      </c>
      <c r="AA503" s="124">
        <f t="shared" ref="AA503:AB503" si="273">IFERROR(AA502,AA501)</f>
        <v>0.66666666666666663</v>
      </c>
      <c r="AB503" s="124">
        <f t="shared" si="273"/>
        <v>0.66666666666666663</v>
      </c>
    </row>
    <row r="504" spans="1:28" s="97" customFormat="1" ht="18" customHeight="1" x14ac:dyDescent="0.25">
      <c r="A504" s="96"/>
      <c r="B504" s="369" t="s">
        <v>112</v>
      </c>
      <c r="C504" s="369"/>
      <c r="D504" s="364">
        <f>SUMPRODUCT(($C$14:$C$498&gt;=DATE($A$1,3,1)*1)*($C$14:$C$498&lt;=DATE($A$1,3,31)*1),(D14:D498))</f>
        <v>0</v>
      </c>
      <c r="E504" s="365"/>
      <c r="F504" s="364">
        <f t="shared" ref="F504" si="274">SUMPRODUCT(($C$14:$C$498&gt;=DATE($A$1,3,1)*1)*($C$14:$C$498&lt;=DATE($A$1,3,31)*1),(F14:F498))</f>
        <v>0</v>
      </c>
      <c r="G504" s="365"/>
      <c r="H504" s="364">
        <f t="shared" ref="H504" si="275">SUMPRODUCT(($C$14:$C$498&gt;=DATE($A$1,3,1)*1)*($C$14:$C$498&lt;=DATE($A$1,3,31)*1),(H14:H498))</f>
        <v>0</v>
      </c>
      <c r="I504" s="365"/>
      <c r="J504" s="364">
        <f t="shared" ref="J504" si="276">SUMPRODUCT(($C$14:$C$498&gt;=DATE($A$1,3,1)*1)*($C$14:$C$498&lt;=DATE($A$1,3,31)*1),(J14:J498))</f>
        <v>0</v>
      </c>
      <c r="K504" s="365"/>
      <c r="L504" s="364">
        <f t="shared" ref="L504" si="277">SUMPRODUCT(($C$14:$C$498&gt;=DATE($A$1,3,1)*1)*($C$14:$C$498&lt;=DATE($A$1,3,31)*1),(L14:L498))</f>
        <v>0</v>
      </c>
      <c r="M504" s="365"/>
      <c r="N504" s="364">
        <f t="shared" ref="N504" si="278">SUMPRODUCT(($C$14:$C$498&gt;=DATE($A$1,3,1)*1)*($C$14:$C$498&lt;=DATE($A$1,3,31)*1),(N14:N498))</f>
        <v>0</v>
      </c>
      <c r="O504" s="365"/>
      <c r="P504" s="364">
        <f t="shared" ref="P504" si="279">SUMPRODUCT(($C$14:$C$498&gt;=DATE($A$1,3,1)*1)*($C$14:$C$498&lt;=DATE($A$1,3,31)*1),(P14:P498))</f>
        <v>0</v>
      </c>
      <c r="Q504" s="365"/>
      <c r="R504" s="364">
        <f t="shared" ref="R504" si="280">SUMPRODUCT(($C$14:$C$498&gt;=DATE($A$1,3,1)*1)*($C$14:$C$498&lt;=DATE($A$1,3,31)*1),(R14:R498))</f>
        <v>0</v>
      </c>
      <c r="S504" s="365"/>
      <c r="T504" s="364">
        <f t="shared" ref="T504" si="281">SUMPRODUCT(($C$14:$C$498&gt;=DATE($A$1,3,1)*1)*($C$14:$C$498&lt;=DATE($A$1,3,31)*1),(T14:T498))</f>
        <v>0</v>
      </c>
      <c r="U504" s="365"/>
      <c r="V504" s="364">
        <f t="shared" ref="V504" si="282">SUMPRODUCT(($C$14:$C$498&gt;=DATE($A$1,3,1)*1)*($C$14:$C$498&lt;=DATE($A$1,3,31)*1),(V14:V498))</f>
        <v>0</v>
      </c>
      <c r="W504" s="365"/>
      <c r="X504" s="364">
        <f t="shared" ref="X504" si="283">SUMPRODUCT(($C$14:$C$498&gt;=DATE($A$1,3,1)*1)*($C$14:$C$498&lt;=DATE($A$1,3,31)*1),(X14:X498))</f>
        <v>0</v>
      </c>
      <c r="Y504" s="365"/>
      <c r="Z504" s="123">
        <f>SUMPRODUCT(($C$14:$C$498&gt;="1/03/2017"*1)*($C$14:$C$498&lt;="31/03/2017"*1),(Z14:Z498))</f>
        <v>0</v>
      </c>
      <c r="AA504" s="123">
        <f>SUMPRODUCT(($C$14:$C$498&gt;="1/03/2017"*1)*($C$14:$C$498&lt;="31/03/2017"*1),(AA14:AA498))</f>
        <v>0</v>
      </c>
      <c r="AB504" s="123">
        <f>SUMPRODUCT(($C$14:$C$498&gt;="1/03/2017"*1)*($C$14:$C$498&lt;="31/03/2017"*1),(AB14:AB498))</f>
        <v>0</v>
      </c>
    </row>
    <row r="505" spans="1:28" s="99" customFormat="1" ht="18" customHeight="1" x14ac:dyDescent="0.25">
      <c r="A505" s="98"/>
      <c r="B505" s="358" t="s">
        <v>113</v>
      </c>
      <c r="C505" s="358"/>
      <c r="D505" s="366">
        <f>SUMPRODUCT(($C$14:$C$498&gt;=DATE($A$1,4,1)*1)*($C$14:$C$498&lt;=DATE($A$1,4,31)*1),(D14:D498))</f>
        <v>0</v>
      </c>
      <c r="E505" s="367"/>
      <c r="F505" s="366">
        <f t="shared" ref="F505" si="284">SUMPRODUCT(($C$14:$C$498&gt;=DATE($A$1,4,1)*1)*($C$14:$C$498&lt;=DATE($A$1,4,31)*1),(F14:F498))</f>
        <v>0</v>
      </c>
      <c r="G505" s="367"/>
      <c r="H505" s="366">
        <f t="shared" ref="H505" si="285">SUMPRODUCT(($C$14:$C$498&gt;=DATE($A$1,4,1)*1)*($C$14:$C$498&lt;=DATE($A$1,4,31)*1),(H14:H498))</f>
        <v>0</v>
      </c>
      <c r="I505" s="367"/>
      <c r="J505" s="366">
        <f t="shared" ref="J505" si="286">SUMPRODUCT(($C$14:$C$498&gt;=DATE($A$1,4,1)*1)*($C$14:$C$498&lt;=DATE($A$1,4,31)*1),(J14:J498))</f>
        <v>0</v>
      </c>
      <c r="K505" s="367"/>
      <c r="L505" s="366">
        <f t="shared" ref="L505" si="287">SUMPRODUCT(($C$14:$C$498&gt;=DATE($A$1,4,1)*1)*($C$14:$C$498&lt;=DATE($A$1,4,31)*1),(L14:L498))</f>
        <v>0</v>
      </c>
      <c r="M505" s="367"/>
      <c r="N505" s="366">
        <f t="shared" ref="N505" si="288">SUMPRODUCT(($C$14:$C$498&gt;=DATE($A$1,4,1)*1)*($C$14:$C$498&lt;=DATE($A$1,4,31)*1),(N14:N498))</f>
        <v>0</v>
      </c>
      <c r="O505" s="367"/>
      <c r="P505" s="366">
        <f t="shared" ref="P505" si="289">SUMPRODUCT(($C$14:$C$498&gt;=DATE($A$1,4,1)*1)*($C$14:$C$498&lt;=DATE($A$1,4,31)*1),(P14:P498))</f>
        <v>0</v>
      </c>
      <c r="Q505" s="367"/>
      <c r="R505" s="366">
        <f t="shared" ref="R505" si="290">SUMPRODUCT(($C$14:$C$498&gt;=DATE($A$1,4,1)*1)*($C$14:$C$498&lt;=DATE($A$1,4,31)*1),(R14:R498))</f>
        <v>0</v>
      </c>
      <c r="S505" s="367"/>
      <c r="T505" s="366">
        <f t="shared" ref="T505" si="291">SUMPRODUCT(($C$14:$C$498&gt;=DATE($A$1,4,1)*1)*($C$14:$C$498&lt;=DATE($A$1,4,31)*1),(T14:T498))</f>
        <v>0</v>
      </c>
      <c r="U505" s="367"/>
      <c r="V505" s="366">
        <f t="shared" ref="V505" si="292">SUMPRODUCT(($C$14:$C$498&gt;=DATE($A$1,4,1)*1)*($C$14:$C$498&lt;=DATE($A$1,4,31)*1),(V14:V498))</f>
        <v>0</v>
      </c>
      <c r="W505" s="367"/>
      <c r="X505" s="366">
        <f t="shared" ref="X505" si="293">SUMPRODUCT(($C$14:$C$498&gt;=DATE($A$1,4,1)*1)*($C$14:$C$498&lt;=DATE($A$1,4,31)*1),(X14:X498))</f>
        <v>0</v>
      </c>
      <c r="Y505" s="367"/>
      <c r="Z505" s="124">
        <f>SUMPRODUCT(($C$14:$C$498&gt;="1/04/2017"*1)*($C$14:$C$498&lt;="30/04/2017"*1),(Z14:Z498))</f>
        <v>0</v>
      </c>
      <c r="AA505" s="124">
        <f>SUMPRODUCT(($C$14:$C$498&gt;="1/04/2017"*1)*($C$14:$C$498&lt;="30/04/2017"*1),(AA14:AA498))</f>
        <v>0</v>
      </c>
      <c r="AB505" s="124">
        <f>SUMPRODUCT(($C$14:$C$498&gt;="1/04/2017"*1)*($C$14:$C$498&lt;="30/04/2017"*1),(AB14:AB498))</f>
        <v>0</v>
      </c>
    </row>
    <row r="506" spans="1:28" s="97" customFormat="1" ht="18" customHeight="1" x14ac:dyDescent="0.25">
      <c r="A506" s="96"/>
      <c r="B506" s="369" t="s">
        <v>114</v>
      </c>
      <c r="C506" s="369"/>
      <c r="D506" s="364">
        <f>SUMPRODUCT(($C$14:$C$498&gt;=DATE($A$1,5,1)*1)*($C$14:$C$498&lt;=DATE($A$1,5,31)*1),(D14:D498))</f>
        <v>0</v>
      </c>
      <c r="E506" s="365"/>
      <c r="F506" s="364">
        <f t="shared" ref="F506" si="294">SUMPRODUCT(($C$14:$C$498&gt;=DATE($A$1,5,1)*1)*($C$14:$C$498&lt;=DATE($A$1,5,31)*1),(F14:F498))</f>
        <v>0</v>
      </c>
      <c r="G506" s="365"/>
      <c r="H506" s="364">
        <f t="shared" ref="H506" si="295">SUMPRODUCT(($C$14:$C$498&gt;=DATE($A$1,5,1)*1)*($C$14:$C$498&lt;=DATE($A$1,5,31)*1),(H14:H498))</f>
        <v>0</v>
      </c>
      <c r="I506" s="365"/>
      <c r="J506" s="364">
        <f t="shared" ref="J506" si="296">SUMPRODUCT(($C$14:$C$498&gt;=DATE($A$1,5,1)*1)*($C$14:$C$498&lt;=DATE($A$1,5,31)*1),(J14:J498))</f>
        <v>0</v>
      </c>
      <c r="K506" s="365"/>
      <c r="L506" s="364">
        <f t="shared" ref="L506" si="297">SUMPRODUCT(($C$14:$C$498&gt;=DATE($A$1,5,1)*1)*($C$14:$C$498&lt;=DATE($A$1,5,31)*1),(L14:L498))</f>
        <v>0</v>
      </c>
      <c r="M506" s="365"/>
      <c r="N506" s="364">
        <f t="shared" ref="N506" si="298">SUMPRODUCT(($C$14:$C$498&gt;=DATE($A$1,5,1)*1)*($C$14:$C$498&lt;=DATE($A$1,5,31)*1),(N14:N498))</f>
        <v>0</v>
      </c>
      <c r="O506" s="365"/>
      <c r="P506" s="364">
        <f t="shared" ref="P506" si="299">SUMPRODUCT(($C$14:$C$498&gt;=DATE($A$1,5,1)*1)*($C$14:$C$498&lt;=DATE($A$1,5,31)*1),(P14:P498))</f>
        <v>0</v>
      </c>
      <c r="Q506" s="365"/>
      <c r="R506" s="364">
        <f t="shared" ref="R506" si="300">SUMPRODUCT(($C$14:$C$498&gt;=DATE($A$1,5,1)*1)*($C$14:$C$498&lt;=DATE($A$1,5,31)*1),(R14:R498))</f>
        <v>0</v>
      </c>
      <c r="S506" s="365"/>
      <c r="T506" s="364">
        <f t="shared" ref="T506" si="301">SUMPRODUCT(($C$14:$C$498&gt;=DATE($A$1,5,1)*1)*($C$14:$C$498&lt;=DATE($A$1,5,31)*1),(T14:T498))</f>
        <v>0</v>
      </c>
      <c r="U506" s="365"/>
      <c r="V506" s="364">
        <f t="shared" ref="V506" si="302">SUMPRODUCT(($C$14:$C$498&gt;=DATE($A$1,5,1)*1)*($C$14:$C$498&lt;=DATE($A$1,5,31)*1),(V14:V498))</f>
        <v>0</v>
      </c>
      <c r="W506" s="365"/>
      <c r="X506" s="364">
        <f t="shared" ref="X506" si="303">SUMPRODUCT(($C$14:$C$498&gt;=DATE($A$1,5,1)*1)*($C$14:$C$498&lt;=DATE($A$1,5,31)*1),(X14:X498))</f>
        <v>0</v>
      </c>
      <c r="Y506" s="365"/>
      <c r="Z506" s="123">
        <f>SUMPRODUCT(($C$14:$C$498&gt;="1/05/2017"*1)*($C$14:$C$498&lt;="31/05/2017"*1),(Z14:Z498))</f>
        <v>0</v>
      </c>
      <c r="AA506" s="123">
        <f>SUMPRODUCT(($C$14:$C$498&gt;="1/05/2017"*1)*($C$14:$C$498&lt;="31/05/2017"*1),(AA14:AA498))</f>
        <v>0</v>
      </c>
      <c r="AB506" s="123">
        <f>SUMPRODUCT(($C$14:$C$498&gt;="1/05/2017"*1)*($C$14:$C$498&lt;="31/05/2017"*1),(AB14:AB498))</f>
        <v>0</v>
      </c>
    </row>
    <row r="507" spans="1:28" s="99" customFormat="1" ht="18" customHeight="1" x14ac:dyDescent="0.25">
      <c r="A507" s="98"/>
      <c r="B507" s="358" t="s">
        <v>115</v>
      </c>
      <c r="C507" s="358"/>
      <c r="D507" s="366">
        <f>SUMPRODUCT(($C$14:$C$498&gt;=DATE($A$1,6,1)*1)*($C$14:$C$498&lt;=DATE($A$1,6,31)*1),(D14:D498))</f>
        <v>0</v>
      </c>
      <c r="E507" s="367"/>
      <c r="F507" s="366">
        <f t="shared" ref="F507" si="304">SUMPRODUCT(($C$14:$C$498&gt;=DATE($A$1,6,1)*1)*($C$14:$C$498&lt;=DATE($A$1,6,31)*1),(F14:F498))</f>
        <v>0</v>
      </c>
      <c r="G507" s="367"/>
      <c r="H507" s="366">
        <f t="shared" ref="H507" si="305">SUMPRODUCT(($C$14:$C$498&gt;=DATE($A$1,6,1)*1)*($C$14:$C$498&lt;=DATE($A$1,6,31)*1),(H14:H498))</f>
        <v>0</v>
      </c>
      <c r="I507" s="367"/>
      <c r="J507" s="366">
        <f t="shared" ref="J507" si="306">SUMPRODUCT(($C$14:$C$498&gt;=DATE($A$1,6,1)*1)*($C$14:$C$498&lt;=DATE($A$1,6,31)*1),(J14:J498))</f>
        <v>0</v>
      </c>
      <c r="K507" s="367"/>
      <c r="L507" s="366">
        <f t="shared" ref="L507" si="307">SUMPRODUCT(($C$14:$C$498&gt;=DATE($A$1,6,1)*1)*($C$14:$C$498&lt;=DATE($A$1,6,31)*1),(L14:L498))</f>
        <v>0</v>
      </c>
      <c r="M507" s="367"/>
      <c r="N507" s="366">
        <f t="shared" ref="N507" si="308">SUMPRODUCT(($C$14:$C$498&gt;=DATE($A$1,6,1)*1)*($C$14:$C$498&lt;=DATE($A$1,6,31)*1),(N14:N498))</f>
        <v>0</v>
      </c>
      <c r="O507" s="367"/>
      <c r="P507" s="366">
        <f t="shared" ref="P507" si="309">SUMPRODUCT(($C$14:$C$498&gt;=DATE($A$1,6,1)*1)*($C$14:$C$498&lt;=DATE($A$1,6,31)*1),(P14:P498))</f>
        <v>0</v>
      </c>
      <c r="Q507" s="367"/>
      <c r="R507" s="366">
        <f t="shared" ref="R507" si="310">SUMPRODUCT(($C$14:$C$498&gt;=DATE($A$1,6,1)*1)*($C$14:$C$498&lt;=DATE($A$1,6,31)*1),(R14:R498))</f>
        <v>0</v>
      </c>
      <c r="S507" s="367"/>
      <c r="T507" s="366">
        <f t="shared" ref="T507" si="311">SUMPRODUCT(($C$14:$C$498&gt;=DATE($A$1,6,1)*1)*($C$14:$C$498&lt;=DATE($A$1,6,31)*1),(T14:T498))</f>
        <v>0</v>
      </c>
      <c r="U507" s="367"/>
      <c r="V507" s="366">
        <f t="shared" ref="V507" si="312">SUMPRODUCT(($C$14:$C$498&gt;=DATE($A$1,6,1)*1)*($C$14:$C$498&lt;=DATE($A$1,6,31)*1),(V14:V498))</f>
        <v>0</v>
      </c>
      <c r="W507" s="367"/>
      <c r="X507" s="366">
        <f t="shared" ref="X507" si="313">SUMPRODUCT(($C$14:$C$498&gt;=DATE($A$1,6,1)*1)*($C$14:$C$498&lt;=DATE($A$1,6,31)*1),(X14:X498))</f>
        <v>0</v>
      </c>
      <c r="Y507" s="367"/>
      <c r="Z507" s="124">
        <f>SUMPRODUCT(($C$14:$C$498&gt;="1/06/2017"*1)*($C$14:$C$498&lt;="30/06/2017"*1),(Z14:Z498))</f>
        <v>0</v>
      </c>
      <c r="AA507" s="124">
        <f>SUMPRODUCT(($C$14:$C$498&gt;="1/06/2017"*1)*($C$14:$C$498&lt;="30/06/2017"*1),(AA14:AA498))</f>
        <v>0</v>
      </c>
      <c r="AB507" s="124">
        <f>SUMPRODUCT(($C$14:$C$498&gt;="1/06/2017"*1)*($C$14:$C$498&lt;="30/06/2017"*1),(AB14:AB498))</f>
        <v>0</v>
      </c>
    </row>
    <row r="508" spans="1:28" s="97" customFormat="1" ht="18" customHeight="1" x14ac:dyDescent="0.25">
      <c r="A508" s="96"/>
      <c r="B508" s="369" t="s">
        <v>116</v>
      </c>
      <c r="C508" s="369"/>
      <c r="D508" s="364">
        <f>SUMPRODUCT(($C$14:$C$498&gt;=DATE($A$1,7,1)*1)*($C$14:$C$498&lt;=DATE($A$1,7,31)*1),(D14:D498))</f>
        <v>0</v>
      </c>
      <c r="E508" s="365"/>
      <c r="F508" s="364">
        <f t="shared" ref="F508" si="314">SUMPRODUCT(($C$14:$C$498&gt;=DATE($A$1,7,1)*1)*($C$14:$C$498&lt;=DATE($A$1,7,31)*1),(F14:F498))</f>
        <v>0</v>
      </c>
      <c r="G508" s="365"/>
      <c r="H508" s="364">
        <f t="shared" ref="H508" si="315">SUMPRODUCT(($C$14:$C$498&gt;=DATE($A$1,7,1)*1)*($C$14:$C$498&lt;=DATE($A$1,7,31)*1),(H14:H498))</f>
        <v>0</v>
      </c>
      <c r="I508" s="365"/>
      <c r="J508" s="364">
        <f t="shared" ref="J508" si="316">SUMPRODUCT(($C$14:$C$498&gt;=DATE($A$1,7,1)*1)*($C$14:$C$498&lt;=DATE($A$1,7,31)*1),(J14:J498))</f>
        <v>0</v>
      </c>
      <c r="K508" s="365"/>
      <c r="L508" s="364">
        <f t="shared" ref="L508" si="317">SUMPRODUCT(($C$14:$C$498&gt;=DATE($A$1,7,1)*1)*($C$14:$C$498&lt;=DATE($A$1,7,31)*1),(L14:L498))</f>
        <v>0</v>
      </c>
      <c r="M508" s="365"/>
      <c r="N508" s="364">
        <f t="shared" ref="N508" si="318">SUMPRODUCT(($C$14:$C$498&gt;=DATE($A$1,7,1)*1)*($C$14:$C$498&lt;=DATE($A$1,7,31)*1),(N14:N498))</f>
        <v>0</v>
      </c>
      <c r="O508" s="365"/>
      <c r="P508" s="364">
        <f t="shared" ref="P508" si="319">SUMPRODUCT(($C$14:$C$498&gt;=DATE($A$1,7,1)*1)*($C$14:$C$498&lt;=DATE($A$1,7,31)*1),(P14:P498))</f>
        <v>0</v>
      </c>
      <c r="Q508" s="365"/>
      <c r="R508" s="364">
        <f t="shared" ref="R508" si="320">SUMPRODUCT(($C$14:$C$498&gt;=DATE($A$1,7,1)*1)*($C$14:$C$498&lt;=DATE($A$1,7,31)*1),(R14:R498))</f>
        <v>0</v>
      </c>
      <c r="S508" s="365"/>
      <c r="T508" s="364">
        <f t="shared" ref="T508" si="321">SUMPRODUCT(($C$14:$C$498&gt;=DATE($A$1,7,1)*1)*($C$14:$C$498&lt;=DATE($A$1,7,31)*1),(T14:T498))</f>
        <v>0</v>
      </c>
      <c r="U508" s="365"/>
      <c r="V508" s="364">
        <f t="shared" ref="V508" si="322">SUMPRODUCT(($C$14:$C$498&gt;=DATE($A$1,7,1)*1)*($C$14:$C$498&lt;=DATE($A$1,7,31)*1),(V14:V498))</f>
        <v>0</v>
      </c>
      <c r="W508" s="365"/>
      <c r="X508" s="364">
        <f t="shared" ref="X508" si="323">SUMPRODUCT(($C$14:$C$498&gt;=DATE($A$1,7,1)*1)*($C$14:$C$498&lt;=DATE($A$1,7,31)*1),(X14:X498))</f>
        <v>0</v>
      </c>
      <c r="Y508" s="365"/>
      <c r="Z508" s="123">
        <f>SUMPRODUCT(($C$14:$C$498&gt;="1/07/2017"*1)*($C$14:$C$498&lt;="31/07/2017"*1),(Z14:Z498))</f>
        <v>0</v>
      </c>
      <c r="AA508" s="123">
        <f>SUMPRODUCT(($C$14:$C$498&gt;="1/07/2017"*1)*($C$14:$C$498&lt;="31/07/2017"*1),(AA14:AA498))</f>
        <v>0</v>
      </c>
      <c r="AB508" s="123">
        <f>SUMPRODUCT(($C$14:$C$498&gt;="1/07/2017"*1)*($C$14:$C$498&lt;="31/07/2017"*1),(AB14:AB498))</f>
        <v>0</v>
      </c>
    </row>
    <row r="509" spans="1:28" s="99" customFormat="1" ht="18" customHeight="1" x14ac:dyDescent="0.25">
      <c r="A509" s="98"/>
      <c r="B509" s="358" t="s">
        <v>117</v>
      </c>
      <c r="C509" s="358"/>
      <c r="D509" s="366">
        <f>SUMPRODUCT(($C$14:$C$498&gt;=DATE($A$1,8,1)*1)*($C$14:$C$498&lt;=DATE($A$1,8,31)*1),(D14:D498))</f>
        <v>0</v>
      </c>
      <c r="E509" s="367"/>
      <c r="F509" s="366">
        <f t="shared" ref="F509" si="324">SUMPRODUCT(($C$14:$C$498&gt;=DATE($A$1,8,1)*1)*($C$14:$C$498&lt;=DATE($A$1,8,31)*1),(F14:F498))</f>
        <v>0</v>
      </c>
      <c r="G509" s="367"/>
      <c r="H509" s="366">
        <f t="shared" ref="H509" si="325">SUMPRODUCT(($C$14:$C$498&gt;=DATE($A$1,8,1)*1)*($C$14:$C$498&lt;=DATE($A$1,8,31)*1),(H14:H498))</f>
        <v>0</v>
      </c>
      <c r="I509" s="367"/>
      <c r="J509" s="366">
        <f t="shared" ref="J509" si="326">SUMPRODUCT(($C$14:$C$498&gt;=DATE($A$1,8,1)*1)*($C$14:$C$498&lt;=DATE($A$1,8,31)*1),(J14:J498))</f>
        <v>0</v>
      </c>
      <c r="K509" s="367"/>
      <c r="L509" s="366">
        <f t="shared" ref="L509" si="327">SUMPRODUCT(($C$14:$C$498&gt;=DATE($A$1,8,1)*1)*($C$14:$C$498&lt;=DATE($A$1,8,31)*1),(L14:L498))</f>
        <v>0</v>
      </c>
      <c r="M509" s="367"/>
      <c r="N509" s="366">
        <f t="shared" ref="N509" si="328">SUMPRODUCT(($C$14:$C$498&gt;=DATE($A$1,8,1)*1)*($C$14:$C$498&lt;=DATE($A$1,8,31)*1),(N14:N498))</f>
        <v>0</v>
      </c>
      <c r="O509" s="367"/>
      <c r="P509" s="366">
        <f t="shared" ref="P509" si="329">SUMPRODUCT(($C$14:$C$498&gt;=DATE($A$1,8,1)*1)*($C$14:$C$498&lt;=DATE($A$1,8,31)*1),(P14:P498))</f>
        <v>0</v>
      </c>
      <c r="Q509" s="367"/>
      <c r="R509" s="366">
        <f t="shared" ref="R509" si="330">SUMPRODUCT(($C$14:$C$498&gt;=DATE($A$1,8,1)*1)*($C$14:$C$498&lt;=DATE($A$1,8,31)*1),(R14:R498))</f>
        <v>0</v>
      </c>
      <c r="S509" s="367"/>
      <c r="T509" s="366">
        <f t="shared" ref="T509" si="331">SUMPRODUCT(($C$14:$C$498&gt;=DATE($A$1,8,1)*1)*($C$14:$C$498&lt;=DATE($A$1,8,31)*1),(T14:T498))</f>
        <v>0</v>
      </c>
      <c r="U509" s="367"/>
      <c r="V509" s="366">
        <f t="shared" ref="V509" si="332">SUMPRODUCT(($C$14:$C$498&gt;=DATE($A$1,8,1)*1)*($C$14:$C$498&lt;=DATE($A$1,8,31)*1),(V14:V498))</f>
        <v>0</v>
      </c>
      <c r="W509" s="367"/>
      <c r="X509" s="366">
        <f t="shared" ref="X509" si="333">SUMPRODUCT(($C$14:$C$498&gt;=DATE($A$1,8,1)*1)*($C$14:$C$498&lt;=DATE($A$1,8,31)*1),(X14:X498))</f>
        <v>0</v>
      </c>
      <c r="Y509" s="367"/>
      <c r="Z509" s="124">
        <f>SUMPRODUCT(($C$14:$C$498&gt;="1/08/2017"*1)*($C$14:$C$498&lt;="31/08/2017"*1),(Z14:Z498))</f>
        <v>0</v>
      </c>
      <c r="AA509" s="124">
        <f>SUMPRODUCT(($C$14:$C$498&gt;="1/08/2017"*1)*($C$14:$C$498&lt;="31/08/2017"*1),(AA14:AA498))</f>
        <v>0</v>
      </c>
      <c r="AB509" s="124">
        <f>SUMPRODUCT(($C$14:$C$498&gt;="1/08/2017"*1)*($C$14:$C$498&lt;="31/08/2017"*1),(AB14:AB498))</f>
        <v>0</v>
      </c>
    </row>
    <row r="510" spans="1:28" s="97" customFormat="1" ht="18" customHeight="1" x14ac:dyDescent="0.25">
      <c r="A510" s="96"/>
      <c r="B510" s="369" t="s">
        <v>118</v>
      </c>
      <c r="C510" s="369"/>
      <c r="D510" s="364">
        <f>SUMPRODUCT(($C$14:$C$498=DATE($A$1,9,1)*1)*($C$14:$C$498&lt;=DATE($A$1,9,31)*1),(D14:D498))</f>
        <v>0</v>
      </c>
      <c r="E510" s="365"/>
      <c r="F510" s="364">
        <f t="shared" ref="F510" si="334">SUMPRODUCT(($C$14:$C$498=DATE($A$1,9,1)*1)*($C$14:$C$498&lt;=DATE($A$1,9,31)*1),(F14:F498))</f>
        <v>0</v>
      </c>
      <c r="G510" s="365"/>
      <c r="H510" s="364">
        <f t="shared" ref="H510" si="335">SUMPRODUCT(($C$14:$C$498=DATE($A$1,9,1)*1)*($C$14:$C$498&lt;=DATE($A$1,9,31)*1),(H14:H498))</f>
        <v>0</v>
      </c>
      <c r="I510" s="365"/>
      <c r="J510" s="364">
        <f t="shared" ref="J510" si="336">SUMPRODUCT(($C$14:$C$498=DATE($A$1,9,1)*1)*($C$14:$C$498&lt;=DATE($A$1,9,31)*1),(J14:J498))</f>
        <v>0</v>
      </c>
      <c r="K510" s="365"/>
      <c r="L510" s="364">
        <f t="shared" ref="L510" si="337">SUMPRODUCT(($C$14:$C$498=DATE($A$1,9,1)*1)*($C$14:$C$498&lt;=DATE($A$1,9,31)*1),(L14:L498))</f>
        <v>0</v>
      </c>
      <c r="M510" s="365"/>
      <c r="N510" s="364">
        <f t="shared" ref="N510" si="338">SUMPRODUCT(($C$14:$C$498=DATE($A$1,9,1)*1)*($C$14:$C$498&lt;=DATE($A$1,9,31)*1),(N14:N498))</f>
        <v>0</v>
      </c>
      <c r="O510" s="365"/>
      <c r="P510" s="364">
        <f t="shared" ref="P510" si="339">SUMPRODUCT(($C$14:$C$498=DATE($A$1,9,1)*1)*($C$14:$C$498&lt;=DATE($A$1,9,31)*1),(P14:P498))</f>
        <v>0</v>
      </c>
      <c r="Q510" s="365"/>
      <c r="R510" s="364">
        <f t="shared" ref="R510" si="340">SUMPRODUCT(($C$14:$C$498=DATE($A$1,9,1)*1)*($C$14:$C$498&lt;=DATE($A$1,9,31)*1),(R14:R498))</f>
        <v>0</v>
      </c>
      <c r="S510" s="365"/>
      <c r="T510" s="364">
        <f t="shared" ref="T510" si="341">SUMPRODUCT(($C$14:$C$498=DATE($A$1,9,1)*1)*($C$14:$C$498&lt;=DATE($A$1,9,31)*1),(T14:T498))</f>
        <v>0</v>
      </c>
      <c r="U510" s="365"/>
      <c r="V510" s="364">
        <f t="shared" ref="V510" si="342">SUMPRODUCT(($C$14:$C$498=DATE($A$1,9,1)*1)*($C$14:$C$498&lt;=DATE($A$1,9,31)*1),(V14:V498))</f>
        <v>0</v>
      </c>
      <c r="W510" s="365"/>
      <c r="X510" s="364">
        <f t="shared" ref="X510" si="343">SUMPRODUCT(($C$14:$C$498=DATE($A$1,9,1)*1)*($C$14:$C$498&lt;=DATE($A$1,9,31)*1),(X14:X498))</f>
        <v>0</v>
      </c>
      <c r="Y510" s="365"/>
      <c r="Z510" s="123">
        <f>SUMPRODUCT(($C$14:$C$498&gt;="1/09/2017"*1)*($C$14:$C$498&lt;="30/09/2017"*1),(Z14:Z498))</f>
        <v>0</v>
      </c>
      <c r="AA510" s="123">
        <f>SUMPRODUCT(($C$14:$C$498&gt;="1/09/2017"*1)*($C$14:$C$498&lt;="30/09/2017"*1),(AA14:AA498))</f>
        <v>0</v>
      </c>
      <c r="AB510" s="123">
        <f>SUMPRODUCT(($C$14:$C$498&gt;="1/09/2017"*1)*($C$14:$C$498&lt;="30/09/2017"*1),(AB14:AB498))</f>
        <v>0</v>
      </c>
    </row>
    <row r="511" spans="1:28" s="99" customFormat="1" ht="18" customHeight="1" x14ac:dyDescent="0.25">
      <c r="A511" s="98"/>
      <c r="B511" s="358" t="s">
        <v>119</v>
      </c>
      <c r="C511" s="358"/>
      <c r="D511" s="366">
        <f>SUMPRODUCT(($C$14:$C$498&gt;=DATE($A$1,10,1)*1)*($C$14:$C$498&lt;=DATE($A$1,10,31)*1),(D14:D498))</f>
        <v>0</v>
      </c>
      <c r="E511" s="367"/>
      <c r="F511" s="366">
        <f t="shared" ref="F511" si="344">SUMPRODUCT(($C$14:$C$498&gt;=DATE($A$1,10,1)*1)*($C$14:$C$498&lt;=DATE($A$1,10,31)*1),(F14:F498))</f>
        <v>0</v>
      </c>
      <c r="G511" s="367"/>
      <c r="H511" s="366">
        <f t="shared" ref="H511" si="345">SUMPRODUCT(($C$14:$C$498&gt;=DATE($A$1,10,1)*1)*($C$14:$C$498&lt;=DATE($A$1,10,31)*1),(H14:H498))</f>
        <v>0</v>
      </c>
      <c r="I511" s="367"/>
      <c r="J511" s="366">
        <f t="shared" ref="J511" si="346">SUMPRODUCT(($C$14:$C$498&gt;=DATE($A$1,10,1)*1)*($C$14:$C$498&lt;=DATE($A$1,10,31)*1),(J14:J498))</f>
        <v>0</v>
      </c>
      <c r="K511" s="367"/>
      <c r="L511" s="366">
        <f t="shared" ref="L511" si="347">SUMPRODUCT(($C$14:$C$498&gt;=DATE($A$1,10,1)*1)*($C$14:$C$498&lt;=DATE($A$1,10,31)*1),(L14:L498))</f>
        <v>0</v>
      </c>
      <c r="M511" s="367"/>
      <c r="N511" s="366">
        <f t="shared" ref="N511" si="348">SUMPRODUCT(($C$14:$C$498&gt;=DATE($A$1,10,1)*1)*($C$14:$C$498&lt;=DATE($A$1,10,31)*1),(N14:N498))</f>
        <v>0</v>
      </c>
      <c r="O511" s="367"/>
      <c r="P511" s="366">
        <f t="shared" ref="P511" si="349">SUMPRODUCT(($C$14:$C$498&gt;=DATE($A$1,10,1)*1)*($C$14:$C$498&lt;=DATE($A$1,10,31)*1),(P14:P498))</f>
        <v>0</v>
      </c>
      <c r="Q511" s="367"/>
      <c r="R511" s="366">
        <f t="shared" ref="R511" si="350">SUMPRODUCT(($C$14:$C$498&gt;=DATE($A$1,10,1)*1)*($C$14:$C$498&lt;=DATE($A$1,10,31)*1),(R14:R498))</f>
        <v>0</v>
      </c>
      <c r="S511" s="367"/>
      <c r="T511" s="366">
        <f t="shared" ref="T511" si="351">SUMPRODUCT(($C$14:$C$498&gt;=DATE($A$1,10,1)*1)*($C$14:$C$498&lt;=DATE($A$1,10,31)*1),(T14:T498))</f>
        <v>0</v>
      </c>
      <c r="U511" s="367"/>
      <c r="V511" s="366">
        <f t="shared" ref="V511" si="352">SUMPRODUCT(($C$14:$C$498&gt;=DATE($A$1,10,1)*1)*($C$14:$C$498&lt;=DATE($A$1,10,31)*1),(V14:V498))</f>
        <v>0</v>
      </c>
      <c r="W511" s="367"/>
      <c r="X511" s="366">
        <f t="shared" ref="X511" si="353">SUMPRODUCT(($C$14:$C$498&gt;=DATE($A$1,10,1)*1)*($C$14:$C$498&lt;=DATE($A$1,10,31)*1),(X14:X498))</f>
        <v>0</v>
      </c>
      <c r="Y511" s="367"/>
      <c r="Z511" s="124">
        <f>SUMPRODUCT(($C$14:$C$498&gt;="1/10/2017"*1)*($C$14:$C$498&lt;="31/10/2017"*1),(Z14:Z498))</f>
        <v>0</v>
      </c>
      <c r="AA511" s="124">
        <f>SUMPRODUCT(($C$14:$C$498&gt;="1/10/2017"*1)*($C$14:$C$498&lt;="31/10/2017"*1),(AA14:AA498))</f>
        <v>0</v>
      </c>
      <c r="AB511" s="124">
        <f>SUMPRODUCT(($C$14:$C$498&gt;="1/10/2017"*1)*($C$14:$C$498&lt;="31/10/2017"*1),(AB14:AB498))</f>
        <v>0</v>
      </c>
    </row>
    <row r="512" spans="1:28" s="97" customFormat="1" ht="18" customHeight="1" x14ac:dyDescent="0.25">
      <c r="A512" s="96"/>
      <c r="B512" s="369" t="s">
        <v>120</v>
      </c>
      <c r="C512" s="369"/>
      <c r="D512" s="364">
        <f>SUMPRODUCT(($C$14:$C$498&gt;=DATE($A$1,11,1)*1)*($C$14:$C$498&lt;=DATE($A$1,11,31)*1),(D14:D498))</f>
        <v>0</v>
      </c>
      <c r="E512" s="365"/>
      <c r="F512" s="364">
        <f t="shared" ref="F512" si="354">SUMPRODUCT(($C$14:$C$498&gt;=DATE($A$1,11,1)*1)*($C$14:$C$498&lt;=DATE($A$1,11,31)*1),(F14:F498))</f>
        <v>0</v>
      </c>
      <c r="G512" s="365"/>
      <c r="H512" s="364">
        <f t="shared" ref="H512" si="355">SUMPRODUCT(($C$14:$C$498&gt;=DATE($A$1,11,1)*1)*($C$14:$C$498&lt;=DATE($A$1,11,31)*1),(H14:H498))</f>
        <v>0</v>
      </c>
      <c r="I512" s="365"/>
      <c r="J512" s="364">
        <f t="shared" ref="J512" si="356">SUMPRODUCT(($C$14:$C$498&gt;=DATE($A$1,11,1)*1)*($C$14:$C$498&lt;=DATE($A$1,11,31)*1),(J14:J498))</f>
        <v>0</v>
      </c>
      <c r="K512" s="365"/>
      <c r="L512" s="364">
        <f t="shared" ref="L512" si="357">SUMPRODUCT(($C$14:$C$498&gt;=DATE($A$1,11,1)*1)*($C$14:$C$498&lt;=DATE($A$1,11,31)*1),(L14:L498))</f>
        <v>0</v>
      </c>
      <c r="M512" s="365"/>
      <c r="N512" s="364">
        <f t="shared" ref="N512" si="358">SUMPRODUCT(($C$14:$C$498&gt;=DATE($A$1,11,1)*1)*($C$14:$C$498&lt;=DATE($A$1,11,31)*1),(N14:N498))</f>
        <v>0</v>
      </c>
      <c r="O512" s="365"/>
      <c r="P512" s="364">
        <f t="shared" ref="P512" si="359">SUMPRODUCT(($C$14:$C$498&gt;=DATE($A$1,11,1)*1)*($C$14:$C$498&lt;=DATE($A$1,11,31)*1),(P14:P498))</f>
        <v>0</v>
      </c>
      <c r="Q512" s="365"/>
      <c r="R512" s="364">
        <f t="shared" ref="R512" si="360">SUMPRODUCT(($C$14:$C$498&gt;=DATE($A$1,11,1)*1)*($C$14:$C$498&lt;=DATE($A$1,11,31)*1),(R14:R498))</f>
        <v>0</v>
      </c>
      <c r="S512" s="365"/>
      <c r="T512" s="364">
        <f t="shared" ref="T512" si="361">SUMPRODUCT(($C$14:$C$498&gt;=DATE($A$1,11,1)*1)*($C$14:$C$498&lt;=DATE($A$1,11,31)*1),(T14:T498))</f>
        <v>0</v>
      </c>
      <c r="U512" s="365"/>
      <c r="V512" s="364">
        <f t="shared" ref="V512" si="362">SUMPRODUCT(($C$14:$C$498&gt;=DATE($A$1,11,1)*1)*($C$14:$C$498&lt;=DATE($A$1,11,31)*1),(V14:V498))</f>
        <v>0</v>
      </c>
      <c r="W512" s="365"/>
      <c r="X512" s="364">
        <f t="shared" ref="X512" si="363">SUMPRODUCT(($C$14:$C$498&gt;=DATE($A$1,11,1)*1)*($C$14:$C$498&lt;=DATE($A$1,11,31)*1),(X14:X498))</f>
        <v>0</v>
      </c>
      <c r="Y512" s="365"/>
      <c r="Z512" s="123">
        <f>SUMPRODUCT(($C$14:$C$498&gt;="1/11/2017"*1)*($C$14:$C$498&lt;="30/11/2017"*1),(Z14:Z498))</f>
        <v>0</v>
      </c>
      <c r="AA512" s="123">
        <f>SUMPRODUCT(($C$14:$C$498&gt;="1/11/2017"*1)*($C$14:$C$498&lt;="30/11/2017"*1),(AA14:AA498))</f>
        <v>0</v>
      </c>
      <c r="AB512" s="123">
        <f>SUMPRODUCT(($C$14:$C$498&gt;="1/11/2017"*1)*($C$14:$C$498&lt;="30/11/2017"*1),(AB14:AB498))</f>
        <v>0</v>
      </c>
    </row>
    <row r="513" spans="1:28" s="100" customFormat="1" ht="18" customHeight="1" thickBot="1" x14ac:dyDescent="0.3">
      <c r="A513" s="98"/>
      <c r="B513" s="358" t="s">
        <v>121</v>
      </c>
      <c r="C513" s="358"/>
      <c r="D513" s="368">
        <f>SUMPRODUCT(($C$14:$C$498&gt;=DATE($A$1,12,1)*1)*($C$14:$C$498&lt;=DATE($A$1,12,31)*1),(D14:D498))</f>
        <v>0</v>
      </c>
      <c r="E513" s="368"/>
      <c r="F513" s="368">
        <f>SUMPRODUCT(($C$14:$C$498&gt;=DATE($A$1,12,1)*1)*($C$14:$C$498&lt;=DATE($A$1,12,31)*1),(F14:F498))</f>
        <v>0</v>
      </c>
      <c r="G513" s="368"/>
      <c r="H513" s="368">
        <f t="shared" ref="H513" si="364">SUMPRODUCT(($C$14:$C$498&gt;=DATE($A$1,12,1)*1)*($C$14:$C$498&lt;=DATE($A$1,12,31)*1),(H14:H498))</f>
        <v>0</v>
      </c>
      <c r="I513" s="368"/>
      <c r="J513" s="368">
        <f t="shared" ref="J513" si="365">SUMPRODUCT(($C$14:$C$498&gt;=DATE($A$1,12,1)*1)*($C$14:$C$498&lt;=DATE($A$1,12,31)*1),(J14:J498))</f>
        <v>0</v>
      </c>
      <c r="K513" s="368"/>
      <c r="L513" s="368">
        <f t="shared" ref="L513" si="366">SUMPRODUCT(($C$14:$C$498&gt;=DATE($A$1,12,1)*1)*($C$14:$C$498&lt;=DATE($A$1,12,31)*1),(L14:L498))</f>
        <v>0</v>
      </c>
      <c r="M513" s="368"/>
      <c r="N513" s="368">
        <f t="shared" ref="N513" si="367">SUMPRODUCT(($C$14:$C$498&gt;=DATE($A$1,12,1)*1)*($C$14:$C$498&lt;=DATE($A$1,12,31)*1),(N14:N498))</f>
        <v>0</v>
      </c>
      <c r="O513" s="368"/>
      <c r="P513" s="368">
        <f t="shared" ref="P513" si="368">SUMPRODUCT(($C$14:$C$498&gt;=DATE($A$1,12,1)*1)*($C$14:$C$498&lt;=DATE($A$1,12,31)*1),(P14:P498))</f>
        <v>0</v>
      </c>
      <c r="Q513" s="368"/>
      <c r="R513" s="368">
        <f t="shared" ref="R513" si="369">SUMPRODUCT(($C$14:$C$498&gt;=DATE($A$1,12,1)*1)*($C$14:$C$498&lt;=DATE($A$1,12,31)*1),(R14:R498))</f>
        <v>0</v>
      </c>
      <c r="S513" s="368"/>
      <c r="T513" s="368">
        <f t="shared" ref="T513" si="370">SUMPRODUCT(($C$14:$C$498&gt;=DATE($A$1,12,1)*1)*($C$14:$C$498&lt;=DATE($A$1,12,31)*1),(T14:T498))</f>
        <v>0</v>
      </c>
      <c r="U513" s="368"/>
      <c r="V513" s="368">
        <f t="shared" ref="V513" si="371">SUMPRODUCT(($C$14:$C$498&gt;=DATE($A$1,12,1)*1)*($C$14:$C$498&lt;=DATE($A$1,12,31)*1),(V14:V498))</f>
        <v>0</v>
      </c>
      <c r="W513" s="368"/>
      <c r="X513" s="368">
        <f t="shared" ref="X513" si="372">SUMPRODUCT(($C$14:$C$498&gt;=DATE($A$1,12,1)*1)*($C$14:$C$498&lt;=DATE($A$1,12,31)*1),(X14:X498))</f>
        <v>0</v>
      </c>
      <c r="Y513" s="368"/>
      <c r="Z513" s="124">
        <f>SUMPRODUCT(($C$14:$C$498&gt;="1/12/2017"*1)*($C$14:$C$498&lt;="31/12/2017"*1),(Z14:Z498))</f>
        <v>0</v>
      </c>
      <c r="AA513" s="124">
        <f>SUMPRODUCT(($C$14:$C$498&gt;="1/12/2017"*1)*($C$14:$C$498&lt;="31/12/2017"*1),(AA14:AA498))</f>
        <v>0</v>
      </c>
      <c r="AB513" s="120">
        <f>SUMPRODUCT(($C$14:$C$498&gt;="1/12/2017"*1)*($C$14:$C$498&lt;="31/12/2017"*1),(AB14:AB498))</f>
        <v>0</v>
      </c>
    </row>
    <row r="514" spans="1:28" s="102" customFormat="1" ht="30" customHeight="1" thickTop="1" thickBot="1" x14ac:dyDescent="0.3">
      <c r="A514" s="101"/>
      <c r="B514" s="354" t="str">
        <f>"TOTAL "&amp;A1</f>
        <v>TOTAL 2017</v>
      </c>
      <c r="C514" s="355"/>
      <c r="D514" s="329">
        <f>SUM(D500,D503:E513)</f>
        <v>0</v>
      </c>
      <c r="E514" s="329"/>
      <c r="F514" s="329">
        <f>SUM(F500,F503:G513)</f>
        <v>0</v>
      </c>
      <c r="G514" s="329"/>
      <c r="H514" s="329">
        <f t="shared" ref="H514" si="373">SUM(H500,H503:I513)</f>
        <v>0</v>
      </c>
      <c r="I514" s="329"/>
      <c r="J514" s="329">
        <f t="shared" ref="J514" si="374">SUM(J500,J503:K513)</f>
        <v>0</v>
      </c>
      <c r="K514" s="329"/>
      <c r="L514" s="329">
        <f t="shared" ref="L514" si="375">SUM(L500,L503:M513)</f>
        <v>0</v>
      </c>
      <c r="M514" s="329"/>
      <c r="N514" s="329">
        <f t="shared" ref="N514" si="376">SUM(N500,N503:O513)</f>
        <v>0.16666666666666666</v>
      </c>
      <c r="O514" s="329"/>
      <c r="P514" s="329">
        <f t="shared" ref="P514" si="377">SUM(P500,P503:Q513)</f>
        <v>0</v>
      </c>
      <c r="Q514" s="329"/>
      <c r="R514" s="329">
        <f t="shared" ref="R514" si="378">SUM(R500,R503:S513)</f>
        <v>0</v>
      </c>
      <c r="S514" s="329"/>
      <c r="T514" s="329">
        <f t="shared" ref="T514" si="379">SUM(T500,T503:U513)</f>
        <v>0.5</v>
      </c>
      <c r="U514" s="329"/>
      <c r="V514" s="329">
        <f t="shared" ref="V514" si="380">SUM(V500,V503:W513)</f>
        <v>0</v>
      </c>
      <c r="W514" s="329"/>
      <c r="X514" s="329">
        <f>SUM(X500,X503:Y513)</f>
        <v>0</v>
      </c>
      <c r="Y514" s="329"/>
      <c r="Z514" s="125">
        <f>SUM(Z500,Z503:Z513)</f>
        <v>0</v>
      </c>
      <c r="AA514" s="116">
        <f t="shared" ref="AA514:AB514" si="381">SUM(AA500,AA503:AA513)</f>
        <v>0.66666666666666663</v>
      </c>
      <c r="AB514" s="121">
        <f t="shared" si="381"/>
        <v>0.66666666666666663</v>
      </c>
    </row>
    <row r="515" spans="1:28" ht="61.5" customHeight="1" thickTop="1" x14ac:dyDescent="0.25">
      <c r="A515" s="68"/>
      <c r="B515" s="126"/>
      <c r="C515" s="127"/>
      <c r="D515" s="128"/>
      <c r="E515" s="129"/>
      <c r="F515" s="128"/>
      <c r="G515" s="129"/>
      <c r="H515" s="128"/>
      <c r="I515" s="129"/>
      <c r="J515" s="128"/>
      <c r="K515" s="129"/>
      <c r="L515" s="128"/>
      <c r="M515" s="129"/>
      <c r="N515" s="128"/>
      <c r="O515" s="129"/>
      <c r="P515" s="128"/>
      <c r="Q515" s="129"/>
      <c r="R515" s="128"/>
      <c r="S515" s="129"/>
      <c r="T515" s="128"/>
      <c r="U515" s="129"/>
      <c r="V515" s="128"/>
      <c r="W515" s="129"/>
      <c r="X515" s="128"/>
      <c r="Y515" s="129"/>
      <c r="Z515" s="128"/>
      <c r="AA515" s="128"/>
      <c r="AB515" s="128"/>
    </row>
    <row r="516" spans="1:28" ht="43.5" customHeight="1" x14ac:dyDescent="0.25">
      <c r="A516" s="68"/>
      <c r="B516" s="126"/>
      <c r="C516" s="127"/>
      <c r="D516" s="128"/>
      <c r="E516" s="129"/>
      <c r="F516" s="128"/>
      <c r="G516" s="129"/>
      <c r="H516" s="128"/>
      <c r="I516" s="129"/>
      <c r="J516" s="128"/>
      <c r="K516" s="129"/>
      <c r="L516" s="128"/>
      <c r="M516" s="129"/>
      <c r="N516" s="128"/>
      <c r="O516" s="129"/>
      <c r="P516" s="128"/>
      <c r="Q516" s="129"/>
      <c r="R516" s="128"/>
      <c r="S516" s="129"/>
      <c r="T516" s="128"/>
      <c r="U516" s="129"/>
      <c r="V516" s="128"/>
      <c r="W516" s="129"/>
      <c r="X516" s="130"/>
      <c r="Y516" s="131"/>
      <c r="Z516" s="130"/>
      <c r="AA516" s="128"/>
      <c r="AB516" s="122" t="s">
        <v>125</v>
      </c>
    </row>
    <row r="517" spans="1:28" ht="14.25" customHeight="1" x14ac:dyDescent="0.25">
      <c r="A517" s="68"/>
      <c r="B517" s="69"/>
      <c r="X517" s="108"/>
      <c r="Y517" s="106"/>
      <c r="Z517" s="108"/>
    </row>
    <row r="518" spans="1:28" ht="14.25" customHeight="1" x14ac:dyDescent="0.25">
      <c r="A518" s="68"/>
      <c r="B518" s="69"/>
      <c r="X518" s="108"/>
      <c r="Y518" s="106"/>
      <c r="Z518" s="108"/>
    </row>
    <row r="519" spans="1:28" ht="14.25" customHeight="1" x14ac:dyDescent="0.25">
      <c r="A519" s="68"/>
      <c r="B519" s="69"/>
      <c r="X519" s="108"/>
      <c r="Y519" s="106"/>
      <c r="Z519" s="108"/>
    </row>
    <row r="520" spans="1:28" ht="14.25" customHeight="1" x14ac:dyDescent="0.25">
      <c r="A520" s="68"/>
      <c r="B520" s="69"/>
      <c r="X520" s="108"/>
      <c r="Y520" s="106"/>
      <c r="Z520" s="108"/>
    </row>
    <row r="521" spans="1:28" ht="14.25" customHeight="1" x14ac:dyDescent="0.25">
      <c r="A521" s="68"/>
      <c r="B521" s="69"/>
      <c r="X521" s="108"/>
      <c r="Y521" s="106"/>
      <c r="Z521" s="108"/>
    </row>
    <row r="522" spans="1:28" ht="14.25" customHeight="1" x14ac:dyDescent="0.25">
      <c r="A522" s="68"/>
      <c r="B522" s="69"/>
      <c r="X522" s="108"/>
      <c r="Y522" s="106"/>
      <c r="Z522" s="108"/>
    </row>
    <row r="523" spans="1:28" ht="14.25" customHeight="1" x14ac:dyDescent="0.25">
      <c r="A523" s="68"/>
      <c r="B523" s="69"/>
      <c r="X523" s="108"/>
      <c r="Y523" s="106"/>
      <c r="Z523" s="108"/>
    </row>
    <row r="524" spans="1:28" ht="14.25" customHeight="1" x14ac:dyDescent="0.25">
      <c r="A524" s="68"/>
      <c r="B524" s="69"/>
      <c r="X524" s="108"/>
      <c r="Y524" s="106"/>
      <c r="Z524" s="108"/>
    </row>
    <row r="525" spans="1:28" ht="14.25" customHeight="1" x14ac:dyDescent="0.25">
      <c r="X525" s="108"/>
      <c r="Y525" s="106"/>
      <c r="Z525" s="108"/>
    </row>
    <row r="526" spans="1:28" ht="14.25" customHeight="1" x14ac:dyDescent="0.25">
      <c r="X526" s="108"/>
      <c r="Y526" s="106"/>
      <c r="Z526" s="108"/>
    </row>
  </sheetData>
  <sheetProtection algorithmName="SHA-512" hashValue="ZGSu+GDs0ifuseU3k29RmaF2f43lDUcYqyr6EAgp/39hgDqxYMv6DQF1uXJdz+o9l7B7byiSrOK39iTnm29C4A==" saltValue="tetFvpwH+d0RBjprToAg7w==" spinCount="100000" sheet="1" objects="1" scenarios="1" insertRows="0"/>
  <sortState ref="A1:AC504">
    <sortCondition ref="B17:B23" customList="Lun.,Mar.,Mer.,Jeu.,Ven.,Sam.,Dim."/>
  </sortState>
  <dataConsolidate/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630" priority="1745" stopIfTrue="1" operator="equal">
      <formula>"Divers"</formula>
    </cfRule>
    <cfRule type="cellIs" dxfId="629" priority="1746" stopIfTrue="1" operator="equal">
      <formula>"FORM"</formula>
    </cfRule>
    <cfRule type="cellIs" dxfId="628" priority="1747" stopIfTrue="1" operator="equal">
      <formula>"RTT"</formula>
    </cfRule>
    <cfRule type="cellIs" dxfId="627" priority="1748" stopIfTrue="1" operator="equal">
      <formula>"M"</formula>
    </cfRule>
    <cfRule type="containsText" dxfId="626" priority="1749" stopIfTrue="1" operator="containsText" text="CA">
      <formula>NOT(ISERROR(FIND(UPPER("CA"),UPPER(F13))))</formula>
      <formula>"CA"</formula>
    </cfRule>
    <cfRule type="cellIs" dxfId="625" priority="1750" stopIfTrue="1" operator="equal">
      <formula>"Divers"</formula>
    </cfRule>
    <cfRule type="cellIs" dxfId="624" priority="1751" stopIfTrue="1" operator="equal">
      <formula>"FORM"</formula>
    </cfRule>
    <cfRule type="cellIs" dxfId="623" priority="1752" stopIfTrue="1" operator="equal">
      <formula>"RTT"</formula>
    </cfRule>
    <cfRule type="cellIs" dxfId="622" priority="1753" stopIfTrue="1" operator="equal">
      <formula>"M"</formula>
    </cfRule>
    <cfRule type="containsText" dxfId="621" priority="1754" stopIfTrue="1" operator="containsText" text="CA">
      <formula>NOT(ISERROR(FIND(UPPER("CA"),UPPER(F13))))</formula>
      <formula>"CA"</formula>
    </cfRule>
    <cfRule type="cellIs" dxfId="620" priority="1755" stopIfTrue="1" operator="equal">
      <formula>"Divers"</formula>
    </cfRule>
    <cfRule type="cellIs" dxfId="619" priority="1756" stopIfTrue="1" operator="equal">
      <formula>"FORM"</formula>
    </cfRule>
    <cfRule type="cellIs" dxfId="618" priority="1757" stopIfTrue="1" operator="equal">
      <formula>"RTT"</formula>
    </cfRule>
    <cfRule type="cellIs" dxfId="617" priority="1758" stopIfTrue="1" operator="equal">
      <formula>"M"</formula>
    </cfRule>
    <cfRule type="containsText" dxfId="616" priority="1759" stopIfTrue="1" operator="containsText" text="CA">
      <formula>NOT(ISERROR(FIND(UPPER("CA"),UPPER(F13))))</formula>
      <formula>"CA"</formula>
    </cfRule>
    <cfRule type="cellIs" dxfId="615" priority="1760" stopIfTrue="1" operator="equal">
      <formula>"Divers"</formula>
    </cfRule>
    <cfRule type="cellIs" dxfId="614" priority="1761" stopIfTrue="1" operator="equal">
      <formula>"FORM"</formula>
    </cfRule>
    <cfRule type="cellIs" dxfId="613" priority="1762" stopIfTrue="1" operator="equal">
      <formula>"RTT"</formula>
    </cfRule>
    <cfRule type="cellIs" dxfId="612" priority="1763" stopIfTrue="1" operator="equal">
      <formula>"M"</formula>
    </cfRule>
    <cfRule type="containsText" dxfId="611" priority="1764" stopIfTrue="1" operator="containsText" text="CA">
      <formula>NOT(ISERROR(FIND(UPPER("CA"),UPPER(F13))))</formula>
      <formula>"CA"</formula>
    </cfRule>
  </conditionalFormatting>
  <conditionalFormatting sqref="D337:D339 D20:F21 E61:E65 D455:F462 D98:F102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F95 D97:D101 D97:E97">
    <cfRule type="cellIs" dxfId="610" priority="1765" stopIfTrue="1" operator="equal">
      <formula>"Divers"</formula>
    </cfRule>
    <cfRule type="cellIs" dxfId="609" priority="1765" stopIfTrue="1" operator="equal">
      <formula>"FORM"</formula>
    </cfRule>
    <cfRule type="cellIs" dxfId="608" priority="1765" stopIfTrue="1" operator="equal">
      <formula>"RTT"</formula>
    </cfRule>
    <cfRule type="cellIs" dxfId="607" priority="1765" stopIfTrue="1" operator="equal">
      <formula>"M"</formula>
    </cfRule>
    <cfRule type="containsText" dxfId="606" priority="176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605" priority="1766" stopIfTrue="1" operator="equal">
      <formula>"Divers"</formula>
    </cfRule>
    <cfRule type="cellIs" dxfId="604" priority="1766" stopIfTrue="1" operator="equal">
      <formula>"FORM"</formula>
    </cfRule>
    <cfRule type="cellIs" dxfId="603" priority="1766" stopIfTrue="1" operator="equal">
      <formula>"RTT"</formula>
    </cfRule>
    <cfRule type="cellIs" dxfId="602" priority="1766" stopIfTrue="1" operator="equal">
      <formula>"M"</formula>
    </cfRule>
    <cfRule type="containsText" dxfId="601" priority="1766" stopIfTrue="1" operator="containsText" text="CA">
      <formula>NOT(ISERROR(FIND(UPPER("CA"),UPPER(E76))))</formula>
      <formula>"CA"</formula>
    </cfRule>
    <cfRule type="cellIs" dxfId="600" priority="1766" stopIfTrue="1" operator="equal">
      <formula>"Divers"</formula>
    </cfRule>
    <cfRule type="cellIs" dxfId="599" priority="1766" stopIfTrue="1" operator="equal">
      <formula>"FORM"</formula>
    </cfRule>
    <cfRule type="cellIs" dxfId="598" priority="1766" stopIfTrue="1" operator="equal">
      <formula>"RTT"</formula>
    </cfRule>
    <cfRule type="cellIs" dxfId="597" priority="1766" stopIfTrue="1" operator="equal">
      <formula>"M"</formula>
    </cfRule>
    <cfRule type="containsText" dxfId="596" priority="176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95" priority="1767" stopIfTrue="1" operator="equal">
      <formula>"Divers"</formula>
    </cfRule>
    <cfRule type="cellIs" dxfId="594" priority="1767" stopIfTrue="1" operator="equal">
      <formula>"FORM"</formula>
    </cfRule>
    <cfRule type="cellIs" dxfId="593" priority="1767" stopIfTrue="1" operator="equal">
      <formula>"RTT"</formula>
    </cfRule>
    <cfRule type="cellIs" dxfId="592" priority="1767" stopIfTrue="1" operator="equal">
      <formula>"M"</formula>
    </cfRule>
    <cfRule type="containsText" dxfId="591" priority="1767" stopIfTrue="1" operator="containsText" text="CA">
      <formula>NOT(ISERROR(FIND(UPPER("CA"),UPPER(E94))))</formula>
      <formula>"CA"</formula>
    </cfRule>
    <cfRule type="cellIs" dxfId="590" priority="1767" stopIfTrue="1" operator="equal">
      <formula>"Divers"</formula>
    </cfRule>
    <cfRule type="cellIs" dxfId="589" priority="1767" stopIfTrue="1" operator="equal">
      <formula>"FORM"</formula>
    </cfRule>
    <cfRule type="cellIs" dxfId="588" priority="1767" stopIfTrue="1" operator="equal">
      <formula>"RTT"</formula>
    </cfRule>
    <cfRule type="cellIs" dxfId="587" priority="1767" stopIfTrue="1" operator="equal">
      <formula>"M"</formula>
    </cfRule>
    <cfRule type="containsText" dxfId="586" priority="1767" stopIfTrue="1" operator="containsText" text="CA">
      <formula>NOT(ISERROR(FIND(UPPER("CA"),UPPER(E94))))</formula>
      <formula>"CA"</formula>
    </cfRule>
    <cfRule type="cellIs" dxfId="585" priority="1767" stopIfTrue="1" operator="equal">
      <formula>"Divers"</formula>
    </cfRule>
    <cfRule type="cellIs" dxfId="584" priority="1767" stopIfTrue="1" operator="equal">
      <formula>"FORM"</formula>
    </cfRule>
    <cfRule type="cellIs" dxfId="583" priority="1767" stopIfTrue="1" operator="equal">
      <formula>"RTT"</formula>
    </cfRule>
    <cfRule type="cellIs" dxfId="582" priority="1767" stopIfTrue="1" operator="equal">
      <formula>"M"</formula>
    </cfRule>
    <cfRule type="containsText" dxfId="581" priority="1767" stopIfTrue="1" operator="containsText" text="CA">
      <formula>NOT(ISERROR(FIND(UPPER("CA"),UPPER(E94))))</formula>
      <formula>"CA"</formula>
    </cfRule>
  </conditionalFormatting>
  <conditionalFormatting sqref="E238:R238">
    <cfRule type="cellIs" dxfId="580" priority="1768" stopIfTrue="1" operator="equal">
      <formula>"Divers"</formula>
    </cfRule>
    <cfRule type="cellIs" dxfId="579" priority="1768" stopIfTrue="1" operator="equal">
      <formula>"FORM"</formula>
    </cfRule>
    <cfRule type="cellIs" dxfId="578" priority="1768" stopIfTrue="1" operator="equal">
      <formula>"RTT"</formula>
    </cfRule>
    <cfRule type="cellIs" dxfId="577" priority="1768" stopIfTrue="1" operator="equal">
      <formula>"M"</formula>
    </cfRule>
    <cfRule type="containsText" dxfId="576" priority="1768" stopIfTrue="1" operator="containsText" text="CA">
      <formula>NOT(ISERROR(FIND(UPPER("CA"),UPPER(E238))))</formula>
      <formula>"CA"</formula>
    </cfRule>
    <cfRule type="cellIs" dxfId="575" priority="1768" stopIfTrue="1" operator="equal">
      <formula>"Divers"</formula>
    </cfRule>
    <cfRule type="cellIs" dxfId="574" priority="1768" stopIfTrue="1" operator="equal">
      <formula>"FORM"</formula>
    </cfRule>
    <cfRule type="cellIs" dxfId="573" priority="1768" stopIfTrue="1" operator="equal">
      <formula>"RTT"</formula>
    </cfRule>
    <cfRule type="cellIs" dxfId="572" priority="1768" stopIfTrue="1" operator="equal">
      <formula>"M"</formula>
    </cfRule>
    <cfRule type="containsText" dxfId="571" priority="1768" stopIfTrue="1" operator="containsText" text="CA">
      <formula>NOT(ISERROR(FIND(UPPER("CA"),UPPER(E238))))</formula>
      <formula>"CA"</formula>
    </cfRule>
    <cfRule type="cellIs" dxfId="570" priority="1768" stopIfTrue="1" operator="equal">
      <formula>"Divers"</formula>
    </cfRule>
    <cfRule type="cellIs" dxfId="569" priority="1768" stopIfTrue="1" operator="equal">
      <formula>"FORM"</formula>
    </cfRule>
    <cfRule type="cellIs" dxfId="568" priority="1768" stopIfTrue="1" operator="equal">
      <formula>"RTT"</formula>
    </cfRule>
    <cfRule type="cellIs" dxfId="567" priority="1768" stopIfTrue="1" operator="equal">
      <formula>"M"</formula>
    </cfRule>
    <cfRule type="containsText" dxfId="566" priority="1768" stopIfTrue="1" operator="containsText" text="CA">
      <formula>NOT(ISERROR(FIND(UPPER("CA"),UPPER(E238))))</formula>
      <formula>"CA"</formula>
    </cfRule>
    <cfRule type="cellIs" dxfId="565" priority="1768" stopIfTrue="1" operator="equal">
      <formula>"Divers"</formula>
    </cfRule>
    <cfRule type="cellIs" dxfId="564" priority="1768" stopIfTrue="1" operator="equal">
      <formula>"FORM"</formula>
    </cfRule>
    <cfRule type="cellIs" dxfId="563" priority="1768" stopIfTrue="1" operator="equal">
      <formula>"RTT"</formula>
    </cfRule>
    <cfRule type="cellIs" dxfId="562" priority="1768" stopIfTrue="1" operator="equal">
      <formula>"M"</formula>
    </cfRule>
    <cfRule type="containsText" dxfId="561" priority="1768" stopIfTrue="1" operator="containsText" text="CA">
      <formula>NOT(ISERROR(FIND(UPPER("CA"),UPPER(E238))))</formula>
      <formula>"CA"</formula>
    </cfRule>
    <cfRule type="cellIs" dxfId="560" priority="1768" stopIfTrue="1" operator="equal">
      <formula>"Divers"</formula>
    </cfRule>
    <cfRule type="cellIs" dxfId="559" priority="1768" stopIfTrue="1" operator="equal">
      <formula>"FORM"</formula>
    </cfRule>
    <cfRule type="cellIs" dxfId="558" priority="1768" stopIfTrue="1" operator="equal">
      <formula>"RTT"</formula>
    </cfRule>
    <cfRule type="cellIs" dxfId="557" priority="1768" stopIfTrue="1" operator="equal">
      <formula>"M"</formula>
    </cfRule>
    <cfRule type="containsText" dxfId="556" priority="1769" stopIfTrue="1" operator="containsText" text="CA">
      <formula>NOT(ISERROR(FIND(UPPER("CA"),UPPER(E238))))</formula>
      <formula>"CA"</formula>
    </cfRule>
    <cfRule type="cellIs" dxfId="555" priority="1770" stopIfTrue="1" operator="equal">
      <formula>"Divers"</formula>
    </cfRule>
    <cfRule type="cellIs" dxfId="554" priority="1771" stopIfTrue="1" operator="equal">
      <formula>"FORM"</formula>
    </cfRule>
    <cfRule type="cellIs" dxfId="553" priority="1772" stopIfTrue="1" operator="equal">
      <formula>"RTT"</formula>
    </cfRule>
    <cfRule type="cellIs" dxfId="552" priority="1773" stopIfTrue="1" operator="equal">
      <formula>"M"</formula>
    </cfRule>
    <cfRule type="containsText" dxfId="551" priority="1774" stopIfTrue="1" operator="containsText" text="CA">
      <formula>NOT(ISERROR(FIND(UPPER("CA"),UPPER(E238))))</formula>
      <formula>"CA"</formula>
    </cfRule>
  </conditionalFormatting>
  <conditionalFormatting sqref="E391:R391">
    <cfRule type="cellIs" dxfId="550" priority="1775" stopIfTrue="1" operator="equal">
      <formula>"Divers"</formula>
    </cfRule>
    <cfRule type="cellIs" dxfId="549" priority="1775" stopIfTrue="1" operator="equal">
      <formula>"FORM"</formula>
    </cfRule>
    <cfRule type="cellIs" dxfId="548" priority="1775" stopIfTrue="1" operator="equal">
      <formula>"RTT"</formula>
    </cfRule>
    <cfRule type="cellIs" dxfId="547" priority="1775" stopIfTrue="1" operator="equal">
      <formula>"M"</formula>
    </cfRule>
    <cfRule type="containsText" dxfId="546" priority="1775" stopIfTrue="1" operator="containsText" text="CA">
      <formula>NOT(ISERROR(FIND(UPPER("CA"),UPPER(E391))))</formula>
      <formula>"CA"</formula>
    </cfRule>
    <cfRule type="cellIs" dxfId="545" priority="1775" stopIfTrue="1" operator="equal">
      <formula>"Divers"</formula>
    </cfRule>
    <cfRule type="cellIs" dxfId="544" priority="1775" stopIfTrue="1" operator="equal">
      <formula>"FORM"</formula>
    </cfRule>
    <cfRule type="cellIs" dxfId="543" priority="1775" stopIfTrue="1" operator="equal">
      <formula>"RTT"</formula>
    </cfRule>
    <cfRule type="cellIs" dxfId="542" priority="1775" stopIfTrue="1" operator="equal">
      <formula>"M"</formula>
    </cfRule>
    <cfRule type="containsText" dxfId="541" priority="1775" stopIfTrue="1" operator="containsText" text="CA">
      <formula>NOT(ISERROR(FIND(UPPER("CA"),UPPER(E391))))</formula>
      <formula>"CA"</formula>
    </cfRule>
    <cfRule type="cellIs" dxfId="540" priority="1775" stopIfTrue="1" operator="equal">
      <formula>"Divers"</formula>
    </cfRule>
    <cfRule type="cellIs" dxfId="539" priority="1775" stopIfTrue="1" operator="equal">
      <formula>"FORM"</formula>
    </cfRule>
    <cfRule type="cellIs" dxfId="538" priority="1775" stopIfTrue="1" operator="equal">
      <formula>"RTT"</formula>
    </cfRule>
    <cfRule type="cellIs" dxfId="537" priority="1775" stopIfTrue="1" operator="equal">
      <formula>"M"</formula>
    </cfRule>
    <cfRule type="containsText" dxfId="536" priority="1775" stopIfTrue="1" operator="containsText" text="CA">
      <formula>NOT(ISERROR(FIND(UPPER("CA"),UPPER(E391))))</formula>
      <formula>"CA"</formula>
    </cfRule>
    <cfRule type="cellIs" dxfId="535" priority="1775" stopIfTrue="1" operator="equal">
      <formula>"Divers"</formula>
    </cfRule>
    <cfRule type="cellIs" dxfId="534" priority="1775" stopIfTrue="1" operator="equal">
      <formula>"FORM"</formula>
    </cfRule>
    <cfRule type="cellIs" dxfId="533" priority="1775" stopIfTrue="1" operator="equal">
      <formula>"RTT"</formula>
    </cfRule>
    <cfRule type="cellIs" dxfId="532" priority="1775" stopIfTrue="1" operator="equal">
      <formula>"M"</formula>
    </cfRule>
    <cfRule type="containsText" dxfId="531" priority="1775" stopIfTrue="1" operator="containsText" text="CA">
      <formula>NOT(ISERROR(FIND(UPPER("CA"),UPPER(E391))))</formula>
      <formula>"CA"</formula>
    </cfRule>
    <cfRule type="cellIs" dxfId="530" priority="1775" stopIfTrue="1" operator="equal">
      <formula>"Divers"</formula>
    </cfRule>
    <cfRule type="cellIs" dxfId="529" priority="1775" stopIfTrue="1" operator="equal">
      <formula>"FORM"</formula>
    </cfRule>
    <cfRule type="cellIs" dxfId="528" priority="1775" stopIfTrue="1" operator="equal">
      <formula>"RTT"</formula>
    </cfRule>
    <cfRule type="cellIs" dxfId="527" priority="1775" stopIfTrue="1" operator="equal">
      <formula>"M"</formula>
    </cfRule>
    <cfRule type="containsText" dxfId="526" priority="1775" stopIfTrue="1" operator="containsText" text="CA">
      <formula>NOT(ISERROR(FIND(UPPER("CA"),UPPER(E391))))</formula>
      <formula>"CA"</formula>
    </cfRule>
  </conditionalFormatting>
  <conditionalFormatting sqref="S391:T391">
    <cfRule type="cellIs" dxfId="525" priority="1776" stopIfTrue="1" operator="equal">
      <formula>"Divers"</formula>
    </cfRule>
    <cfRule type="cellIs" dxfId="524" priority="1776" stopIfTrue="1" operator="equal">
      <formula>"FORM"</formula>
    </cfRule>
    <cfRule type="cellIs" dxfId="523" priority="1776" stopIfTrue="1" operator="equal">
      <formula>"RTT"</formula>
    </cfRule>
    <cfRule type="cellIs" dxfId="522" priority="1776" stopIfTrue="1" operator="equal">
      <formula>"M"</formula>
    </cfRule>
    <cfRule type="containsText" dxfId="521" priority="1776" stopIfTrue="1" operator="containsText" text="CA">
      <formula>NOT(ISERROR(FIND(UPPER("CA"),UPPER(S391))))</formula>
      <formula>"CA"</formula>
    </cfRule>
    <cfRule type="cellIs" dxfId="520" priority="1776" stopIfTrue="1" operator="equal">
      <formula>"Divers"</formula>
    </cfRule>
    <cfRule type="cellIs" dxfId="519" priority="1776" stopIfTrue="1" operator="equal">
      <formula>"FORM"</formula>
    </cfRule>
    <cfRule type="cellIs" dxfId="518" priority="1776" stopIfTrue="1" operator="equal">
      <formula>"RTT"</formula>
    </cfRule>
    <cfRule type="cellIs" dxfId="517" priority="1776" stopIfTrue="1" operator="equal">
      <formula>"M"</formula>
    </cfRule>
    <cfRule type="containsText" dxfId="516" priority="1776" stopIfTrue="1" operator="containsText" text="CA">
      <formula>NOT(ISERROR(FIND(UPPER("CA"),UPPER(S391))))</formula>
      <formula>"CA"</formula>
    </cfRule>
    <cfRule type="cellIs" dxfId="515" priority="1776" stopIfTrue="1" operator="equal">
      <formula>"Divers"</formula>
    </cfRule>
    <cfRule type="cellIs" dxfId="514" priority="1776" stopIfTrue="1" operator="equal">
      <formula>"FORM"</formula>
    </cfRule>
    <cfRule type="cellIs" dxfId="513" priority="1776" stopIfTrue="1" operator="equal">
      <formula>"RTT"</formula>
    </cfRule>
    <cfRule type="cellIs" dxfId="512" priority="1776" stopIfTrue="1" operator="equal">
      <formula>"M"</formula>
    </cfRule>
    <cfRule type="containsText" dxfId="511" priority="1776" stopIfTrue="1" operator="containsText" text="CA">
      <formula>NOT(ISERROR(FIND(UPPER("CA"),UPPER(S391))))</formula>
      <formula>"CA"</formula>
    </cfRule>
    <cfRule type="cellIs" dxfId="510" priority="1776" stopIfTrue="1" operator="equal">
      <formula>"Divers"</formula>
    </cfRule>
    <cfRule type="cellIs" dxfId="509" priority="1776" stopIfTrue="1" operator="equal">
      <formula>"Divers"</formula>
    </cfRule>
    <cfRule type="cellIs" dxfId="508" priority="1776" stopIfTrue="1" operator="equal">
      <formula>"FORM"</formula>
    </cfRule>
    <cfRule type="cellIs" dxfId="507" priority="1776" stopIfTrue="1" operator="equal">
      <formula>"FORM"</formula>
    </cfRule>
    <cfRule type="cellIs" dxfId="506" priority="1776" stopIfTrue="1" operator="equal">
      <formula>"RTT"</formula>
    </cfRule>
    <cfRule type="cellIs" dxfId="505" priority="1776" stopIfTrue="1" operator="equal">
      <formula>"RTT"</formula>
    </cfRule>
    <cfRule type="cellIs" dxfId="504" priority="1776" stopIfTrue="1" operator="equal">
      <formula>"M"</formula>
    </cfRule>
    <cfRule type="cellIs" dxfId="503" priority="1776" stopIfTrue="1" operator="equal">
      <formula>"M"</formula>
    </cfRule>
    <cfRule type="containsText" dxfId="502" priority="1776" stopIfTrue="1" operator="containsText" text="CA">
      <formula>NOT(ISERROR(FIND(UPPER("CA"),UPPER(S391))))</formula>
      <formula>"CA"</formula>
    </cfRule>
    <cfRule type="containsText" dxfId="501" priority="1776" stopIfTrue="1" operator="containsText" text="CA">
      <formula>NOT(ISERROR(FIND(UPPER("CA"),UPPER(S391))))</formula>
      <formula>"CA"</formula>
    </cfRule>
  </conditionalFormatting>
  <conditionalFormatting sqref="Y391:AB391">
    <cfRule type="cellIs" dxfId="500" priority="1777" stopIfTrue="1" operator="equal">
      <formula>"Divers"</formula>
    </cfRule>
    <cfRule type="cellIs" dxfId="499" priority="1777" stopIfTrue="1" operator="equal">
      <formula>"FORM"</formula>
    </cfRule>
    <cfRule type="cellIs" dxfId="498" priority="1777" stopIfTrue="1" operator="equal">
      <formula>"RTT"</formula>
    </cfRule>
    <cfRule type="cellIs" dxfId="497" priority="1777" stopIfTrue="1" operator="equal">
      <formula>"M"</formula>
    </cfRule>
    <cfRule type="containsText" dxfId="496" priority="1777" stopIfTrue="1" operator="containsText" text="CA">
      <formula>NOT(ISERROR(FIND(UPPER("CA"),UPPER(Y391))))</formula>
      <formula>"CA"</formula>
    </cfRule>
    <cfRule type="cellIs" dxfId="495" priority="1777" stopIfTrue="1" operator="equal">
      <formula>"Divers"</formula>
    </cfRule>
    <cfRule type="cellIs" dxfId="494" priority="1777" stopIfTrue="1" operator="equal">
      <formula>"Divers"</formula>
    </cfRule>
    <cfRule type="cellIs" dxfId="493" priority="1777" stopIfTrue="1" operator="equal">
      <formula>"FORM"</formula>
    </cfRule>
    <cfRule type="cellIs" dxfId="492" priority="1777" stopIfTrue="1" operator="equal">
      <formula>"FORM"</formula>
    </cfRule>
    <cfRule type="cellIs" dxfId="491" priority="1777" stopIfTrue="1" operator="equal">
      <formula>"RTT"</formula>
    </cfRule>
    <cfRule type="cellIs" dxfId="490" priority="1777" stopIfTrue="1" operator="equal">
      <formula>"RTT"</formula>
    </cfRule>
    <cfRule type="cellIs" dxfId="489" priority="1777" stopIfTrue="1" operator="equal">
      <formula>"M"</formula>
    </cfRule>
    <cfRule type="cellIs" dxfId="488" priority="1777" stopIfTrue="1" operator="equal">
      <formula>"M"</formula>
    </cfRule>
    <cfRule type="containsText" dxfId="487" priority="1777" stopIfTrue="1" operator="containsText" text="CA">
      <formula>NOT(ISERROR(FIND(UPPER("CA"),UPPER(Y391))))</formula>
      <formula>"CA"</formula>
    </cfRule>
    <cfRule type="containsText" dxfId="486" priority="1777" stopIfTrue="1" operator="containsText" text="CA">
      <formula>NOT(ISERROR(FIND(UPPER("CA"),UPPER(Y391))))</formula>
      <formula>"CA"</formula>
    </cfRule>
  </conditionalFormatting>
  <conditionalFormatting sqref="E238:T238">
    <cfRule type="cellIs" dxfId="485" priority="1570" stopIfTrue="1" operator="equal">
      <formula>"Divers"</formula>
    </cfRule>
    <cfRule type="cellIs" dxfId="484" priority="1571" stopIfTrue="1" operator="equal">
      <formula>"FORM"</formula>
    </cfRule>
    <cfRule type="cellIs" dxfId="483" priority="1572" stopIfTrue="1" operator="equal">
      <formula>"RTT"</formula>
    </cfRule>
    <cfRule type="cellIs" dxfId="482" priority="1573" stopIfTrue="1" operator="equal">
      <formula>"M"</formula>
    </cfRule>
    <cfRule type="containsText" dxfId="481" priority="1574" stopIfTrue="1" operator="containsText" text="CA">
      <formula>NOT(ISERROR(FIND(UPPER("CA"),UPPER(F238))))</formula>
      <formula>"CA"</formula>
    </cfRule>
    <cfRule type="cellIs" dxfId="480" priority="1575" stopIfTrue="1" operator="equal">
      <formula>"Divers"</formula>
    </cfRule>
    <cfRule type="cellIs" dxfId="479" priority="1576" stopIfTrue="1" operator="equal">
      <formula>"FORM"</formula>
    </cfRule>
    <cfRule type="cellIs" dxfId="478" priority="1577" stopIfTrue="1" operator="equal">
      <formula>"RTT"</formula>
    </cfRule>
    <cfRule type="cellIs" dxfId="477" priority="1578" stopIfTrue="1" operator="equal">
      <formula>"M"</formula>
    </cfRule>
    <cfRule type="containsText" dxfId="476" priority="1579" stopIfTrue="1" operator="containsText" text="CA">
      <formula>NOT(ISERROR(FIND(UPPER("CA"),UPPER(F238))))</formula>
      <formula>"CA"</formula>
    </cfRule>
  </conditionalFormatting>
  <conditionalFormatting sqref="E346:T346">
    <cfRule type="cellIs" dxfId="475" priority="1520" stopIfTrue="1" operator="equal">
      <formula>"Divers"</formula>
    </cfRule>
    <cfRule type="cellIs" dxfId="474" priority="1521" stopIfTrue="1" operator="equal">
      <formula>"FORM"</formula>
    </cfRule>
    <cfRule type="cellIs" dxfId="473" priority="1522" stopIfTrue="1" operator="equal">
      <formula>"RTT"</formula>
    </cfRule>
    <cfRule type="cellIs" dxfId="472" priority="1523" stopIfTrue="1" operator="equal">
      <formula>"M"</formula>
    </cfRule>
    <cfRule type="containsText" dxfId="471" priority="1524" stopIfTrue="1" operator="containsText" text="CA">
      <formula>NOT(ISERROR(FIND(UPPER("CA"),UPPER(F346))))</formula>
      <formula>"CA"</formula>
    </cfRule>
    <cfRule type="cellIs" dxfId="470" priority="1525" stopIfTrue="1" operator="equal">
      <formula>"Divers"</formula>
    </cfRule>
    <cfRule type="cellIs" dxfId="469" priority="1526" stopIfTrue="1" operator="equal">
      <formula>"FORM"</formula>
    </cfRule>
    <cfRule type="cellIs" dxfId="468" priority="1527" stopIfTrue="1" operator="equal">
      <formula>"RTT"</formula>
    </cfRule>
    <cfRule type="cellIs" dxfId="467" priority="1528" stopIfTrue="1" operator="equal">
      <formula>"M"</formula>
    </cfRule>
    <cfRule type="containsText" dxfId="466" priority="1529" stopIfTrue="1" operator="containsText" text="CA">
      <formula>NOT(ISERROR(FIND(UPPER("CA"),UPPER(F346))))</formula>
      <formula>"CA"</formula>
    </cfRule>
  </conditionalFormatting>
  <conditionalFormatting sqref="E391:T391">
    <cfRule type="cellIs" dxfId="465" priority="1425" stopIfTrue="1" operator="equal">
      <formula>"Divers"</formula>
    </cfRule>
    <cfRule type="cellIs" dxfId="464" priority="1426" stopIfTrue="1" operator="equal">
      <formula>"FORM"</formula>
    </cfRule>
    <cfRule type="cellIs" dxfId="463" priority="1427" stopIfTrue="1" operator="equal">
      <formula>"RTT"</formula>
    </cfRule>
    <cfRule type="cellIs" dxfId="462" priority="1428" stopIfTrue="1" operator="equal">
      <formula>"M"</formula>
    </cfRule>
    <cfRule type="containsText" dxfId="461" priority="1429" stopIfTrue="1" operator="containsText" text="CA">
      <formula>NOT(ISERROR(FIND(UPPER("CA"),UPPER(F391))))</formula>
      <formula>"CA"</formula>
    </cfRule>
    <cfRule type="cellIs" dxfId="460" priority="1430" stopIfTrue="1" operator="equal">
      <formula>"Divers"</formula>
    </cfRule>
    <cfRule type="cellIs" dxfId="459" priority="1431" stopIfTrue="1" operator="equal">
      <formula>"FORM"</formula>
    </cfRule>
    <cfRule type="cellIs" dxfId="458" priority="1432" stopIfTrue="1" operator="equal">
      <formula>"RTT"</formula>
    </cfRule>
    <cfRule type="cellIs" dxfId="457" priority="1433" stopIfTrue="1" operator="equal">
      <formula>"M"</formula>
    </cfRule>
    <cfRule type="containsText" dxfId="456" priority="143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95 G97:AB102">
    <cfRule type="cellIs" dxfId="455" priority="1915" stopIfTrue="1" operator="equal">
      <formula>"Divers"</formula>
    </cfRule>
    <cfRule type="cellIs" dxfId="454" priority="1916" stopIfTrue="1" operator="equal">
      <formula>"FORM"</formula>
    </cfRule>
    <cfRule type="cellIs" dxfId="453" priority="1917" stopIfTrue="1" operator="equal">
      <formula>"RTT"</formula>
    </cfRule>
    <cfRule type="cellIs" dxfId="452" priority="1918" stopIfTrue="1" operator="equal">
      <formula>"M"</formula>
    </cfRule>
    <cfRule type="containsText" dxfId="451" priority="1919" stopIfTrue="1" operator="containsText" text="CA">
      <formula>NOT(ISERROR(FIND(UPPER("CA"),UPPER(#REF!))))</formula>
      <formula>"CA"</formula>
    </cfRule>
  </conditionalFormatting>
  <conditionalFormatting sqref="AB238">
    <cfRule type="cellIs" dxfId="450" priority="4315" stopIfTrue="1" operator="equal">
      <formula>"Divers"</formula>
    </cfRule>
    <cfRule type="cellIs" dxfId="449" priority="4316" stopIfTrue="1" operator="equal">
      <formula>"FORM"</formula>
    </cfRule>
    <cfRule type="cellIs" dxfId="448" priority="4317" stopIfTrue="1" operator="equal">
      <formula>"RTT"</formula>
    </cfRule>
    <cfRule type="cellIs" dxfId="447" priority="4318" stopIfTrue="1" operator="equal">
      <formula>"M"</formula>
    </cfRule>
    <cfRule type="containsText" dxfId="446" priority="4319" stopIfTrue="1" operator="containsText" text="CA">
      <formula>NOT(ISERROR(FIND(UPPER("CA"),UPPER(#REF!))))</formula>
      <formula>"CA"</formula>
    </cfRule>
    <cfRule type="cellIs" dxfId="445" priority="4320" stopIfTrue="1" operator="equal">
      <formula>"Divers"</formula>
    </cfRule>
    <cfRule type="cellIs" dxfId="444" priority="4321" stopIfTrue="1" operator="equal">
      <formula>"FORM"</formula>
    </cfRule>
    <cfRule type="cellIs" dxfId="443" priority="4322" stopIfTrue="1" operator="equal">
      <formula>"RTT"</formula>
    </cfRule>
    <cfRule type="cellIs" dxfId="442" priority="4323" stopIfTrue="1" operator="equal">
      <formula>"M"</formula>
    </cfRule>
    <cfRule type="containsText" dxfId="441" priority="4324" stopIfTrue="1" operator="containsText" text="CA">
      <formula>NOT(ISERROR(FIND(UPPER("CA"),UPPER(#REF!))))</formula>
      <formula>"CA"</formula>
    </cfRule>
  </conditionalFormatting>
  <conditionalFormatting sqref="F97">
    <cfRule type="cellIs" dxfId="440" priority="5390" stopIfTrue="1" operator="equal">
      <formula>"Divers"</formula>
    </cfRule>
    <cfRule type="cellIs" dxfId="439" priority="5391" stopIfTrue="1" operator="equal">
      <formula>"FORM"</formula>
    </cfRule>
    <cfRule type="cellIs" dxfId="438" priority="5392" stopIfTrue="1" operator="equal">
      <formula>"RTT"</formula>
    </cfRule>
    <cfRule type="cellIs" dxfId="437" priority="5393" stopIfTrue="1" operator="equal">
      <formula>"M"</formula>
    </cfRule>
    <cfRule type="containsText" dxfId="436" priority="539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435" priority="901" stopIfTrue="1" operator="equal">
      <formula>"Divers"</formula>
    </cfRule>
  </conditionalFormatting>
  <conditionalFormatting sqref="D68:F74">
    <cfRule type="cellIs" dxfId="434" priority="836" stopIfTrue="1" operator="equal">
      <formula>"Divers"</formula>
    </cfRule>
  </conditionalFormatting>
  <conditionalFormatting sqref="D491:D499 F491:F499 E491:E498">
    <cfRule type="cellIs" dxfId="433" priority="586" stopIfTrue="1" operator="equal">
      <formula>"Divers"</formula>
    </cfRule>
  </conditionalFormatting>
  <conditionalFormatting sqref="E490:T490">
    <cfRule type="cellIs" dxfId="432" priority="587" stopIfTrue="1" operator="equal">
      <formula>"Divers"</formula>
    </cfRule>
  </conditionalFormatting>
  <conditionalFormatting sqref="F20:F22 F26:F59 F24">
    <cfRule type="cellIs" dxfId="431" priority="561" stopIfTrue="1" operator="equal">
      <formula>"FORM"</formula>
    </cfRule>
    <cfRule type="cellIs" dxfId="430" priority="562" stopIfTrue="1" operator="equal">
      <formula>"RTT"</formula>
    </cfRule>
    <cfRule type="cellIs" dxfId="429" priority="563" stopIfTrue="1" operator="equal">
      <formula>"M"</formula>
    </cfRule>
    <cfRule type="containsText" dxfId="428" priority="564" stopIfTrue="1" operator="containsText" text="CA">
      <formula>NOT(ISERROR(FIND(UPPER("CA"),UPPER(AB20))))</formula>
      <formula>"CA"</formula>
    </cfRule>
    <cfRule type="cellIs" dxfId="427" priority="565" stopIfTrue="1" operator="equal">
      <formula>"Divers"</formula>
    </cfRule>
  </conditionalFormatting>
  <conditionalFormatting sqref="F32:F38">
    <cfRule type="cellIs" dxfId="426" priority="556" stopIfTrue="1" operator="equal">
      <formula>"FORM"</formula>
    </cfRule>
    <cfRule type="cellIs" dxfId="425" priority="557" stopIfTrue="1" operator="equal">
      <formula>"RTT"</formula>
    </cfRule>
    <cfRule type="cellIs" dxfId="424" priority="558" stopIfTrue="1" operator="equal">
      <formula>"M"</formula>
    </cfRule>
    <cfRule type="containsText" dxfId="423" priority="559" stopIfTrue="1" operator="containsText" text="CA">
      <formula>NOT(ISERROR(FIND(UPPER("CA"),UPPER(AB32))))</formula>
      <formula>"CA"</formula>
    </cfRule>
    <cfRule type="cellIs" dxfId="422" priority="560" stopIfTrue="1" operator="equal">
      <formula>"Divers"</formula>
    </cfRule>
  </conditionalFormatting>
  <conditionalFormatting sqref="F41:F47">
    <cfRule type="cellIs" dxfId="421" priority="551" stopIfTrue="1" operator="equal">
      <formula>"FORM"</formula>
    </cfRule>
    <cfRule type="cellIs" dxfId="420" priority="552" stopIfTrue="1" operator="equal">
      <formula>"RTT"</formula>
    </cfRule>
    <cfRule type="cellIs" dxfId="419" priority="553" stopIfTrue="1" operator="equal">
      <formula>"M"</formula>
    </cfRule>
    <cfRule type="containsText" dxfId="418" priority="554" stopIfTrue="1" operator="containsText" text="CA">
      <formula>NOT(ISERROR(FIND(UPPER("CA"),UPPER(AB41))))</formula>
      <formula>"CA"</formula>
    </cfRule>
    <cfRule type="cellIs" dxfId="417" priority="555" stopIfTrue="1" operator="equal">
      <formula>"Divers"</formula>
    </cfRule>
  </conditionalFormatting>
  <conditionalFormatting sqref="F50:F56">
    <cfRule type="cellIs" dxfId="416" priority="546" stopIfTrue="1" operator="equal">
      <formula>"FORM"</formula>
    </cfRule>
    <cfRule type="cellIs" dxfId="415" priority="547" stopIfTrue="1" operator="equal">
      <formula>"RTT"</formula>
    </cfRule>
    <cfRule type="cellIs" dxfId="414" priority="548" stopIfTrue="1" operator="equal">
      <formula>"M"</formula>
    </cfRule>
    <cfRule type="containsText" dxfId="413" priority="549" stopIfTrue="1" operator="containsText" text="CA">
      <formula>NOT(ISERROR(FIND(UPPER("CA"),UPPER(AB50))))</formula>
      <formula>"CA"</formula>
    </cfRule>
    <cfRule type="cellIs" dxfId="412" priority="550" stopIfTrue="1" operator="equal">
      <formula>"Divers"</formula>
    </cfRule>
  </conditionalFormatting>
  <conditionalFormatting sqref="F59 F61">
    <cfRule type="cellIs" dxfId="411" priority="541" stopIfTrue="1" operator="equal">
      <formula>"FORM"</formula>
    </cfRule>
    <cfRule type="cellIs" dxfId="410" priority="542" stopIfTrue="1" operator="equal">
      <formula>"RTT"</formula>
    </cfRule>
    <cfRule type="cellIs" dxfId="409" priority="543" stopIfTrue="1" operator="equal">
      <formula>"M"</formula>
    </cfRule>
    <cfRule type="containsText" dxfId="408" priority="544" stopIfTrue="1" operator="containsText" text="CA">
      <formula>NOT(ISERROR(FIND(UPPER("CA"),UPPER(AB59))))</formula>
      <formula>"CA"</formula>
    </cfRule>
    <cfRule type="cellIs" dxfId="407" priority="545" stopIfTrue="1" operator="equal">
      <formula>"Divers"</formula>
    </cfRule>
  </conditionalFormatting>
  <conditionalFormatting sqref="D68:D74">
    <cfRule type="cellIs" dxfId="406" priority="536" stopIfTrue="1" operator="equal">
      <formula>"Divers"</formula>
    </cfRule>
    <cfRule type="cellIs" dxfId="405" priority="537" stopIfTrue="1" operator="equal">
      <formula>"FORM"</formula>
    </cfRule>
    <cfRule type="cellIs" dxfId="404" priority="538" stopIfTrue="1" operator="equal">
      <formula>"RTT"</formula>
    </cfRule>
    <cfRule type="cellIs" dxfId="403" priority="539" stopIfTrue="1" operator="equal">
      <formula>"M"</formula>
    </cfRule>
    <cfRule type="containsText" dxfId="402" priority="540" stopIfTrue="1" operator="containsText" text="CA">
      <formula>NOT(ISERROR(FIND(UPPER("CA"),UPPER(Z68))))</formula>
      <formula>"CA"</formula>
    </cfRule>
  </conditionalFormatting>
  <conditionalFormatting sqref="D55">
    <cfRule type="cellIs" dxfId="401" priority="531" stopIfTrue="1" operator="equal">
      <formula>"FORM"</formula>
    </cfRule>
    <cfRule type="cellIs" dxfId="400" priority="532" stopIfTrue="1" operator="equal">
      <formula>"RTT"</formula>
    </cfRule>
    <cfRule type="cellIs" dxfId="399" priority="533" stopIfTrue="1" operator="equal">
      <formula>"M"</formula>
    </cfRule>
    <cfRule type="containsText" dxfId="398" priority="534" stopIfTrue="1" operator="containsText" text="CA">
      <formula>NOT(ISERROR(FIND(UPPER("CA"),UPPER(Z55))))</formula>
      <formula>"CA"</formula>
    </cfRule>
    <cfRule type="cellIs" dxfId="397" priority="535" stopIfTrue="1" operator="equal">
      <formula>"Divers"</formula>
    </cfRule>
  </conditionalFormatting>
  <conditionalFormatting sqref="D104:D110">
    <cfRule type="cellIs" dxfId="396" priority="526" stopIfTrue="1" operator="equal">
      <formula>"FORM"</formula>
    </cfRule>
    <cfRule type="cellIs" dxfId="395" priority="527" stopIfTrue="1" operator="equal">
      <formula>"RTT"</formula>
    </cfRule>
    <cfRule type="cellIs" dxfId="394" priority="528" stopIfTrue="1" operator="equal">
      <formula>"M"</formula>
    </cfRule>
    <cfRule type="containsText" dxfId="393" priority="529" stopIfTrue="1" operator="containsText" text="CA">
      <formula>NOT(ISERROR(FIND(UPPER("CA"),UPPER(Z104))))</formula>
      <formula>"CA"</formula>
    </cfRule>
    <cfRule type="cellIs" dxfId="392" priority="530" stopIfTrue="1" operator="equal">
      <formula>"Divers"</formula>
    </cfRule>
  </conditionalFormatting>
  <conditionalFormatting sqref="D113:D119">
    <cfRule type="cellIs" dxfId="391" priority="521" stopIfTrue="1" operator="equal">
      <formula>"FORM"</formula>
    </cfRule>
    <cfRule type="cellIs" dxfId="390" priority="522" stopIfTrue="1" operator="equal">
      <formula>"RTT"</formula>
    </cfRule>
    <cfRule type="cellIs" dxfId="389" priority="523" stopIfTrue="1" operator="equal">
      <formula>"M"</formula>
    </cfRule>
    <cfRule type="containsText" dxfId="388" priority="524" stopIfTrue="1" operator="containsText" text="CA">
      <formula>NOT(ISERROR(FIND(UPPER("CA"),UPPER(Z113))))</formula>
      <formula>"CA"</formula>
    </cfRule>
    <cfRule type="cellIs" dxfId="387" priority="525" stopIfTrue="1" operator="equal">
      <formula>"Divers"</formula>
    </cfRule>
  </conditionalFormatting>
  <conditionalFormatting sqref="D122:D128">
    <cfRule type="cellIs" dxfId="386" priority="516" stopIfTrue="1" operator="equal">
      <formula>"FORM"</formula>
    </cfRule>
    <cfRule type="cellIs" dxfId="385" priority="517" stopIfTrue="1" operator="equal">
      <formula>"RTT"</formula>
    </cfRule>
    <cfRule type="cellIs" dxfId="384" priority="518" stopIfTrue="1" operator="equal">
      <formula>"M"</formula>
    </cfRule>
    <cfRule type="containsText" dxfId="383" priority="519" stopIfTrue="1" operator="containsText" text="CA">
      <formula>NOT(ISERROR(FIND(UPPER("CA"),UPPER(Z122))))</formula>
      <formula>"CA"</formula>
    </cfRule>
    <cfRule type="cellIs" dxfId="382" priority="520" stopIfTrue="1" operator="equal">
      <formula>"Divers"</formula>
    </cfRule>
  </conditionalFormatting>
  <conditionalFormatting sqref="D131:D137">
    <cfRule type="cellIs" dxfId="381" priority="511" stopIfTrue="1" operator="equal">
      <formula>"FORM"</formula>
    </cfRule>
    <cfRule type="cellIs" dxfId="380" priority="512" stopIfTrue="1" operator="equal">
      <formula>"RTT"</formula>
    </cfRule>
    <cfRule type="cellIs" dxfId="379" priority="513" stopIfTrue="1" operator="equal">
      <formula>"M"</formula>
    </cfRule>
    <cfRule type="containsText" dxfId="378" priority="514" stopIfTrue="1" operator="containsText" text="CA">
      <formula>NOT(ISERROR(FIND(UPPER("CA"),UPPER(Z131))))</formula>
      <formula>"CA"</formula>
    </cfRule>
    <cfRule type="cellIs" dxfId="377" priority="515" stopIfTrue="1" operator="equal">
      <formula>"Divers"</formula>
    </cfRule>
  </conditionalFormatting>
  <conditionalFormatting sqref="D140:D146">
    <cfRule type="cellIs" dxfId="376" priority="506" stopIfTrue="1" operator="equal">
      <formula>"FORM"</formula>
    </cfRule>
    <cfRule type="cellIs" dxfId="375" priority="507" stopIfTrue="1" operator="equal">
      <formula>"RTT"</formula>
    </cfRule>
    <cfRule type="cellIs" dxfId="374" priority="508" stopIfTrue="1" operator="equal">
      <formula>"M"</formula>
    </cfRule>
    <cfRule type="containsText" dxfId="373" priority="509" stopIfTrue="1" operator="containsText" text="CA">
      <formula>NOT(ISERROR(FIND(UPPER("CA"),UPPER(Z140))))</formula>
      <formula>"CA"</formula>
    </cfRule>
    <cfRule type="cellIs" dxfId="372" priority="510" stopIfTrue="1" operator="equal">
      <formula>"Divers"</formula>
    </cfRule>
  </conditionalFormatting>
  <conditionalFormatting sqref="D149:D155">
    <cfRule type="cellIs" dxfId="371" priority="501" stopIfTrue="1" operator="equal">
      <formula>"FORM"</formula>
    </cfRule>
    <cfRule type="cellIs" dxfId="370" priority="502" stopIfTrue="1" operator="equal">
      <formula>"RTT"</formula>
    </cfRule>
    <cfRule type="cellIs" dxfId="369" priority="503" stopIfTrue="1" operator="equal">
      <formula>"M"</formula>
    </cfRule>
    <cfRule type="containsText" dxfId="368" priority="504" stopIfTrue="1" operator="containsText" text="CA">
      <formula>NOT(ISERROR(FIND(UPPER("CA"),UPPER(Z149))))</formula>
      <formula>"CA"</formula>
    </cfRule>
    <cfRule type="cellIs" dxfId="367" priority="505" stopIfTrue="1" operator="equal">
      <formula>"Divers"</formula>
    </cfRule>
  </conditionalFormatting>
  <conditionalFormatting sqref="D158:D164">
    <cfRule type="cellIs" dxfId="366" priority="496" stopIfTrue="1" operator="equal">
      <formula>"FORM"</formula>
    </cfRule>
    <cfRule type="cellIs" dxfId="365" priority="497" stopIfTrue="1" operator="equal">
      <formula>"RTT"</formula>
    </cfRule>
    <cfRule type="cellIs" dxfId="364" priority="498" stopIfTrue="1" operator="equal">
      <formula>"M"</formula>
    </cfRule>
    <cfRule type="containsText" dxfId="363" priority="499" stopIfTrue="1" operator="containsText" text="CA">
      <formula>NOT(ISERROR(FIND(UPPER("CA"),UPPER(Z158))))</formula>
      <formula>"CA"</formula>
    </cfRule>
    <cfRule type="cellIs" dxfId="362" priority="500" stopIfTrue="1" operator="equal">
      <formula>"Divers"</formula>
    </cfRule>
  </conditionalFormatting>
  <conditionalFormatting sqref="D167:D173">
    <cfRule type="cellIs" dxfId="361" priority="491" stopIfTrue="1" operator="equal">
      <formula>"FORM"</formula>
    </cfRule>
    <cfRule type="cellIs" dxfId="360" priority="492" stopIfTrue="1" operator="equal">
      <formula>"RTT"</formula>
    </cfRule>
    <cfRule type="cellIs" dxfId="359" priority="493" stopIfTrue="1" operator="equal">
      <formula>"M"</formula>
    </cfRule>
    <cfRule type="containsText" dxfId="358" priority="494" stopIfTrue="1" operator="containsText" text="CA">
      <formula>NOT(ISERROR(FIND(UPPER("CA"),UPPER(Z167))))</formula>
      <formula>"CA"</formula>
    </cfRule>
    <cfRule type="cellIs" dxfId="357" priority="495" stopIfTrue="1" operator="equal">
      <formula>"Divers"</formula>
    </cfRule>
  </conditionalFormatting>
  <conditionalFormatting sqref="D176:D182">
    <cfRule type="cellIs" dxfId="356" priority="486" stopIfTrue="1" operator="equal">
      <formula>"FORM"</formula>
    </cfRule>
    <cfRule type="cellIs" dxfId="355" priority="487" stopIfTrue="1" operator="equal">
      <formula>"RTT"</formula>
    </cfRule>
    <cfRule type="cellIs" dxfId="354" priority="488" stopIfTrue="1" operator="equal">
      <formula>"M"</formula>
    </cfRule>
    <cfRule type="containsText" dxfId="353" priority="489" stopIfTrue="1" operator="containsText" text="CA">
      <formula>NOT(ISERROR(FIND(UPPER("CA"),UPPER(Z176))))</formula>
      <formula>"CA"</formula>
    </cfRule>
    <cfRule type="cellIs" dxfId="352" priority="490" stopIfTrue="1" operator="equal">
      <formula>"Divers"</formula>
    </cfRule>
  </conditionalFormatting>
  <conditionalFormatting sqref="D185:D191">
    <cfRule type="cellIs" dxfId="351" priority="481" stopIfTrue="1" operator="equal">
      <formula>"FORM"</formula>
    </cfRule>
    <cfRule type="cellIs" dxfId="350" priority="482" stopIfTrue="1" operator="equal">
      <formula>"RTT"</formula>
    </cfRule>
    <cfRule type="cellIs" dxfId="349" priority="483" stopIfTrue="1" operator="equal">
      <formula>"M"</formula>
    </cfRule>
    <cfRule type="containsText" dxfId="348" priority="484" stopIfTrue="1" operator="containsText" text="CA">
      <formula>NOT(ISERROR(FIND(UPPER("CA"),UPPER(Z185))))</formula>
      <formula>"CA"</formula>
    </cfRule>
    <cfRule type="cellIs" dxfId="347" priority="485" stopIfTrue="1" operator="equal">
      <formula>"Divers"</formula>
    </cfRule>
  </conditionalFormatting>
  <conditionalFormatting sqref="D194:D200">
    <cfRule type="cellIs" dxfId="346" priority="476" stopIfTrue="1" operator="equal">
      <formula>"FORM"</formula>
    </cfRule>
    <cfRule type="cellIs" dxfId="345" priority="477" stopIfTrue="1" operator="equal">
      <formula>"RTT"</formula>
    </cfRule>
    <cfRule type="cellIs" dxfId="344" priority="478" stopIfTrue="1" operator="equal">
      <formula>"M"</formula>
    </cfRule>
    <cfRule type="containsText" dxfId="343" priority="479" stopIfTrue="1" operator="containsText" text="CA">
      <formula>NOT(ISERROR(FIND(UPPER("CA"),UPPER(Z194))))</formula>
      <formula>"CA"</formula>
    </cfRule>
    <cfRule type="cellIs" dxfId="342" priority="480" stopIfTrue="1" operator="equal">
      <formula>"Divers"</formula>
    </cfRule>
  </conditionalFormatting>
  <conditionalFormatting sqref="D203:D209">
    <cfRule type="cellIs" dxfId="341" priority="471" stopIfTrue="1" operator="equal">
      <formula>"FORM"</formula>
    </cfRule>
    <cfRule type="cellIs" dxfId="340" priority="472" stopIfTrue="1" operator="equal">
      <formula>"RTT"</formula>
    </cfRule>
    <cfRule type="cellIs" dxfId="339" priority="473" stopIfTrue="1" operator="equal">
      <formula>"M"</formula>
    </cfRule>
    <cfRule type="containsText" dxfId="338" priority="474" stopIfTrue="1" operator="containsText" text="CA">
      <formula>NOT(ISERROR(FIND(UPPER("CA"),UPPER(Z203))))</formula>
      <formula>"CA"</formula>
    </cfRule>
    <cfRule type="cellIs" dxfId="337" priority="475" stopIfTrue="1" operator="equal">
      <formula>"Divers"</formula>
    </cfRule>
  </conditionalFormatting>
  <conditionalFormatting sqref="D212:D218">
    <cfRule type="cellIs" dxfId="336" priority="466" stopIfTrue="1" operator="equal">
      <formula>"FORM"</formula>
    </cfRule>
    <cfRule type="cellIs" dxfId="335" priority="467" stopIfTrue="1" operator="equal">
      <formula>"RTT"</formula>
    </cfRule>
    <cfRule type="cellIs" dxfId="334" priority="468" stopIfTrue="1" operator="equal">
      <formula>"M"</formula>
    </cfRule>
    <cfRule type="containsText" dxfId="333" priority="469" stopIfTrue="1" operator="containsText" text="CA">
      <formula>NOT(ISERROR(FIND(UPPER("CA"),UPPER(Z212))))</formula>
      <formula>"CA"</formula>
    </cfRule>
    <cfRule type="cellIs" dxfId="332" priority="470" stopIfTrue="1" operator="equal">
      <formula>"Divers"</formula>
    </cfRule>
  </conditionalFormatting>
  <conditionalFormatting sqref="D212:D218 D221:D227">
    <cfRule type="cellIs" dxfId="331" priority="461" stopIfTrue="1" operator="equal">
      <formula>"FORM"</formula>
    </cfRule>
    <cfRule type="cellIs" dxfId="330" priority="462" stopIfTrue="1" operator="equal">
      <formula>"RTT"</formula>
    </cfRule>
    <cfRule type="cellIs" dxfId="329" priority="463" stopIfTrue="1" operator="equal">
      <formula>"M"</formula>
    </cfRule>
    <cfRule type="containsText" dxfId="328" priority="464" stopIfTrue="1" operator="containsText" text="CA">
      <formula>NOT(ISERROR(FIND(UPPER("CA"),UPPER(Z212))))</formula>
      <formula>"CA"</formula>
    </cfRule>
    <cfRule type="cellIs" dxfId="327" priority="465" stopIfTrue="1" operator="equal">
      <formula>"Divers"</formula>
    </cfRule>
  </conditionalFormatting>
  <conditionalFormatting sqref="D230:D236">
    <cfRule type="cellIs" dxfId="326" priority="456" stopIfTrue="1" operator="equal">
      <formula>"FORM"</formula>
    </cfRule>
    <cfRule type="cellIs" dxfId="325" priority="457" stopIfTrue="1" operator="equal">
      <formula>"RTT"</formula>
    </cfRule>
    <cfRule type="cellIs" dxfId="324" priority="458" stopIfTrue="1" operator="equal">
      <formula>"M"</formula>
    </cfRule>
    <cfRule type="containsText" dxfId="323" priority="459" stopIfTrue="1" operator="containsText" text="CA">
      <formula>NOT(ISERROR(FIND(UPPER("CA"),UPPER(Z230))))</formula>
      <formula>"CA"</formula>
    </cfRule>
    <cfRule type="cellIs" dxfId="322" priority="460" stopIfTrue="1" operator="equal">
      <formula>"Divers"</formula>
    </cfRule>
  </conditionalFormatting>
  <conditionalFormatting sqref="D239:D245">
    <cfRule type="cellIs" dxfId="321" priority="451" stopIfTrue="1" operator="equal">
      <formula>"FORM"</formula>
    </cfRule>
    <cfRule type="cellIs" dxfId="320" priority="452" stopIfTrue="1" operator="equal">
      <formula>"RTT"</formula>
    </cfRule>
    <cfRule type="cellIs" dxfId="319" priority="453" stopIfTrue="1" operator="equal">
      <formula>"M"</formula>
    </cfRule>
    <cfRule type="containsText" dxfId="318" priority="454" stopIfTrue="1" operator="containsText" text="CA">
      <formula>NOT(ISERROR(FIND(UPPER("CA"),UPPER(Z239))))</formula>
      <formula>"CA"</formula>
    </cfRule>
    <cfRule type="cellIs" dxfId="317" priority="455" stopIfTrue="1" operator="equal">
      <formula>"Divers"</formula>
    </cfRule>
  </conditionalFormatting>
  <conditionalFormatting sqref="D248:D254">
    <cfRule type="cellIs" dxfId="316" priority="446" stopIfTrue="1" operator="equal">
      <formula>"FORM"</formula>
    </cfRule>
    <cfRule type="cellIs" dxfId="315" priority="447" stopIfTrue="1" operator="equal">
      <formula>"RTT"</formula>
    </cfRule>
    <cfRule type="cellIs" dxfId="314" priority="448" stopIfTrue="1" operator="equal">
      <formula>"M"</formula>
    </cfRule>
    <cfRule type="containsText" dxfId="313" priority="449" stopIfTrue="1" operator="containsText" text="CA">
      <formula>NOT(ISERROR(FIND(UPPER("CA"),UPPER(Z248))))</formula>
      <formula>"CA"</formula>
    </cfRule>
    <cfRule type="cellIs" dxfId="312" priority="450" stopIfTrue="1" operator="equal">
      <formula>"Divers"</formula>
    </cfRule>
  </conditionalFormatting>
  <conditionalFormatting sqref="D257:D263">
    <cfRule type="cellIs" dxfId="311" priority="441" stopIfTrue="1" operator="equal">
      <formula>"FORM"</formula>
    </cfRule>
    <cfRule type="cellIs" dxfId="310" priority="442" stopIfTrue="1" operator="equal">
      <formula>"RTT"</formula>
    </cfRule>
    <cfRule type="cellIs" dxfId="309" priority="443" stopIfTrue="1" operator="equal">
      <formula>"M"</formula>
    </cfRule>
    <cfRule type="containsText" dxfId="308" priority="444" stopIfTrue="1" operator="containsText" text="CA">
      <formula>NOT(ISERROR(FIND(UPPER("CA"),UPPER(Z257))))</formula>
      <formula>"CA"</formula>
    </cfRule>
    <cfRule type="cellIs" dxfId="307" priority="445" stopIfTrue="1" operator="equal">
      <formula>"Divers"</formula>
    </cfRule>
  </conditionalFormatting>
  <conditionalFormatting sqref="D266:D272">
    <cfRule type="cellIs" dxfId="306" priority="436" stopIfTrue="1" operator="equal">
      <formula>"FORM"</formula>
    </cfRule>
    <cfRule type="cellIs" dxfId="305" priority="437" stopIfTrue="1" operator="equal">
      <formula>"RTT"</formula>
    </cfRule>
    <cfRule type="cellIs" dxfId="304" priority="438" stopIfTrue="1" operator="equal">
      <formula>"M"</formula>
    </cfRule>
    <cfRule type="containsText" dxfId="303" priority="439" stopIfTrue="1" operator="containsText" text="CA">
      <formula>NOT(ISERROR(FIND(UPPER("CA"),UPPER(Z266))))</formula>
      <formula>"CA"</formula>
    </cfRule>
    <cfRule type="cellIs" dxfId="302" priority="440" stopIfTrue="1" operator="equal">
      <formula>"Divers"</formula>
    </cfRule>
  </conditionalFormatting>
  <conditionalFormatting sqref="D275:D281">
    <cfRule type="cellIs" dxfId="301" priority="431" stopIfTrue="1" operator="equal">
      <formula>"FORM"</formula>
    </cfRule>
    <cfRule type="cellIs" dxfId="300" priority="432" stopIfTrue="1" operator="equal">
      <formula>"RTT"</formula>
    </cfRule>
    <cfRule type="cellIs" dxfId="299" priority="433" stopIfTrue="1" operator="equal">
      <formula>"M"</formula>
    </cfRule>
    <cfRule type="containsText" dxfId="298" priority="434" stopIfTrue="1" operator="containsText" text="CA">
      <formula>NOT(ISERROR(FIND(UPPER("CA"),UPPER(Z275))))</formula>
      <formula>"CA"</formula>
    </cfRule>
    <cfRule type="cellIs" dxfId="297" priority="435" stopIfTrue="1" operator="equal">
      <formula>"Divers"</formula>
    </cfRule>
  </conditionalFormatting>
  <conditionalFormatting sqref="D284:D290">
    <cfRule type="cellIs" dxfId="296" priority="426" stopIfTrue="1" operator="equal">
      <formula>"FORM"</formula>
    </cfRule>
    <cfRule type="cellIs" dxfId="295" priority="427" stopIfTrue="1" operator="equal">
      <formula>"RTT"</formula>
    </cfRule>
    <cfRule type="cellIs" dxfId="294" priority="428" stopIfTrue="1" operator="equal">
      <formula>"M"</formula>
    </cfRule>
    <cfRule type="containsText" dxfId="293" priority="429" stopIfTrue="1" operator="containsText" text="CA">
      <formula>NOT(ISERROR(FIND(UPPER("CA"),UPPER(Z284))))</formula>
      <formula>"CA"</formula>
    </cfRule>
    <cfRule type="cellIs" dxfId="292" priority="430" stopIfTrue="1" operator="equal">
      <formula>"Divers"</formula>
    </cfRule>
  </conditionalFormatting>
  <conditionalFormatting sqref="D293:D299">
    <cfRule type="cellIs" dxfId="291" priority="421" stopIfTrue="1" operator="equal">
      <formula>"FORM"</formula>
    </cfRule>
    <cfRule type="cellIs" dxfId="290" priority="422" stopIfTrue="1" operator="equal">
      <formula>"RTT"</formula>
    </cfRule>
    <cfRule type="cellIs" dxfId="289" priority="423" stopIfTrue="1" operator="equal">
      <formula>"M"</formula>
    </cfRule>
    <cfRule type="containsText" dxfId="288" priority="424" stopIfTrue="1" operator="containsText" text="CA">
      <formula>NOT(ISERROR(FIND(UPPER("CA"),UPPER(Z293))))</formula>
      <formula>"CA"</formula>
    </cfRule>
    <cfRule type="cellIs" dxfId="287" priority="425" stopIfTrue="1" operator="equal">
      <formula>"Divers"</formula>
    </cfRule>
  </conditionalFormatting>
  <conditionalFormatting sqref="D302:D308">
    <cfRule type="cellIs" dxfId="286" priority="416" stopIfTrue="1" operator="equal">
      <formula>"FORM"</formula>
    </cfRule>
    <cfRule type="cellIs" dxfId="285" priority="417" stopIfTrue="1" operator="equal">
      <formula>"RTT"</formula>
    </cfRule>
    <cfRule type="cellIs" dxfId="284" priority="418" stopIfTrue="1" operator="equal">
      <formula>"M"</formula>
    </cfRule>
    <cfRule type="containsText" dxfId="283" priority="419" stopIfTrue="1" operator="containsText" text="CA">
      <formula>NOT(ISERROR(FIND(UPPER("CA"),UPPER(Z302))))</formula>
      <formula>"CA"</formula>
    </cfRule>
    <cfRule type="cellIs" dxfId="282" priority="420" stopIfTrue="1" operator="equal">
      <formula>"Divers"</formula>
    </cfRule>
  </conditionalFormatting>
  <conditionalFormatting sqref="D311:D317">
    <cfRule type="cellIs" dxfId="281" priority="411" stopIfTrue="1" operator="equal">
      <formula>"FORM"</formula>
    </cfRule>
    <cfRule type="cellIs" dxfId="280" priority="412" stopIfTrue="1" operator="equal">
      <formula>"RTT"</formula>
    </cfRule>
    <cfRule type="cellIs" dxfId="279" priority="413" stopIfTrue="1" operator="equal">
      <formula>"M"</formula>
    </cfRule>
    <cfRule type="containsText" dxfId="278" priority="414" stopIfTrue="1" operator="containsText" text="CA">
      <formula>NOT(ISERROR(FIND(UPPER("CA"),UPPER(Z311))))</formula>
      <formula>"CA"</formula>
    </cfRule>
    <cfRule type="cellIs" dxfId="277" priority="415" stopIfTrue="1" operator="equal">
      <formula>"Divers"</formula>
    </cfRule>
  </conditionalFormatting>
  <conditionalFormatting sqref="D320:D326">
    <cfRule type="cellIs" dxfId="276" priority="406" stopIfTrue="1" operator="equal">
      <formula>"FORM"</formula>
    </cfRule>
    <cfRule type="cellIs" dxfId="275" priority="407" stopIfTrue="1" operator="equal">
      <formula>"RTT"</formula>
    </cfRule>
    <cfRule type="cellIs" dxfId="274" priority="408" stopIfTrue="1" operator="equal">
      <formula>"M"</formula>
    </cfRule>
    <cfRule type="containsText" dxfId="273" priority="409" stopIfTrue="1" operator="containsText" text="CA">
      <formula>NOT(ISERROR(FIND(UPPER("CA"),UPPER(Z320))))</formula>
      <formula>"CA"</formula>
    </cfRule>
    <cfRule type="cellIs" dxfId="272" priority="410" stopIfTrue="1" operator="equal">
      <formula>"Divers"</formula>
    </cfRule>
  </conditionalFormatting>
  <conditionalFormatting sqref="D329:D335">
    <cfRule type="cellIs" dxfId="271" priority="401" stopIfTrue="1" operator="equal">
      <formula>"FORM"</formula>
    </cfRule>
    <cfRule type="cellIs" dxfId="270" priority="402" stopIfTrue="1" operator="equal">
      <formula>"RTT"</formula>
    </cfRule>
    <cfRule type="cellIs" dxfId="269" priority="403" stopIfTrue="1" operator="equal">
      <formula>"M"</formula>
    </cfRule>
    <cfRule type="containsText" dxfId="268" priority="404" stopIfTrue="1" operator="containsText" text="CA">
      <formula>NOT(ISERROR(FIND(UPPER("CA"),UPPER(Z329))))</formula>
      <formula>"CA"</formula>
    </cfRule>
    <cfRule type="cellIs" dxfId="267" priority="405" stopIfTrue="1" operator="equal">
      <formula>"Divers"</formula>
    </cfRule>
  </conditionalFormatting>
  <conditionalFormatting sqref="D338:D344">
    <cfRule type="cellIs" dxfId="266" priority="396" stopIfTrue="1" operator="equal">
      <formula>"FORM"</formula>
    </cfRule>
    <cfRule type="cellIs" dxfId="265" priority="397" stopIfTrue="1" operator="equal">
      <formula>"RTT"</formula>
    </cfRule>
    <cfRule type="cellIs" dxfId="264" priority="398" stopIfTrue="1" operator="equal">
      <formula>"M"</formula>
    </cfRule>
    <cfRule type="containsText" dxfId="263" priority="399" stopIfTrue="1" operator="containsText" text="CA">
      <formula>NOT(ISERROR(FIND(UPPER("CA"),UPPER(Z338))))</formula>
      <formula>"CA"</formula>
    </cfRule>
    <cfRule type="cellIs" dxfId="262" priority="400" stopIfTrue="1" operator="equal">
      <formula>"Divers"</formula>
    </cfRule>
  </conditionalFormatting>
  <conditionalFormatting sqref="D347:D353">
    <cfRule type="cellIs" dxfId="261" priority="391" stopIfTrue="1" operator="equal">
      <formula>"FORM"</formula>
    </cfRule>
    <cfRule type="cellIs" dxfId="260" priority="392" stopIfTrue="1" operator="equal">
      <formula>"RTT"</formula>
    </cfRule>
    <cfRule type="cellIs" dxfId="259" priority="393" stopIfTrue="1" operator="equal">
      <formula>"M"</formula>
    </cfRule>
    <cfRule type="containsText" dxfId="258" priority="394" stopIfTrue="1" operator="containsText" text="CA">
      <formula>NOT(ISERROR(FIND(UPPER("CA"),UPPER(Z347))))</formula>
      <formula>"CA"</formula>
    </cfRule>
    <cfRule type="cellIs" dxfId="257" priority="395" stopIfTrue="1" operator="equal">
      <formula>"Divers"</formula>
    </cfRule>
  </conditionalFormatting>
  <conditionalFormatting sqref="D356:D362">
    <cfRule type="cellIs" dxfId="256" priority="386" stopIfTrue="1" operator="equal">
      <formula>"FORM"</formula>
    </cfRule>
    <cfRule type="cellIs" dxfId="255" priority="387" stopIfTrue="1" operator="equal">
      <formula>"RTT"</formula>
    </cfRule>
    <cfRule type="cellIs" dxfId="254" priority="388" stopIfTrue="1" operator="equal">
      <formula>"M"</formula>
    </cfRule>
    <cfRule type="containsText" dxfId="253" priority="389" stopIfTrue="1" operator="containsText" text="CA">
      <formula>NOT(ISERROR(FIND(UPPER("CA"),UPPER(Z356))))</formula>
      <formula>"CA"</formula>
    </cfRule>
    <cfRule type="cellIs" dxfId="252" priority="390" stopIfTrue="1" operator="equal">
      <formula>"Divers"</formula>
    </cfRule>
  </conditionalFormatting>
  <conditionalFormatting sqref="D365:D371">
    <cfRule type="cellIs" dxfId="251" priority="381" stopIfTrue="1" operator="equal">
      <formula>"FORM"</formula>
    </cfRule>
    <cfRule type="cellIs" dxfId="250" priority="382" stopIfTrue="1" operator="equal">
      <formula>"RTT"</formula>
    </cfRule>
    <cfRule type="cellIs" dxfId="249" priority="383" stopIfTrue="1" operator="equal">
      <formula>"M"</formula>
    </cfRule>
    <cfRule type="containsText" dxfId="248" priority="384" stopIfTrue="1" operator="containsText" text="CA">
      <formula>NOT(ISERROR(FIND(UPPER("CA"),UPPER(Z365))))</formula>
      <formula>"CA"</formula>
    </cfRule>
    <cfRule type="cellIs" dxfId="247" priority="385" stopIfTrue="1" operator="equal">
      <formula>"Divers"</formula>
    </cfRule>
  </conditionalFormatting>
  <conditionalFormatting sqref="D374:D380">
    <cfRule type="cellIs" dxfId="246" priority="376" stopIfTrue="1" operator="equal">
      <formula>"FORM"</formula>
    </cfRule>
    <cfRule type="cellIs" dxfId="245" priority="377" stopIfTrue="1" operator="equal">
      <formula>"RTT"</formula>
    </cfRule>
    <cfRule type="cellIs" dxfId="244" priority="378" stopIfTrue="1" operator="equal">
      <formula>"M"</formula>
    </cfRule>
    <cfRule type="containsText" dxfId="243" priority="379" stopIfTrue="1" operator="containsText" text="CA">
      <formula>NOT(ISERROR(FIND(UPPER("CA"),UPPER(Z374))))</formula>
      <formula>"CA"</formula>
    </cfRule>
    <cfRule type="cellIs" dxfId="242" priority="380" stopIfTrue="1" operator="equal">
      <formula>"Divers"</formula>
    </cfRule>
  </conditionalFormatting>
  <conditionalFormatting sqref="D383:D389">
    <cfRule type="cellIs" dxfId="241" priority="371" stopIfTrue="1" operator="equal">
      <formula>"FORM"</formula>
    </cfRule>
    <cfRule type="cellIs" dxfId="240" priority="372" stopIfTrue="1" operator="equal">
      <formula>"RTT"</formula>
    </cfRule>
    <cfRule type="cellIs" dxfId="239" priority="373" stopIfTrue="1" operator="equal">
      <formula>"M"</formula>
    </cfRule>
    <cfRule type="containsText" dxfId="238" priority="374" stopIfTrue="1" operator="containsText" text="CA">
      <formula>NOT(ISERROR(FIND(UPPER("CA"),UPPER(Z383))))</formula>
      <formula>"CA"</formula>
    </cfRule>
    <cfRule type="cellIs" dxfId="237" priority="375" stopIfTrue="1" operator="equal">
      <formula>"Divers"</formula>
    </cfRule>
  </conditionalFormatting>
  <conditionalFormatting sqref="D392:D398">
    <cfRule type="cellIs" dxfId="236" priority="366" stopIfTrue="1" operator="equal">
      <formula>"FORM"</formula>
    </cfRule>
    <cfRule type="cellIs" dxfId="235" priority="367" stopIfTrue="1" operator="equal">
      <formula>"RTT"</formula>
    </cfRule>
    <cfRule type="cellIs" dxfId="234" priority="368" stopIfTrue="1" operator="equal">
      <formula>"M"</formula>
    </cfRule>
    <cfRule type="containsText" dxfId="233" priority="369" stopIfTrue="1" operator="containsText" text="CA">
      <formula>NOT(ISERROR(FIND(UPPER("CA"),UPPER(Z392))))</formula>
      <formula>"CA"</formula>
    </cfRule>
    <cfRule type="cellIs" dxfId="232" priority="370" stopIfTrue="1" operator="equal">
      <formula>"Divers"</formula>
    </cfRule>
  </conditionalFormatting>
  <conditionalFormatting sqref="D401:D407">
    <cfRule type="cellIs" dxfId="231" priority="361" stopIfTrue="1" operator="equal">
      <formula>"FORM"</formula>
    </cfRule>
    <cfRule type="cellIs" dxfId="230" priority="362" stopIfTrue="1" operator="equal">
      <formula>"RTT"</formula>
    </cfRule>
    <cfRule type="cellIs" dxfId="229" priority="363" stopIfTrue="1" operator="equal">
      <formula>"M"</formula>
    </cfRule>
    <cfRule type="containsText" dxfId="228" priority="364" stopIfTrue="1" operator="containsText" text="CA">
      <formula>NOT(ISERROR(FIND(UPPER("CA"),UPPER(Z401))))</formula>
      <formula>"CA"</formula>
    </cfRule>
    <cfRule type="cellIs" dxfId="227" priority="365" stopIfTrue="1" operator="equal">
      <formula>"Divers"</formula>
    </cfRule>
  </conditionalFormatting>
  <conditionalFormatting sqref="D410:D416">
    <cfRule type="cellIs" dxfId="226" priority="356" stopIfTrue="1" operator="equal">
      <formula>"FORM"</formula>
    </cfRule>
    <cfRule type="cellIs" dxfId="225" priority="357" stopIfTrue="1" operator="equal">
      <formula>"RTT"</formula>
    </cfRule>
    <cfRule type="cellIs" dxfId="224" priority="358" stopIfTrue="1" operator="equal">
      <formula>"M"</formula>
    </cfRule>
    <cfRule type="containsText" dxfId="223" priority="359" stopIfTrue="1" operator="containsText" text="CA">
      <formula>NOT(ISERROR(FIND(UPPER("CA"),UPPER(Z410))))</formula>
      <formula>"CA"</formula>
    </cfRule>
    <cfRule type="cellIs" dxfId="222" priority="360" stopIfTrue="1" operator="equal">
      <formula>"Divers"</formula>
    </cfRule>
  </conditionalFormatting>
  <conditionalFormatting sqref="D419:D425">
    <cfRule type="cellIs" dxfId="221" priority="351" stopIfTrue="1" operator="equal">
      <formula>"FORM"</formula>
    </cfRule>
    <cfRule type="cellIs" dxfId="220" priority="352" stopIfTrue="1" operator="equal">
      <formula>"RTT"</formula>
    </cfRule>
    <cfRule type="cellIs" dxfId="219" priority="353" stopIfTrue="1" operator="equal">
      <formula>"M"</formula>
    </cfRule>
    <cfRule type="containsText" dxfId="218" priority="354" stopIfTrue="1" operator="containsText" text="CA">
      <formula>NOT(ISERROR(FIND(UPPER("CA"),UPPER(Z419))))</formula>
      <formula>"CA"</formula>
    </cfRule>
    <cfRule type="cellIs" dxfId="217" priority="355" stopIfTrue="1" operator="equal">
      <formula>"Divers"</formula>
    </cfRule>
  </conditionalFormatting>
  <conditionalFormatting sqref="D428:D434">
    <cfRule type="cellIs" dxfId="216" priority="346" stopIfTrue="1" operator="equal">
      <formula>"FORM"</formula>
    </cfRule>
    <cfRule type="cellIs" dxfId="215" priority="347" stopIfTrue="1" operator="equal">
      <formula>"RTT"</formula>
    </cfRule>
    <cfRule type="cellIs" dxfId="214" priority="348" stopIfTrue="1" operator="equal">
      <formula>"M"</formula>
    </cfRule>
    <cfRule type="containsText" dxfId="213" priority="349" stopIfTrue="1" operator="containsText" text="CA">
      <formula>NOT(ISERROR(FIND(UPPER("CA"),UPPER(Z428))))</formula>
      <formula>"CA"</formula>
    </cfRule>
    <cfRule type="cellIs" dxfId="212" priority="350" stopIfTrue="1" operator="equal">
      <formula>"Divers"</formula>
    </cfRule>
  </conditionalFormatting>
  <conditionalFormatting sqref="D437:D443">
    <cfRule type="cellIs" dxfId="211" priority="341" stopIfTrue="1" operator="equal">
      <formula>"FORM"</formula>
    </cfRule>
    <cfRule type="cellIs" dxfId="210" priority="342" stopIfTrue="1" operator="equal">
      <formula>"RTT"</formula>
    </cfRule>
    <cfRule type="cellIs" dxfId="209" priority="343" stopIfTrue="1" operator="equal">
      <formula>"M"</formula>
    </cfRule>
    <cfRule type="containsText" dxfId="208" priority="344" stopIfTrue="1" operator="containsText" text="CA">
      <formula>NOT(ISERROR(FIND(UPPER("CA"),UPPER(Z437))))</formula>
      <formula>"CA"</formula>
    </cfRule>
    <cfRule type="cellIs" dxfId="207" priority="345" stopIfTrue="1" operator="equal">
      <formula>"Divers"</formula>
    </cfRule>
  </conditionalFormatting>
  <conditionalFormatting sqref="D446:D452">
    <cfRule type="cellIs" dxfId="206" priority="336" stopIfTrue="1" operator="equal">
      <formula>"FORM"</formula>
    </cfRule>
    <cfRule type="cellIs" dxfId="205" priority="337" stopIfTrue="1" operator="equal">
      <formula>"RTT"</formula>
    </cfRule>
    <cfRule type="cellIs" dxfId="204" priority="338" stopIfTrue="1" operator="equal">
      <formula>"M"</formula>
    </cfRule>
    <cfRule type="containsText" dxfId="203" priority="339" stopIfTrue="1" operator="containsText" text="CA">
      <formula>NOT(ISERROR(FIND(UPPER("CA"),UPPER(Z446))))</formula>
      <formula>"CA"</formula>
    </cfRule>
    <cfRule type="cellIs" dxfId="202" priority="340" stopIfTrue="1" operator="equal">
      <formula>"Divers"</formula>
    </cfRule>
  </conditionalFormatting>
  <conditionalFormatting sqref="D455:D461">
    <cfRule type="cellIs" dxfId="201" priority="331" stopIfTrue="1" operator="equal">
      <formula>"FORM"</formula>
    </cfRule>
    <cfRule type="cellIs" dxfId="200" priority="332" stopIfTrue="1" operator="equal">
      <formula>"RTT"</formula>
    </cfRule>
    <cfRule type="cellIs" dxfId="199" priority="333" stopIfTrue="1" operator="equal">
      <formula>"M"</formula>
    </cfRule>
    <cfRule type="containsText" dxfId="198" priority="334" stopIfTrue="1" operator="containsText" text="CA">
      <formula>NOT(ISERROR(FIND(UPPER("CA"),UPPER(Z455))))</formula>
      <formula>"CA"</formula>
    </cfRule>
    <cfRule type="cellIs" dxfId="197" priority="335" stopIfTrue="1" operator="equal">
      <formula>"Divers"</formula>
    </cfRule>
  </conditionalFormatting>
  <conditionalFormatting sqref="D491:D497">
    <cfRule type="cellIs" dxfId="196" priority="306" stopIfTrue="1" operator="equal">
      <formula>"FORM"</formula>
    </cfRule>
    <cfRule type="cellIs" dxfId="195" priority="307" stopIfTrue="1" operator="equal">
      <formula>"RTT"</formula>
    </cfRule>
    <cfRule type="cellIs" dxfId="194" priority="308" stopIfTrue="1" operator="equal">
      <formula>"M"</formula>
    </cfRule>
    <cfRule type="containsText" dxfId="193" priority="309" stopIfTrue="1" operator="containsText" text="CA">
      <formula>NOT(ISERROR(FIND(UPPER("CA"),UPPER(Z491))))</formula>
      <formula>"CA"</formula>
    </cfRule>
    <cfRule type="cellIs" dxfId="192" priority="310" stopIfTrue="1" operator="equal">
      <formula>"Divers"</formula>
    </cfRule>
  </conditionalFormatting>
  <conditionalFormatting sqref="D464:D470">
    <cfRule type="cellIs" dxfId="191" priority="326" stopIfTrue="1" operator="equal">
      <formula>"FORM"</formula>
    </cfRule>
    <cfRule type="cellIs" dxfId="190" priority="327" stopIfTrue="1" operator="equal">
      <formula>"RTT"</formula>
    </cfRule>
    <cfRule type="cellIs" dxfId="189" priority="328" stopIfTrue="1" operator="equal">
      <formula>"M"</formula>
    </cfRule>
    <cfRule type="containsText" dxfId="188" priority="329" stopIfTrue="1" operator="containsText" text="CA">
      <formula>NOT(ISERROR(FIND(UPPER("CA"),UPPER(Z464))))</formula>
      <formula>"CA"</formula>
    </cfRule>
    <cfRule type="cellIs" dxfId="187" priority="330" stopIfTrue="1" operator="equal">
      <formula>"Divers"</formula>
    </cfRule>
  </conditionalFormatting>
  <conditionalFormatting sqref="D473:D479">
    <cfRule type="cellIs" dxfId="186" priority="321" stopIfTrue="1" operator="equal">
      <formula>"FORM"</formula>
    </cfRule>
    <cfRule type="cellIs" dxfId="185" priority="322" stopIfTrue="1" operator="equal">
      <formula>"RTT"</formula>
    </cfRule>
    <cfRule type="cellIs" dxfId="184" priority="323" stopIfTrue="1" operator="equal">
      <formula>"M"</formula>
    </cfRule>
    <cfRule type="containsText" dxfId="183" priority="324" stopIfTrue="1" operator="containsText" text="CA">
      <formula>NOT(ISERROR(FIND(UPPER("CA"),UPPER(Z473))))</formula>
      <formula>"CA"</formula>
    </cfRule>
    <cfRule type="cellIs" dxfId="182" priority="325" stopIfTrue="1" operator="equal">
      <formula>"Divers"</formula>
    </cfRule>
  </conditionalFormatting>
  <conditionalFormatting sqref="D482:D488">
    <cfRule type="cellIs" dxfId="181" priority="316" stopIfTrue="1" operator="equal">
      <formula>"FORM"</formula>
    </cfRule>
    <cfRule type="cellIs" dxfId="180" priority="317" stopIfTrue="1" operator="equal">
      <formula>"RTT"</formula>
    </cfRule>
    <cfRule type="cellIs" dxfId="179" priority="318" stopIfTrue="1" operator="equal">
      <formula>"M"</formula>
    </cfRule>
    <cfRule type="containsText" dxfId="178" priority="319" stopIfTrue="1" operator="containsText" text="CA">
      <formula>NOT(ISERROR(FIND(UPPER("CA"),UPPER(Z482))))</formula>
      <formula>"CA"</formula>
    </cfRule>
    <cfRule type="cellIs" dxfId="177" priority="320" stopIfTrue="1" operator="equal">
      <formula>"Divers"</formula>
    </cfRule>
  </conditionalFormatting>
  <conditionalFormatting sqref="D491:D497">
    <cfRule type="cellIs" dxfId="176" priority="311" stopIfTrue="1" operator="equal">
      <formula>"Divers"</formula>
    </cfRule>
    <cfRule type="cellIs" dxfId="175" priority="312" stopIfTrue="1" operator="equal">
      <formula>"FORM"</formula>
    </cfRule>
    <cfRule type="cellIs" dxfId="174" priority="313" stopIfTrue="1" operator="equal">
      <formula>"RTT"</formula>
    </cfRule>
    <cfRule type="cellIs" dxfId="173" priority="314" stopIfTrue="1" operator="equal">
      <formula>"M"</formula>
    </cfRule>
    <cfRule type="containsText" dxfId="172" priority="315" stopIfTrue="1" operator="containsText" text="CA">
      <formula>NOT(ISERROR(FIND(UPPER("CA"),UPPER(Z491))))</formula>
      <formula>"CA"</formula>
    </cfRule>
  </conditionalFormatting>
  <conditionalFormatting sqref="E499:T499">
    <cfRule type="cellIs" dxfId="171" priority="276" stopIfTrue="1" operator="equal">
      <formula>"FORM"</formula>
    </cfRule>
    <cfRule type="cellIs" dxfId="170" priority="277" stopIfTrue="1" operator="equal">
      <formula>"RTT"</formula>
    </cfRule>
    <cfRule type="cellIs" dxfId="169" priority="278" stopIfTrue="1" operator="equal">
      <formula>"M"</formula>
    </cfRule>
    <cfRule type="containsText" dxfId="168" priority="279" stopIfTrue="1" operator="containsText" text="CA">
      <formula>NOT(ISERROR(FIND(UPPER("CA"),UPPER(F499))))</formula>
      <formula>"CA"</formula>
    </cfRule>
    <cfRule type="cellIs" dxfId="167" priority="280" stopIfTrue="1" operator="equal">
      <formula>"Divers"</formula>
    </cfRule>
    <cfRule type="cellIs" dxfId="166" priority="281" stopIfTrue="1" operator="equal">
      <formula>"FORM"</formula>
    </cfRule>
    <cfRule type="cellIs" dxfId="165" priority="282" stopIfTrue="1" operator="equal">
      <formula>"RTT"</formula>
    </cfRule>
    <cfRule type="cellIs" dxfId="164" priority="283" stopIfTrue="1" operator="equal">
      <formula>"M"</formula>
    </cfRule>
    <cfRule type="containsText" dxfId="163" priority="284" stopIfTrue="1" operator="containsText" text="CA">
      <formula>NOT(ISERROR(FIND(UPPER("CA"),UPPER(F499))))</formula>
      <formula>"CA"</formula>
    </cfRule>
    <cfRule type="cellIs" dxfId="162" priority="285" stopIfTrue="1" operator="equal">
      <formula>"Divers"</formula>
    </cfRule>
  </conditionalFormatting>
  <conditionalFormatting sqref="H14:H20">
    <cfRule type="cellIs" dxfId="161" priority="261" stopIfTrue="1" operator="equal">
      <formula>"Divers"</formula>
    </cfRule>
    <cfRule type="cellIs" dxfId="160" priority="262" stopIfTrue="1" operator="equal">
      <formula>"FORM"</formula>
    </cfRule>
    <cfRule type="cellIs" dxfId="159" priority="263" stopIfTrue="1" operator="equal">
      <formula>"RTT"</formula>
    </cfRule>
    <cfRule type="cellIs" dxfId="158" priority="264" stopIfTrue="1" operator="equal">
      <formula>"M"</formula>
    </cfRule>
    <cfRule type="containsText" dxfId="157" priority="265" stopIfTrue="1" operator="containsText" text="CA">
      <formula>NOT(ISERROR(FIND(UPPER("CA"),UPPER(AD14))))</formula>
      <formula>"CA"</formula>
    </cfRule>
  </conditionalFormatting>
  <conditionalFormatting sqref="H14:H20">
    <cfRule type="cellIs" dxfId="156" priority="256" stopIfTrue="1" operator="equal">
      <formula>"FORM"</formula>
    </cfRule>
    <cfRule type="cellIs" dxfId="155" priority="257" stopIfTrue="1" operator="equal">
      <formula>"RTT"</formula>
    </cfRule>
    <cfRule type="cellIs" dxfId="154" priority="258" stopIfTrue="1" operator="equal">
      <formula>"M"</formula>
    </cfRule>
    <cfRule type="containsText" dxfId="153" priority="259" stopIfTrue="1" operator="containsText" text="CA">
      <formula>NOT(ISERROR(FIND(UPPER("CA"),UPPER(AD14))))</formula>
      <formula>"CA"</formula>
    </cfRule>
    <cfRule type="cellIs" dxfId="152" priority="260" stopIfTrue="1" operator="equal">
      <formula>"Divers"</formula>
    </cfRule>
  </conditionalFormatting>
  <conditionalFormatting sqref="D25:F25">
    <cfRule type="cellIs" dxfId="151" priority="186" stopIfTrue="1" operator="equal">
      <formula>"Divers"</formula>
    </cfRule>
  </conditionalFormatting>
  <conditionalFormatting sqref="D25 G25:AB25">
    <cfRule type="cellIs" dxfId="150" priority="187" stopIfTrue="1" operator="equal">
      <formula>"Divers"</formula>
    </cfRule>
    <cfRule type="cellIs" dxfId="149" priority="188" stopIfTrue="1" operator="equal">
      <formula>"FORM"</formula>
    </cfRule>
    <cfRule type="cellIs" dxfId="148" priority="189" stopIfTrue="1" operator="equal">
      <formula>"RTT"</formula>
    </cfRule>
    <cfRule type="cellIs" dxfId="147" priority="190" stopIfTrue="1" operator="equal">
      <formula>"M"</formula>
    </cfRule>
    <cfRule type="containsText" dxfId="146" priority="191" stopIfTrue="1" operator="containsText" text="CA">
      <formula>NOT(ISERROR(FIND(UPPER("CA"),UPPER(#REF!))))</formula>
      <formula>"CA"</formula>
    </cfRule>
  </conditionalFormatting>
  <conditionalFormatting sqref="F25">
    <cfRule type="cellIs" dxfId="145" priority="181" stopIfTrue="1" operator="equal">
      <formula>"FORM"</formula>
    </cfRule>
    <cfRule type="cellIs" dxfId="144" priority="182" stopIfTrue="1" operator="equal">
      <formula>"RTT"</formula>
    </cfRule>
    <cfRule type="cellIs" dxfId="143" priority="183" stopIfTrue="1" operator="equal">
      <formula>"M"</formula>
    </cfRule>
    <cfRule type="containsText" dxfId="142" priority="184" stopIfTrue="1" operator="containsText" text="CA">
      <formula>NOT(ISERROR(FIND(UPPER("CA"),UPPER(AB25))))</formula>
      <formula>"CA"</formula>
    </cfRule>
    <cfRule type="cellIs" dxfId="141" priority="185" stopIfTrue="1" operator="equal">
      <formula>"Divers"</formula>
    </cfRule>
  </conditionalFormatting>
  <conditionalFormatting sqref="D23:F23">
    <cfRule type="cellIs" dxfId="140" priority="171" stopIfTrue="1" operator="equal">
      <formula>"Divers"</formula>
    </cfRule>
  </conditionalFormatting>
  <conditionalFormatting sqref="D23 G23:AB23">
    <cfRule type="cellIs" dxfId="139" priority="172" stopIfTrue="1" operator="equal">
      <formula>"Divers"</formula>
    </cfRule>
    <cfRule type="cellIs" dxfId="138" priority="173" stopIfTrue="1" operator="equal">
      <formula>"FORM"</formula>
    </cfRule>
    <cfRule type="cellIs" dxfId="137" priority="174" stopIfTrue="1" operator="equal">
      <formula>"RTT"</formula>
    </cfRule>
    <cfRule type="cellIs" dxfId="136" priority="175" stopIfTrue="1" operator="equal">
      <formula>"M"</formula>
    </cfRule>
    <cfRule type="containsText" dxfId="135" priority="176" stopIfTrue="1" operator="containsText" text="CA">
      <formula>NOT(ISERROR(FIND(UPPER("CA"),UPPER(#REF!))))</formula>
      <formula>"CA"</formula>
    </cfRule>
  </conditionalFormatting>
  <conditionalFormatting sqref="F23">
    <cfRule type="cellIs" dxfId="134" priority="166" stopIfTrue="1" operator="equal">
      <formula>"FORM"</formula>
    </cfRule>
    <cfRule type="cellIs" dxfId="133" priority="167" stopIfTrue="1" operator="equal">
      <formula>"RTT"</formula>
    </cfRule>
    <cfRule type="cellIs" dxfId="132" priority="168" stopIfTrue="1" operator="equal">
      <formula>"M"</formula>
    </cfRule>
    <cfRule type="containsText" dxfId="131" priority="169" stopIfTrue="1" operator="containsText" text="CA">
      <formula>NOT(ISERROR(FIND(UPPER("CA"),UPPER(AB23))))</formula>
      <formula>"CA"</formula>
    </cfRule>
    <cfRule type="cellIs" dxfId="130" priority="170" stopIfTrue="1" operator="equal">
      <formula>"Divers"</formula>
    </cfRule>
  </conditionalFormatting>
  <conditionalFormatting sqref="D60:F60">
    <cfRule type="cellIs" dxfId="129" priority="136" stopIfTrue="1" operator="equal">
      <formula>"Divers"</formula>
    </cfRule>
  </conditionalFormatting>
  <conditionalFormatting sqref="G60:AB60 R61:R65">
    <cfRule type="cellIs" dxfId="128" priority="137" stopIfTrue="1" operator="equal">
      <formula>"Divers"</formula>
    </cfRule>
    <cfRule type="cellIs" dxfId="127" priority="138" stopIfTrue="1" operator="equal">
      <formula>"FORM"</formula>
    </cfRule>
    <cfRule type="cellIs" dxfId="126" priority="139" stopIfTrue="1" operator="equal">
      <formula>"RTT"</formula>
    </cfRule>
    <cfRule type="cellIs" dxfId="125" priority="140" stopIfTrue="1" operator="equal">
      <formula>"M"</formula>
    </cfRule>
    <cfRule type="containsText" dxfId="124" priority="141" stopIfTrue="1" operator="containsText" text="CA">
      <formula>NOT(ISERROR(FIND(UPPER("CA"),UPPER(#REF!))))</formula>
      <formula>"CA"</formula>
    </cfRule>
  </conditionalFormatting>
  <conditionalFormatting sqref="F60">
    <cfRule type="cellIs" dxfId="123" priority="131" stopIfTrue="1" operator="equal">
      <formula>"FORM"</formula>
    </cfRule>
    <cfRule type="cellIs" dxfId="122" priority="132" stopIfTrue="1" operator="equal">
      <formula>"RTT"</formula>
    </cfRule>
    <cfRule type="cellIs" dxfId="121" priority="133" stopIfTrue="1" operator="equal">
      <formula>"M"</formula>
    </cfRule>
    <cfRule type="containsText" dxfId="120" priority="134" stopIfTrue="1" operator="containsText" text="CA">
      <formula>NOT(ISERROR(FIND(UPPER("CA"),UPPER(AB60))))</formula>
      <formula>"CA"</formula>
    </cfRule>
    <cfRule type="cellIs" dxfId="119" priority="135" stopIfTrue="1" operator="equal">
      <formula>"Divers"</formula>
    </cfRule>
  </conditionalFormatting>
  <conditionalFormatting sqref="D81:F81">
    <cfRule type="cellIs" dxfId="118" priority="91" stopIfTrue="1" operator="equal">
      <formula>"Divers"</formula>
    </cfRule>
  </conditionalFormatting>
  <conditionalFormatting sqref="G81:AB81">
    <cfRule type="cellIs" dxfId="117" priority="92" stopIfTrue="1" operator="equal">
      <formula>"Divers"</formula>
    </cfRule>
    <cfRule type="cellIs" dxfId="116" priority="93" stopIfTrue="1" operator="equal">
      <formula>"FORM"</formula>
    </cfRule>
    <cfRule type="cellIs" dxfId="115" priority="94" stopIfTrue="1" operator="equal">
      <formula>"RTT"</formula>
    </cfRule>
    <cfRule type="cellIs" dxfId="114" priority="95" stopIfTrue="1" operator="equal">
      <formula>"M"</formula>
    </cfRule>
    <cfRule type="containsText" dxfId="113" priority="96" stopIfTrue="1" operator="containsText" text="CA">
      <formula>NOT(ISERROR(FIND(UPPER("CA"),UPPER(#REF!))))</formula>
      <formula>"CA"</formula>
    </cfRule>
  </conditionalFormatting>
  <conditionalFormatting sqref="D90:F90">
    <cfRule type="cellIs" dxfId="112" priority="71" stopIfTrue="1" operator="equal">
      <formula>"Divers"</formula>
    </cfRule>
  </conditionalFormatting>
  <conditionalFormatting sqref="G90:AB90">
    <cfRule type="cellIs" dxfId="111" priority="72" stopIfTrue="1" operator="equal">
      <formula>"Divers"</formula>
    </cfRule>
    <cfRule type="cellIs" dxfId="110" priority="73" stopIfTrue="1" operator="equal">
      <formula>"FORM"</formula>
    </cfRule>
    <cfRule type="cellIs" dxfId="109" priority="74" stopIfTrue="1" operator="equal">
      <formula>"RTT"</formula>
    </cfRule>
    <cfRule type="cellIs" dxfId="108" priority="75" stopIfTrue="1" operator="equal">
      <formula>"M"</formula>
    </cfRule>
    <cfRule type="containsText" dxfId="107" priority="76" stopIfTrue="1" operator="containsText" text="CA">
      <formula>NOT(ISERROR(FIND(UPPER("CA"),UPPER(#REF!))))</formula>
      <formula>"CA"</formula>
    </cfRule>
  </conditionalFormatting>
  <conditionalFormatting sqref="D96:F96">
    <cfRule type="cellIs" dxfId="106" priority="1" stopIfTrue="1" operator="equal">
      <formula>"Divers"</formula>
    </cfRule>
  </conditionalFormatting>
  <conditionalFormatting sqref="G96:AB96">
    <cfRule type="cellIs" dxfId="105" priority="2" stopIfTrue="1" operator="equal">
      <formula>"Divers"</formula>
    </cfRule>
    <cfRule type="cellIs" dxfId="104" priority="3" stopIfTrue="1" operator="equal">
      <formula>"FORM"</formula>
    </cfRule>
    <cfRule type="cellIs" dxfId="103" priority="4" stopIfTrue="1" operator="equal">
      <formula>"RTT"</formula>
    </cfRule>
    <cfRule type="cellIs" dxfId="102" priority="5" stopIfTrue="1" operator="equal">
      <formula>"M"</formula>
    </cfRule>
    <cfRule type="containsText" dxfId="10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100" priority="36" stopIfTrue="1" operator="equal">
      <formula>"Divers"</formula>
    </cfRule>
    <cfRule type="cellIs" dxfId="99" priority="37" stopIfTrue="1" operator="equal">
      <formula>"FORM"</formula>
    </cfRule>
    <cfRule type="cellIs" dxfId="98" priority="38" stopIfTrue="1" operator="equal">
      <formula>"RTT"</formula>
    </cfRule>
    <cfRule type="cellIs" dxfId="97" priority="39" stopIfTrue="1" operator="equal">
      <formula>"M"</formula>
    </cfRule>
    <cfRule type="containsText" dxfId="96" priority="40" stopIfTrue="1" operator="containsText" text="CA">
      <formula>NOT(ISERROR(FIND(UPPER("CA"),UPPER(C1))))</formula>
      <formula>"CA"</formula>
    </cfRule>
    <cfRule type="cellIs" dxfId="95" priority="41" stopIfTrue="1" operator="equal">
      <formula>"Divers"</formula>
    </cfRule>
    <cfRule type="cellIs" dxfId="94" priority="42" stopIfTrue="1" operator="equal">
      <formula>"FORM"</formula>
    </cfRule>
    <cfRule type="cellIs" dxfId="93" priority="43" stopIfTrue="1" operator="equal">
      <formula>"RTT"</formula>
    </cfRule>
    <cfRule type="cellIs" dxfId="92" priority="44" stopIfTrue="1" operator="equal">
      <formula>"M"</formula>
    </cfRule>
    <cfRule type="containsText" dxfId="91" priority="45" stopIfTrue="1" operator="containsText" text="CA">
      <formula>NOT(ISERROR(FIND(UPPER("CA"),UPPER(C1))))</formula>
      <formula>"CA"</formula>
    </cfRule>
    <cfRule type="cellIs" dxfId="90" priority="46" stopIfTrue="1" operator="equal">
      <formula>"Divers"</formula>
    </cfRule>
    <cfRule type="cellIs" dxfId="89" priority="47" stopIfTrue="1" operator="equal">
      <formula>"FORM"</formula>
    </cfRule>
    <cfRule type="cellIs" dxfId="88" priority="48" stopIfTrue="1" operator="equal">
      <formula>"RTT"</formula>
    </cfRule>
    <cfRule type="cellIs" dxfId="87" priority="49" stopIfTrue="1" operator="equal">
      <formula>"M"</formula>
    </cfRule>
    <cfRule type="containsText" dxfId="86" priority="50" stopIfTrue="1" operator="containsText" text="CA">
      <formula>NOT(ISERROR(FIND(UPPER("CA"),UPPER(C1))))</formula>
      <formula>"CA"</formula>
    </cfRule>
    <cfRule type="cellIs" dxfId="85" priority="51" stopIfTrue="1" operator="equal">
      <formula>"Divers"</formula>
    </cfRule>
    <cfRule type="cellIs" dxfId="84" priority="52" stopIfTrue="1" operator="equal">
      <formula>"FORM"</formula>
    </cfRule>
    <cfRule type="cellIs" dxfId="83" priority="53" stopIfTrue="1" operator="equal">
      <formula>"RTT"</formula>
    </cfRule>
    <cfRule type="cellIs" dxfId="82" priority="54" stopIfTrue="1" operator="equal">
      <formula>"M"</formula>
    </cfRule>
    <cfRule type="containsText" dxfId="81" priority="55" stopIfTrue="1" operator="containsText" text="CA">
      <formula>NOT(ISERROR(FIND(UPPER("CA"),UPPER(C1))))</formula>
      <formula>"CA"</formula>
    </cfRule>
  </conditionalFormatting>
  <conditionalFormatting sqref="D1:I1">
    <cfRule type="cellIs" dxfId="80" priority="26" stopIfTrue="1" operator="equal">
      <formula>"Divers"</formula>
    </cfRule>
    <cfRule type="cellIs" dxfId="79" priority="27" stopIfTrue="1" operator="equal">
      <formula>"FORM"</formula>
    </cfRule>
    <cfRule type="cellIs" dxfId="78" priority="28" stopIfTrue="1" operator="equal">
      <formula>"RTT"</formula>
    </cfRule>
    <cfRule type="cellIs" dxfId="77" priority="29" stopIfTrue="1" operator="equal">
      <formula>"M"</formula>
    </cfRule>
    <cfRule type="containsText" dxfId="76" priority="30" stopIfTrue="1" operator="containsText" text="CA">
      <formula>NOT(ISERROR(FIND(UPPER("CA"),UPPER(E1))))</formula>
      <formula>"CA"</formula>
    </cfRule>
    <cfRule type="cellIs" dxfId="75" priority="31" stopIfTrue="1" operator="equal">
      <formula>"Divers"</formula>
    </cfRule>
    <cfRule type="cellIs" dxfId="74" priority="32" stopIfTrue="1" operator="equal">
      <formula>"FORM"</formula>
    </cfRule>
    <cfRule type="cellIs" dxfId="73" priority="33" stopIfTrue="1" operator="equal">
      <formula>"RTT"</formula>
    </cfRule>
    <cfRule type="cellIs" dxfId="72" priority="34" stopIfTrue="1" operator="equal">
      <formula>"M"</formula>
    </cfRule>
    <cfRule type="containsText" dxfId="71" priority="35" stopIfTrue="1" operator="containsText" text="CA">
      <formula>NOT(ISERROR(FIND(UPPER("CA"),UPPER(E1))))</formula>
      <formula>"CA"</formula>
    </cfRule>
  </conditionalFormatting>
  <conditionalFormatting sqref="C1">
    <cfRule type="cellIs" dxfId="70" priority="16" stopIfTrue="1" operator="equal">
      <formula>"Divers"</formula>
    </cfRule>
    <cfRule type="cellIs" dxfId="69" priority="17" stopIfTrue="1" operator="equal">
      <formula>"FORM"</formula>
    </cfRule>
    <cfRule type="cellIs" dxfId="68" priority="18" stopIfTrue="1" operator="equal">
      <formula>"RTT"</formula>
    </cfRule>
    <cfRule type="cellIs" dxfId="67" priority="19" stopIfTrue="1" operator="equal">
      <formula>"M"</formula>
    </cfRule>
    <cfRule type="containsText" dxfId="66" priority="20" stopIfTrue="1" operator="containsText" text="CA">
      <formula>NOT(ISERROR(FIND(UPPER("CA"),UPPER(D1))))</formula>
      <formula>"CA"</formula>
    </cfRule>
    <cfRule type="cellIs" dxfId="65" priority="21" stopIfTrue="1" operator="equal">
      <formula>"Divers"</formula>
    </cfRule>
    <cfRule type="cellIs" dxfId="64" priority="22" stopIfTrue="1" operator="equal">
      <formula>"FORM"</formula>
    </cfRule>
    <cfRule type="cellIs" dxfId="63" priority="23" stopIfTrue="1" operator="equal">
      <formula>"RTT"</formula>
    </cfRule>
    <cfRule type="cellIs" dxfId="62" priority="24" stopIfTrue="1" operator="equal">
      <formula>"M"</formula>
    </cfRule>
    <cfRule type="containsText" dxfId="61" priority="25" stopIfTrue="1" operator="containsText" text="CA">
      <formula>NOT(ISERROR(FIND(UPPER("CA"),UPPER(D1))))</formula>
      <formula>"CA"</formula>
    </cfRule>
  </conditionalFormatting>
  <conditionalFormatting sqref="M1:O1">
    <cfRule type="cellIs" dxfId="60" priority="11" stopIfTrue="1" operator="equal">
      <formula>"Divers"</formula>
    </cfRule>
    <cfRule type="cellIs" dxfId="59" priority="12" stopIfTrue="1" operator="equal">
      <formula>"FORM"</formula>
    </cfRule>
    <cfRule type="cellIs" dxfId="58" priority="13" stopIfTrue="1" operator="equal">
      <formula>"RTT"</formula>
    </cfRule>
    <cfRule type="cellIs" dxfId="57" priority="14" stopIfTrue="1" operator="equal">
      <formula>"M"</formula>
    </cfRule>
    <cfRule type="containsText" dxfId="56" priority="15" stopIfTrue="1" operator="containsText" text="CA">
      <formula>NOT(ISERROR(FIND(UPPER("CA"),UPPER(#REF!))))</formula>
      <formula>"CA"</formula>
    </cfRule>
  </conditionalFormatting>
  <conditionalFormatting sqref="J1">
    <cfRule type="cellIs" dxfId="55" priority="1" stopIfTrue="1" operator="equal">
      <formula>"Divers"</formula>
    </cfRule>
    <cfRule type="cellIs" dxfId="54" priority="2" stopIfTrue="1" operator="equal">
      <formula>"FORM"</formula>
    </cfRule>
    <cfRule type="cellIs" dxfId="53" priority="3" stopIfTrue="1" operator="equal">
      <formula>"RTT"</formula>
    </cfRule>
    <cfRule type="cellIs" dxfId="52" priority="4" stopIfTrue="1" operator="equal">
      <formula>"M"</formula>
    </cfRule>
    <cfRule type="containsText" dxfId="51" priority="5" stopIfTrue="1" operator="containsText" text="CA">
      <formula>NOT(ISERROR(FIND(UPPER("CA"),UPPER(K1))))</formula>
      <formula>"CA"</formula>
    </cfRule>
    <cfRule type="cellIs" dxfId="50" priority="6" stopIfTrue="1" operator="equal">
      <formula>"Divers"</formula>
    </cfRule>
    <cfRule type="cellIs" dxfId="49" priority="7" stopIfTrue="1" operator="equal">
      <formula>"FORM"</formula>
    </cfRule>
    <cfRule type="cellIs" dxfId="48" priority="8" stopIfTrue="1" operator="equal">
      <formula>"RTT"</formula>
    </cfRule>
    <cfRule type="cellIs" dxfId="47" priority="9" stopIfTrue="1" operator="equal">
      <formula>"M"</formula>
    </cfRule>
    <cfRule type="containsText" dxfId="4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2" t="s">
        <v>99</v>
      </c>
      <c r="C17" s="423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29"/>
      <c r="C1" s="429"/>
      <c r="D1" s="429"/>
      <c r="E1" s="425" t="s">
        <v>23</v>
      </c>
      <c r="F1" s="426"/>
      <c r="G1" s="426"/>
      <c r="H1" s="426"/>
      <c r="I1" s="426"/>
      <c r="J1" s="426"/>
      <c r="K1" s="426"/>
      <c r="L1" s="426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4">
        <f>'Heures Supplémentaire'!B12</f>
        <v>2017</v>
      </c>
      <c r="C2" s="424"/>
      <c r="D2" s="424"/>
      <c r="E2" s="427"/>
      <c r="F2" s="427"/>
      <c r="G2" s="427"/>
      <c r="H2" s="427"/>
      <c r="I2" s="427"/>
      <c r="J2" s="427"/>
      <c r="K2" s="427"/>
      <c r="L2" s="427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4"/>
      <c r="C3" s="424"/>
      <c r="D3" s="424"/>
      <c r="E3" s="427"/>
      <c r="F3" s="427"/>
      <c r="G3" s="427"/>
      <c r="H3" s="427"/>
      <c r="I3" s="427"/>
      <c r="J3" s="427"/>
      <c r="K3" s="427"/>
      <c r="L3" s="427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4"/>
      <c r="C4" s="424"/>
      <c r="D4" s="424"/>
      <c r="E4" s="428"/>
      <c r="F4" s="428"/>
      <c r="G4" s="428"/>
      <c r="H4" s="428"/>
      <c r="I4" s="428"/>
      <c r="J4" s="428"/>
      <c r="K4" s="428"/>
      <c r="L4" s="428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4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4" t="s">
        <v>145</v>
      </c>
      <c r="B1" s="306"/>
    </row>
    <row r="2" spans="1:2" ht="79.5" customHeight="1" x14ac:dyDescent="0.25">
      <c r="A2" s="302" t="s">
        <v>146</v>
      </c>
      <c r="B2" s="307"/>
    </row>
    <row r="3" spans="1:2" ht="93.75" customHeight="1" x14ac:dyDescent="0.25">
      <c r="A3" s="303" t="s">
        <v>147</v>
      </c>
      <c r="B3" s="305">
        <f>B2-B1</f>
        <v>0</v>
      </c>
    </row>
  </sheetData>
  <conditionalFormatting sqref="A1 B1:B2">
    <cfRule type="cellIs" dxfId="44" priority="62" stopIfTrue="1" operator="equal">
      <formula>"Divers"</formula>
    </cfRule>
    <cfRule type="cellIs" dxfId="43" priority="63" stopIfTrue="1" operator="equal">
      <formula>"FORM"</formula>
    </cfRule>
    <cfRule type="cellIs" dxfId="42" priority="64" stopIfTrue="1" operator="equal">
      <formula>"RTT"</formula>
    </cfRule>
    <cfRule type="cellIs" dxfId="41" priority="65" stopIfTrue="1" operator="equal">
      <formula>"M"</formula>
    </cfRule>
    <cfRule type="containsText" dxfId="4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D6" sqref="D6"/>
    </sheetView>
  </sheetViews>
  <sheetFormatPr baseColWidth="10" defaultRowHeight="15" x14ac:dyDescent="0.25"/>
  <cols>
    <col min="1" max="1" width="48" customWidth="1"/>
    <col min="4" max="4" width="11.42578125" style="437"/>
  </cols>
  <sheetData>
    <row r="1" spans="1:4" ht="15.75" x14ac:dyDescent="0.25">
      <c r="A1" s="104" t="s">
        <v>130</v>
      </c>
      <c r="B1" s="432" t="s">
        <v>129</v>
      </c>
      <c r="C1" s="432"/>
      <c r="D1" s="432"/>
    </row>
    <row r="2" spans="1:4" x14ac:dyDescent="0.25">
      <c r="A2" s="433"/>
      <c r="B2" s="430"/>
      <c r="C2" s="431"/>
      <c r="D2" s="435"/>
    </row>
    <row r="3" spans="1:4" ht="12" customHeight="1" x14ac:dyDescent="0.25">
      <c r="A3" s="434"/>
      <c r="B3" s="318"/>
      <c r="C3" s="319"/>
      <c r="D3" s="436"/>
    </row>
    <row r="4" spans="1:4" ht="15.75" x14ac:dyDescent="0.25">
      <c r="A4" s="433" t="s">
        <v>149</v>
      </c>
      <c r="B4" s="430" t="s">
        <v>148</v>
      </c>
      <c r="C4" s="431"/>
      <c r="D4" s="109" t="s">
        <v>19</v>
      </c>
    </row>
    <row r="5" spans="1:4" x14ac:dyDescent="0.25">
      <c r="A5" s="434"/>
      <c r="B5" s="318">
        <v>3</v>
      </c>
      <c r="C5" s="319">
        <v>42731</v>
      </c>
      <c r="D5" s="436">
        <v>0.51041666666666663</v>
      </c>
    </row>
    <row r="6" spans="1:4" ht="15.75" x14ac:dyDescent="0.25">
      <c r="A6" s="433" t="s">
        <v>150</v>
      </c>
      <c r="B6" s="430" t="s">
        <v>148</v>
      </c>
      <c r="C6" s="431"/>
      <c r="D6" s="109" t="s">
        <v>19</v>
      </c>
    </row>
    <row r="7" spans="1:4" x14ac:dyDescent="0.25">
      <c r="A7" s="434"/>
      <c r="B7" s="318">
        <v>3</v>
      </c>
      <c r="C7" s="319">
        <v>42731</v>
      </c>
      <c r="D7" s="436"/>
    </row>
  </sheetData>
  <mergeCells count="7">
    <mergeCell ref="A6:A7"/>
    <mergeCell ref="B6:C6"/>
    <mergeCell ref="A4:A5"/>
    <mergeCell ref="B4:C4"/>
    <mergeCell ref="B2:C2"/>
    <mergeCell ref="B1:D1"/>
    <mergeCell ref="A2:A3"/>
  </mergeCells>
  <conditionalFormatting sqref="D3">
    <cfRule type="cellIs" dxfId="39" priority="86" stopIfTrue="1" operator="equal">
      <formula>"FORM"</formula>
    </cfRule>
    <cfRule type="cellIs" dxfId="38" priority="87" stopIfTrue="1" operator="equal">
      <formula>"RTT"</formula>
    </cfRule>
    <cfRule type="cellIs" dxfId="37" priority="88" stopIfTrue="1" operator="equal">
      <formula>"M"</formula>
    </cfRule>
    <cfRule type="containsText" dxfId="36" priority="89" stopIfTrue="1" operator="containsText" text="CA">
      <formula>NOT(ISERROR(FIND(UPPER("CA"),UPPER(Y3))))</formula>
      <formula>"CA"</formula>
    </cfRule>
    <cfRule type="cellIs" dxfId="35" priority="90" stopIfTrue="1" operator="equal">
      <formula>"Divers"</formula>
    </cfRule>
  </conditionalFormatting>
  <conditionalFormatting sqref="D3">
    <cfRule type="cellIs" dxfId="34" priority="91" stopIfTrue="1" operator="equal">
      <formula>"Divers"</formula>
    </cfRule>
    <cfRule type="cellIs" dxfId="33" priority="92" stopIfTrue="1" operator="equal">
      <formula>"FORM"</formula>
    </cfRule>
    <cfRule type="cellIs" dxfId="32" priority="93" stopIfTrue="1" operator="equal">
      <formula>"RTT"</formula>
    </cfRule>
    <cfRule type="cellIs" dxfId="31" priority="94" stopIfTrue="1" operator="equal">
      <formula>"M"</formula>
    </cfRule>
    <cfRule type="containsText" dxfId="30" priority="95" stopIfTrue="1" operator="containsText" text="CA">
      <formula>NOT(ISERROR(FIND(UPPER("CA"),UPPER(Y3))))</formula>
      <formula>"CA"</formula>
    </cfRule>
  </conditionalFormatting>
  <conditionalFormatting sqref="D5">
    <cfRule type="cellIs" dxfId="29" priority="21" stopIfTrue="1" operator="equal">
      <formula>"FORM"</formula>
    </cfRule>
    <cfRule type="cellIs" dxfId="28" priority="22" stopIfTrue="1" operator="equal">
      <formula>"RTT"</formula>
    </cfRule>
    <cfRule type="cellIs" dxfId="27" priority="23" stopIfTrue="1" operator="equal">
      <formula>"M"</formula>
    </cfRule>
    <cfRule type="containsText" dxfId="26" priority="24" stopIfTrue="1" operator="containsText" text="CA">
      <formula>NOT(ISERROR(FIND(UPPER("CA"),UPPER(Y5))))</formula>
      <formula>"CA"</formula>
    </cfRule>
    <cfRule type="cellIs" dxfId="25" priority="25" stopIfTrue="1" operator="equal">
      <formula>"Divers"</formula>
    </cfRule>
  </conditionalFormatting>
  <conditionalFormatting sqref="D5">
    <cfRule type="cellIs" dxfId="24" priority="26" stopIfTrue="1" operator="equal">
      <formula>"Divers"</formula>
    </cfRule>
    <cfRule type="cellIs" dxfId="23" priority="27" stopIfTrue="1" operator="equal">
      <formula>"FORM"</formula>
    </cfRule>
    <cfRule type="cellIs" dxfId="22" priority="28" stopIfTrue="1" operator="equal">
      <formula>"RTT"</formula>
    </cfRule>
    <cfRule type="cellIs" dxfId="21" priority="29" stopIfTrue="1" operator="equal">
      <formula>"M"</formula>
    </cfRule>
    <cfRule type="containsText" dxfId="20" priority="30" stopIfTrue="1" operator="containsText" text="CA">
      <formula>NOT(ISERROR(FIND(UPPER("CA"),UPPER(Y5))))</formula>
      <formula>"CA"</formula>
    </cfRule>
  </conditionalFormatting>
  <conditionalFormatting sqref="D4">
    <cfRule type="cellIs" dxfId="19" priority="16" stopIfTrue="1" operator="equal">
      <formula>"Divers"</formula>
    </cfRule>
    <cfRule type="cellIs" dxfId="18" priority="17" stopIfTrue="1" operator="equal">
      <formula>"FORM"</formula>
    </cfRule>
    <cfRule type="cellIs" dxfId="17" priority="18" stopIfTrue="1" operator="equal">
      <formula>"RTT"</formula>
    </cfRule>
    <cfRule type="cellIs" dxfId="16" priority="19" stopIfTrue="1" operator="equal">
      <formula>"M"</formula>
    </cfRule>
    <cfRule type="containsText" dxfId="15" priority="20" stopIfTrue="1" operator="containsText" text="CA">
      <formula>NOT(ISERROR(FIND(UPPER("CA"),UPPER(#REF!))))</formula>
      <formula>"CA"</formula>
    </cfRule>
  </conditionalFormatting>
  <conditionalFormatting sqref="D7">
    <cfRule type="cellIs" dxfId="14" priority="6" stopIfTrue="1" operator="equal">
      <formula>"FORM"</formula>
    </cfRule>
    <cfRule type="cellIs" dxfId="13" priority="7" stopIfTrue="1" operator="equal">
      <formula>"RTT"</formula>
    </cfRule>
    <cfRule type="cellIs" dxfId="12" priority="8" stopIfTrue="1" operator="equal">
      <formula>"M"</formula>
    </cfRule>
    <cfRule type="containsText" dxfId="11" priority="9" stopIfTrue="1" operator="containsText" text="CA">
      <formula>NOT(ISERROR(FIND(UPPER("CA"),UPPER(Y7))))</formula>
      <formula>"CA"</formula>
    </cfRule>
    <cfRule type="cellIs" dxfId="10" priority="10" stopIfTrue="1" operator="equal">
      <formula>"Divers"</formula>
    </cfRule>
  </conditionalFormatting>
  <conditionalFormatting sqref="D7">
    <cfRule type="cellIs" dxfId="9" priority="11" stopIfTrue="1" operator="equal">
      <formula>"Divers"</formula>
    </cfRule>
    <cfRule type="cellIs" dxfId="8" priority="12" stopIfTrue="1" operator="equal">
      <formula>"FORM"</formula>
    </cfRule>
    <cfRule type="cellIs" dxfId="7" priority="13" stopIfTrue="1" operator="equal">
      <formula>"RTT"</formula>
    </cfRule>
    <cfRule type="cellIs" dxfId="6" priority="14" stopIfTrue="1" operator="equal">
      <formula>"M"</formula>
    </cfRule>
    <cfRule type="containsText" dxfId="5" priority="15" stopIfTrue="1" operator="containsText" text="CA">
      <formula>NOT(ISERROR(FIND(UPPER("CA"),UPPER(Y7))))</formula>
      <formula>"CA"</formula>
    </cfRule>
  </conditionalFormatting>
  <conditionalFormatting sqref="D6">
    <cfRule type="cellIs" dxfId="4" priority="1" stopIfTrue="1" operator="equal">
      <formula>"Divers"</formula>
    </cfRule>
    <cfRule type="cellIs" dxfId="3" priority="2" stopIfTrue="1" operator="equal">
      <formula>"FORM"</formula>
    </cfRule>
    <cfRule type="cellIs" dxfId="2" priority="3" stopIfTrue="1" operator="equal">
      <formula>"RTT"</formula>
    </cfRule>
    <cfRule type="cellIs" dxfId="1" priority="4" stopIfTrue="1" operator="equal">
      <formula>"M"</formula>
    </cfRule>
    <cfRule type="containsText" dxfId="0" priority="5" stopIfTrue="1" operator="containsText" text="CA">
      <formula>NOT(ISERROR(FIND(UPPER("CA"),UPPER(#REF!))))</formula>
      <formula>"CA"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23</vt:i4>
      </vt:variant>
    </vt:vector>
  </HeadingPairs>
  <TitlesOfParts>
    <vt:vector size="29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IAT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2017-03-08T18:48:36Z</dcterms:modified>
</cp:coreProperties>
</file>