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0" windowWidth="20490" windowHeight="7755"/>
  </bookViews>
  <sheets>
    <sheet name="Tableau de bord" sheetId="1" r:id="rId1"/>
    <sheet name="Hall ; Parking" sheetId="2" r:id="rId2"/>
    <sheet name="Liste" sheetId="3" r:id="rId3"/>
    <sheet name="Administrateur" sheetId="4" state="hidden" r:id="rId4"/>
  </sheets>
  <functionGroups builtInGroupCount="17"/>
  <definedNames>
    <definedName name="_xlnm._FilterDatabase" localSheetId="2" hidden="1">Liste!$A$1:$AH$2</definedName>
    <definedName name="BAP">Administrateur!$B$3:$B$5</definedName>
    <definedName name="GAGNY">Administrateur!$D$53:$D$64</definedName>
    <definedName name="marque">Administrateur!$D$3:$D$5</definedName>
    <definedName name="RES.1237.LE.CEVERENT">Administrateur!$I$91:$I$92</definedName>
    <definedName name="RES.178.LE.PRADO">Administrateur!$C$139:$C$144</definedName>
    <definedName name="RES.210.LE.CLOS.JARDIN">Administrateur!$D$91:$D$92</definedName>
    <definedName name="RES.231.ROUGEMONT.1">Administrateur!$E$91:$E$134</definedName>
    <definedName name="RES.232.ROUGEMONT.2">Administrateur!$F$91:$F$126</definedName>
    <definedName name="RES.235.LES.SABLONS">Administrateur!$G$91:$G$100</definedName>
    <definedName name="RES.236.LES.22.ARPENTS">Administrateur!$H$91:$H$94</definedName>
    <definedName name="RES.296.EUGENIE.COTTON">Administrateur!$C$71:$C$84</definedName>
    <definedName name="RES.298.DE.L.HOTEL.DE.VILLE">Administrateur!$D$71:$D$77</definedName>
    <definedName name="RES.303.ALLEE.CHASTILLON">Administrateur!$E$71:$E$74</definedName>
    <definedName name="RES.307.RUE.DU.8.MAI.1945">Administrateur!$F$71:$F$73</definedName>
    <definedName name="RES.308.AVENUE.DU.PARC">Administrateur!$G$71:$G$73</definedName>
    <definedName name="RES.309.LA.MARQUETTERIE">Administrateur!$I$71:$I$72</definedName>
    <definedName name="RES.310.H.FERTET">Administrateur!$J$71</definedName>
    <definedName name="RES.3235.LE.VILLAGE.VENTE">Administrateur!$K$91:$K$94</definedName>
    <definedName name="RES.597.GRANDE.RUE">Administrateur!$D$139:$D$140</definedName>
    <definedName name="RES.6.DU.SOUS.COUDRAY">Administrateur!$C$91:$C$118</definedName>
    <definedName name="RES.737.LA.GARE.DU.CHESNAY">Administrateur!$E$139:$E$144</definedName>
    <definedName name="RES.793.VILLAS.DU.PARC">Administrateur!$F$139:$F$147</definedName>
    <definedName name="RES.807.VILLA.PALADIENNE">Administrateur!$G$139:$G$143</definedName>
    <definedName name="RES.832.PIERRE.BEZET">Administrateur!$H$139:$H$141</definedName>
    <definedName name="RES.839.LES.VERGERS">Administrateur!$I$139:$I$143</definedName>
    <definedName name="RES.859.VILLA.SCOLA">Administrateur!$J$139:$J$143</definedName>
    <definedName name="RES.865.LUMIERE">Administrateur!$K$139:$K$142</definedName>
    <definedName name="RES.893.LE.PRESSOIR">Administrateur!$L$139:$L$142</definedName>
    <definedName name="RES.9175.LA.FAUCONNIERE">Administrateur!$H$71:$H$75</definedName>
    <definedName name="RES.9306.JACOB">Administrateur!$L$91:$L$93</definedName>
    <definedName name="RES.943.RONSARD">Administrateur!$M$139:$M$147</definedName>
    <definedName name="RES.9723.LES.ACACIAS">Administrateur!$N$139:$N$144</definedName>
    <definedName name="SEVRAN">Administrateur!$C$53:$C$63</definedName>
    <definedName name="SEVRAN.1240.ACQ.5.PAVILLONS">Administrateur!$J$91:$J$95</definedName>
    <definedName name="TREMBLAY">Administrateur!$B$53:$B$60</definedName>
    <definedName name="Z_ABDFF5BB_4D14_416C_BE52_721F2040AE61_.wvu.Cols" localSheetId="2" hidden="1">Liste!$X:$Y</definedName>
  </definedNames>
  <calcPr calcId="145621"/>
  <customWorkbookViews>
    <customWorkbookView name="Utilisateur Windows - Affichage personnalisé" guid="{ABDFF5BB-4D14-416C-BE52-721F2040AE61}" mergeInterval="0" personalView="1" maximized="1" windowWidth="1916" windowHeight="855" activeSheetId="2"/>
  </customWorkbookViews>
</workbook>
</file>

<file path=xl/calcChain.xml><?xml version="1.0" encoding="utf-8"?>
<calcChain xmlns="http://schemas.openxmlformats.org/spreadsheetml/2006/main">
  <c r="Y1" i="3" l="1"/>
  <c r="B27" i="2" l="1"/>
  <c r="B26" i="2"/>
  <c r="B25" i="2"/>
  <c r="C26" i="1" l="1"/>
  <c r="E4" i="2" l="1"/>
  <c r="B9" i="1" l="1"/>
  <c r="A26" i="2" l="1"/>
  <c r="C25" i="2"/>
  <c r="B31" i="2" l="1"/>
  <c r="C27" i="2"/>
  <c r="C28" i="2" s="1"/>
  <c r="A31" i="1" l="1"/>
  <c r="D29" i="2" l="1"/>
  <c r="D25" i="2"/>
  <c r="D28" i="2"/>
  <c r="D27" i="2"/>
  <c r="D26" i="2"/>
  <c r="B20" i="2" l="1"/>
  <c r="D36" i="2" l="1"/>
  <c r="D35" i="2"/>
  <c r="D34" i="2"/>
  <c r="D33" i="2"/>
  <c r="D32" i="2"/>
</calcChain>
</file>

<file path=xl/sharedStrings.xml><?xml version="1.0" encoding="utf-8"?>
<sst xmlns="http://schemas.openxmlformats.org/spreadsheetml/2006/main" count="67" uniqueCount="52">
  <si>
    <t xml:space="preserve">Adresse locataire </t>
  </si>
  <si>
    <t>Menu</t>
  </si>
  <si>
    <t>Parking</t>
  </si>
  <si>
    <t>Liste</t>
  </si>
  <si>
    <t xml:space="preserve">  </t>
  </si>
  <si>
    <t>Prenom</t>
  </si>
  <si>
    <t>UR</t>
  </si>
  <si>
    <t>BAP</t>
  </si>
  <si>
    <t>GARDIEN:</t>
  </si>
  <si>
    <t>BADGE OU EMETTEUR PARKING</t>
  </si>
  <si>
    <t>Raison</t>
  </si>
  <si>
    <t>CA</t>
  </si>
  <si>
    <t>Adresse Place Parking</t>
  </si>
  <si>
    <t>N°</t>
  </si>
  <si>
    <t>Date</t>
  </si>
  <si>
    <t xml:space="preserve">Nom </t>
  </si>
  <si>
    <t>Badge 1</t>
  </si>
  <si>
    <t>Badge 2</t>
  </si>
  <si>
    <t>Badge 3</t>
  </si>
  <si>
    <t>erreur</t>
  </si>
  <si>
    <t>Badge 4</t>
  </si>
  <si>
    <t>Badge 5</t>
  </si>
  <si>
    <t>Badge 6</t>
  </si>
  <si>
    <t>Badge 7</t>
  </si>
  <si>
    <t>Badge 8</t>
  </si>
  <si>
    <t>Badge 9</t>
  </si>
  <si>
    <t>Badge 10</t>
  </si>
  <si>
    <t>Badge 11</t>
  </si>
  <si>
    <t>Badge</t>
  </si>
  <si>
    <t>Nom</t>
  </si>
  <si>
    <t>Gardien(ne)</t>
  </si>
  <si>
    <t>Type</t>
  </si>
  <si>
    <t>Commentaires</t>
  </si>
  <si>
    <t>N° demande</t>
  </si>
  <si>
    <t xml:space="preserve">réponse </t>
  </si>
  <si>
    <t xml:space="preserve">A payer </t>
  </si>
  <si>
    <t>Hall / Parking</t>
  </si>
  <si>
    <t>type de badge / emetteur</t>
  </si>
  <si>
    <t>Couleur</t>
  </si>
  <si>
    <t>Quantité</t>
  </si>
  <si>
    <t/>
  </si>
  <si>
    <t>Validation</t>
  </si>
  <si>
    <t>Client existant</t>
  </si>
  <si>
    <t>A Payer</t>
  </si>
  <si>
    <t>Marque Badge/ Emetteur</t>
  </si>
  <si>
    <t>Etat</t>
  </si>
  <si>
    <t>Nom Gardien(ne)</t>
  </si>
  <si>
    <t>Bureau d'Accueil :</t>
  </si>
  <si>
    <t xml:space="preserve">Chèque transmis </t>
  </si>
  <si>
    <t>Chèque remis</t>
  </si>
  <si>
    <t>Commentaire</t>
  </si>
  <si>
    <t xml:space="preserve">Réponse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</si>
</sst>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  <font>
      <sz val="11"/>
      <color theme="1"/>
      <name val="Batang"/>
      <family val="1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52">
    <xf numFmtId="0" fontId="0" fillId="0" borderId="0" xfId="0"/>
    <xf numFmtId="0" fontId="0" fillId="0" borderId="1" xfId="0" applyBorder="1"/>
    <xf numFmtId="0" fontId="0" fillId="0" borderId="0" xfId="0" applyAlignment="1"/>
    <xf numFmtId="164" fontId="0" fillId="0" borderId="0" xfId="0" applyNumberFormat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/>
    <xf numFmtId="0" fontId="0" fillId="0" borderId="1" xfId="0" applyFill="1" applyBorder="1"/>
    <xf numFmtId="0" fontId="0" fillId="6" borderId="1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0" fontId="0" fillId="7" borderId="1" xfId="0" applyFill="1" applyBorder="1" applyAlignment="1">
      <alignment horizontal="right" vertical="center"/>
    </xf>
    <xf numFmtId="0" fontId="0" fillId="7" borderId="1" xfId="0" applyFill="1" applyBorder="1"/>
    <xf numFmtId="164" fontId="0" fillId="0" borderId="0" xfId="0" applyNumberFormat="1" applyAlignment="1"/>
    <xf numFmtId="164" fontId="0" fillId="0" borderId="0" xfId="0" applyNumberFormat="1" applyAlignment="1">
      <alignment horizontal="center"/>
    </xf>
    <xf numFmtId="0" fontId="3" fillId="0" borderId="0" xfId="0" applyFont="1"/>
    <xf numFmtId="0" fontId="5" fillId="0" borderId="1" xfId="0" applyFont="1" applyFill="1" applyBorder="1"/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/>
    <xf numFmtId="0" fontId="8" fillId="0" borderId="1" xfId="0" applyFont="1" applyFill="1" applyBorder="1"/>
    <xf numFmtId="0" fontId="0" fillId="2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7" borderId="2" xfId="0" applyFill="1" applyBorder="1" applyAlignment="1">
      <alignment horizontal="right"/>
    </xf>
    <xf numFmtId="0" fontId="0" fillId="7" borderId="9" xfId="0" applyFill="1" applyBorder="1" applyAlignment="1">
      <alignment horizontal="right"/>
    </xf>
    <xf numFmtId="14" fontId="0" fillId="0" borderId="0" xfId="0" applyNumberFormat="1"/>
    <xf numFmtId="0" fontId="0" fillId="0" borderId="15" xfId="0" applyBorder="1" applyAlignment="1"/>
    <xf numFmtId="14" fontId="0" fillId="11" borderId="14" xfId="0" applyNumberFormat="1" applyFill="1" applyBorder="1"/>
    <xf numFmtId="0" fontId="0" fillId="0" borderId="17" xfId="0" applyBorder="1" applyAlignment="1"/>
    <xf numFmtId="0" fontId="0" fillId="4" borderId="2" xfId="0" applyFill="1" applyBorder="1" applyAlignment="1">
      <alignment horizontal="center" vertical="center"/>
    </xf>
    <xf numFmtId="0" fontId="5" fillId="0" borderId="1" xfId="0" applyFont="1" applyBorder="1"/>
    <xf numFmtId="0" fontId="9" fillId="0" borderId="0" xfId="0" applyFont="1" applyBorder="1" applyAlignment="1">
      <alignment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quotePrefix="1" applyNumberFormat="1"/>
    <xf numFmtId="0" fontId="0" fillId="0" borderId="0" xfId="0" applyBorder="1"/>
    <xf numFmtId="0" fontId="0" fillId="0" borderId="0" xfId="0" quotePrefix="1"/>
    <xf numFmtId="0" fontId="0" fillId="2" borderId="7" xfId="0" applyFill="1" applyBorder="1" applyAlignment="1">
      <alignment vertical="top"/>
    </xf>
    <xf numFmtId="0" fontId="0" fillId="2" borderId="8" xfId="0" applyFill="1" applyBorder="1" applyAlignment="1">
      <alignment vertical="top"/>
    </xf>
    <xf numFmtId="0" fontId="3" fillId="0" borderId="0" xfId="0" applyFont="1" applyAlignment="1">
      <alignment vertical="top"/>
    </xf>
    <xf numFmtId="0" fontId="0" fillId="0" borderId="0" xfId="0" quotePrefix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9" borderId="31" xfId="0" applyFill="1" applyBorder="1"/>
    <xf numFmtId="0" fontId="0" fillId="9" borderId="32" xfId="0" applyFill="1" applyBorder="1"/>
    <xf numFmtId="14" fontId="0" fillId="2" borderId="12" xfId="0" applyNumberFormat="1" applyFill="1" applyBorder="1" applyAlignment="1"/>
    <xf numFmtId="14" fontId="0" fillId="2" borderId="13" xfId="0" applyNumberFormat="1" applyFill="1" applyBorder="1" applyAlignment="1"/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12" fillId="7" borderId="2" xfId="0" applyFont="1" applyFill="1" applyBorder="1" applyAlignment="1">
      <alignment horizontal="right"/>
    </xf>
    <xf numFmtId="0" fontId="12" fillId="0" borderId="0" xfId="0" applyFont="1"/>
    <xf numFmtId="0" fontId="0" fillId="0" borderId="1" xfId="0" quotePrefix="1" applyBorder="1"/>
    <xf numFmtId="0" fontId="0" fillId="0" borderId="0" xfId="0"/>
    <xf numFmtId="0" fontId="3" fillId="0" borderId="0" xfId="0" applyFont="1"/>
    <xf numFmtId="0" fontId="0" fillId="0" borderId="0" xfId="0" applyAlignment="1">
      <alignment vertical="top" wrapText="1"/>
    </xf>
    <xf numFmtId="0" fontId="10" fillId="0" borderId="0" xfId="0" applyFont="1" applyAlignment="1" applyProtection="1">
      <alignment horizontal="center" vertical="center"/>
      <protection locked="0"/>
    </xf>
    <xf numFmtId="0" fontId="0" fillId="8" borderId="1" xfId="0" applyFill="1" applyBorder="1" applyProtection="1"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164" fontId="0" fillId="0" borderId="0" xfId="0" applyNumberFormat="1"/>
    <xf numFmtId="0" fontId="13" fillId="0" borderId="1" xfId="0" applyFont="1" applyFill="1" applyBorder="1"/>
    <xf numFmtId="0" fontId="13" fillId="0" borderId="1" xfId="0" applyFont="1" applyBorder="1"/>
    <xf numFmtId="0" fontId="3" fillId="0" borderId="23" xfId="0" applyFont="1" applyBorder="1"/>
    <xf numFmtId="0" fontId="3" fillId="0" borderId="28" xfId="0" applyFont="1" applyBorder="1"/>
    <xf numFmtId="0" fontId="3" fillId="0" borderId="26" xfId="0" applyFont="1" applyBorder="1"/>
    <xf numFmtId="0" fontId="14" fillId="3" borderId="40" xfId="0" applyFont="1" applyFill="1" applyBorder="1"/>
    <xf numFmtId="0" fontId="0" fillId="10" borderId="8" xfId="0" applyFill="1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center" vertical="center"/>
      <protection hidden="1"/>
    </xf>
    <xf numFmtId="0" fontId="16" fillId="0" borderId="0" xfId="0" applyFont="1" applyAlignment="1">
      <alignment horizontal="center" vertical="center"/>
    </xf>
    <xf numFmtId="0" fontId="3" fillId="0" borderId="0" xfId="0" applyFont="1" applyBorder="1" applyProtection="1">
      <protection hidden="1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0" borderId="21" xfId="0" applyBorder="1" applyAlignment="1" applyProtection="1">
      <alignment horizontal="center" vertical="top" wrapText="1"/>
      <protection locked="0"/>
    </xf>
    <xf numFmtId="0" fontId="0" fillId="0" borderId="23" xfId="0" applyBorder="1" applyAlignment="1" applyProtection="1">
      <alignment horizontal="center" vertical="top" wrapText="1"/>
      <protection locked="0"/>
    </xf>
    <xf numFmtId="0" fontId="0" fillId="0" borderId="24" xfId="0" applyBorder="1" applyAlignment="1" applyProtection="1">
      <alignment horizontal="center" vertical="top" wrapText="1"/>
      <protection locked="0"/>
    </xf>
    <xf numFmtId="0" fontId="0" fillId="0" borderId="25" xfId="0" applyBorder="1" applyAlignment="1" applyProtection="1">
      <alignment horizontal="center" vertical="top" wrapText="1"/>
      <protection locked="0"/>
    </xf>
    <xf numFmtId="0" fontId="0" fillId="0" borderId="26" xfId="0" applyBorder="1" applyAlignment="1" applyProtection="1">
      <alignment horizontal="center" vertical="top" wrapText="1"/>
      <protection locked="0"/>
    </xf>
    <xf numFmtId="0" fontId="0" fillId="0" borderId="28" xfId="0" applyBorder="1" applyAlignment="1" applyProtection="1">
      <alignment horizontal="center" vertical="top" wrapText="1"/>
      <protection locked="0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164" fontId="1" fillId="0" borderId="38" xfId="0" applyNumberFormat="1" applyFont="1" applyBorder="1" applyAlignment="1" applyProtection="1">
      <alignment horizontal="center"/>
      <protection hidden="1"/>
    </xf>
    <xf numFmtId="164" fontId="1" fillId="0" borderId="39" xfId="0" applyNumberFormat="1" applyFont="1" applyBorder="1" applyAlignment="1" applyProtection="1">
      <alignment horizontal="center"/>
      <protection hidden="1"/>
    </xf>
    <xf numFmtId="0" fontId="0" fillId="0" borderId="29" xfId="0" applyBorder="1" applyAlignment="1" applyProtection="1">
      <alignment horizontal="center" vertical="center" wrapText="1"/>
      <protection locked="0"/>
    </xf>
    <xf numFmtId="0" fontId="0" fillId="0" borderId="30" xfId="0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hidden="1"/>
    </xf>
    <xf numFmtId="0" fontId="9" fillId="0" borderId="22" xfId="0" applyFont="1" applyBorder="1" applyAlignment="1" applyProtection="1">
      <alignment horizontal="center" vertical="center" wrapText="1"/>
      <protection hidden="1"/>
    </xf>
    <xf numFmtId="0" fontId="9" fillId="0" borderId="23" xfId="0" applyFont="1" applyBorder="1" applyAlignment="1" applyProtection="1">
      <alignment horizontal="center" vertical="center" wrapText="1"/>
      <protection hidden="1"/>
    </xf>
    <xf numFmtId="0" fontId="9" fillId="0" borderId="24" xfId="0" applyFont="1" applyBorder="1" applyAlignment="1" applyProtection="1">
      <alignment horizontal="center" vertical="center" wrapText="1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25" xfId="0" applyFont="1" applyBorder="1" applyAlignment="1" applyProtection="1">
      <alignment horizontal="center" vertical="center" wrapText="1"/>
      <protection hidden="1"/>
    </xf>
    <xf numFmtId="0" fontId="9" fillId="0" borderId="26" xfId="0" applyFont="1" applyBorder="1" applyAlignment="1" applyProtection="1">
      <alignment horizontal="center" vertical="center" wrapText="1"/>
      <protection hidden="1"/>
    </xf>
    <xf numFmtId="0" fontId="9" fillId="0" borderId="27" xfId="0" applyFont="1" applyBorder="1" applyAlignment="1" applyProtection="1">
      <alignment horizontal="center" vertical="center" wrapText="1"/>
      <protection hidden="1"/>
    </xf>
    <xf numFmtId="0" fontId="9" fillId="0" borderId="28" xfId="0" applyFont="1" applyBorder="1" applyAlignment="1" applyProtection="1">
      <alignment horizontal="center" vertical="center" wrapText="1"/>
      <protection hidden="1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6" fillId="0" borderId="14" xfId="3" applyBorder="1" applyAlignment="1">
      <alignment horizontal="center"/>
    </xf>
    <xf numFmtId="0" fontId="6" fillId="0" borderId="1" xfId="3" applyBorder="1" applyAlignment="1">
      <alignment horizontal="center"/>
    </xf>
    <xf numFmtId="0" fontId="6" fillId="0" borderId="15" xfId="3" applyBorder="1" applyAlignment="1">
      <alignment horizontal="center"/>
    </xf>
    <xf numFmtId="0" fontId="6" fillId="0" borderId="16" xfId="3" applyBorder="1" applyAlignment="1">
      <alignment horizontal="center"/>
    </xf>
    <xf numFmtId="0" fontId="6" fillId="0" borderId="20" xfId="3" applyBorder="1" applyAlignment="1">
      <alignment horizontal="center"/>
    </xf>
    <xf numFmtId="0" fontId="6" fillId="0" borderId="17" xfId="3" applyBorder="1" applyAlignment="1">
      <alignment horizontal="center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0" fillId="2" borderId="1" xfId="0" applyFill="1" applyBorder="1" applyAlignment="1" applyProtection="1">
      <alignment horizontal="center"/>
      <protection hidden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10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 wrapText="1"/>
      <protection locked="0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 wrapText="1"/>
    </xf>
    <xf numFmtId="0" fontId="0" fillId="2" borderId="8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76"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6924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0.34900967436750391"/>
          </stop>
          <stop position="0.5">
            <color theme="4"/>
          </stop>
          <stop position="1">
            <color theme="0" tint="-0.3490096743675039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0.34900967436750391"/>
          </stop>
          <stop position="0.5">
            <color rgb="FFFFFF00"/>
          </stop>
          <stop position="1">
            <color theme="0" tint="-0.3490096743675039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0.34900967436750391"/>
          </stop>
          <stop position="0.5">
            <color rgb="FFF69240"/>
          </stop>
          <stop position="1">
            <color theme="0" tint="-0.3490096743675039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0.34900967436750391"/>
          </stop>
          <stop position="0.5">
            <color rgb="FFFF0000"/>
          </stop>
          <stop position="1">
            <color theme="0" tint="-0.3490096743675039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0.34900967436750391"/>
          </stop>
          <stop position="0.5">
            <color rgb="FF00B050"/>
          </stop>
          <stop position="1">
            <color theme="0" tint="-0.3490096743675039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 tint="-0.24994659260841701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F535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499984740745262"/>
      </font>
      <fill>
        <patternFill>
          <bgColor rgb="FFFD792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6" tint="-0.499984740745262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>
          <stop position="0">
            <color theme="0" tint="-0.34900967436750391"/>
          </stop>
          <stop position="0.5">
            <color rgb="FFFFFF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D7927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F00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00B050"/>
          </stop>
          <stop position="1">
            <color theme="0" tint="-0.34900967436750391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F535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499984740745262"/>
      </font>
      <fill>
        <patternFill>
          <bgColor rgb="FFFD792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6" tint="-0.499984740745262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>
          <stop position="0">
            <color theme="0" tint="-0.34900967436750391"/>
          </stop>
          <stop position="0.5">
            <color rgb="FFFFFF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D7927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F00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00B050"/>
          </stop>
          <stop position="1">
            <color theme="0" tint="-0.34900967436750391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F535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499984740745262"/>
      </font>
      <fill>
        <patternFill>
          <bgColor rgb="FFFD792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6" tint="-0.499984740745262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>
          <stop position="0">
            <color theme="0" tint="-0.34900967436750391"/>
          </stop>
          <stop position="0.5">
            <color rgb="FFFFFF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D7927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F00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00B050"/>
          </stop>
          <stop position="1">
            <color theme="0" tint="-0.34900967436750391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F535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499984740745262"/>
      </font>
      <fill>
        <patternFill>
          <bgColor rgb="FFFD792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6" tint="-0.499984740745262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>
          <stop position="0">
            <color theme="0" tint="-0.34900967436750391"/>
          </stop>
          <stop position="0.5">
            <color rgb="FFFFFF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D7927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F00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00B050"/>
          </stop>
          <stop position="1">
            <color theme="0" tint="-0.34900967436750391"/>
          </stop>
        </gradientFill>
      </fill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 tint="-0.24994659260841701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F535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499984740745262"/>
      </font>
      <fill>
        <patternFill>
          <bgColor rgb="FFFD792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6" tint="-0.499984740745262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>
          <stop position="0">
            <color theme="0" tint="-0.34900967436750391"/>
          </stop>
          <stop position="0.5">
            <color rgb="FFFFFF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D7927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FF0000"/>
          </stop>
          <stop position="1">
            <color theme="0" tint="-0.34900967436750391"/>
          </stop>
        </gradientFill>
      </fill>
    </dxf>
    <dxf>
      <fill>
        <gradientFill>
          <stop position="0">
            <color theme="0" tint="-0.34900967436750391"/>
          </stop>
          <stop position="0.5">
            <color rgb="FF00B050"/>
          </stop>
          <stop position="1">
            <color theme="0" tint="-0.34900967436750391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69240"/>
      <color rgb="FFFD7927"/>
      <color rgb="FFFF3F3F"/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31</xdr:row>
          <xdr:rowOff>38100</xdr:rowOff>
        </xdr:from>
        <xdr:to>
          <xdr:col>1</xdr:col>
          <xdr:colOff>523875</xdr:colOff>
          <xdr:row>32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34</xdr:row>
          <xdr:rowOff>95250</xdr:rowOff>
        </xdr:from>
        <xdr:to>
          <xdr:col>4</xdr:col>
          <xdr:colOff>1390650</xdr:colOff>
          <xdr:row>36</xdr:row>
          <xdr:rowOff>19050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32"/>
  <sheetViews>
    <sheetView showGridLines="0" tabSelected="1" view="pageLayout" zoomScaleNormal="100" zoomScaleSheetLayoutView="100" workbookViewId="0">
      <selection activeCell="B31" sqref="B31"/>
    </sheetView>
  </sheetViews>
  <sheetFormatPr baseColWidth="10" defaultRowHeight="15" x14ac:dyDescent="0.25"/>
  <cols>
    <col min="1" max="1" width="18.42578125" customWidth="1"/>
    <col min="2" max="2" width="26.5703125" customWidth="1"/>
    <col min="3" max="3" width="12.140625" customWidth="1"/>
    <col min="4" max="4" width="10" customWidth="1"/>
    <col min="5" max="5" width="2.140625" customWidth="1"/>
    <col min="6" max="6" width="16" customWidth="1"/>
  </cols>
  <sheetData>
    <row r="1" spans="1:6" ht="18.75" x14ac:dyDescent="0.3">
      <c r="A1" s="80"/>
      <c r="B1" s="81"/>
      <c r="C1" s="81"/>
      <c r="D1" s="81"/>
      <c r="E1" s="81"/>
      <c r="F1" s="81"/>
    </row>
    <row r="2" spans="1:6" ht="15.75" thickBot="1" x14ac:dyDescent="0.3"/>
    <row r="3" spans="1:6" x14ac:dyDescent="0.25">
      <c r="A3" s="105" t="s">
        <v>9</v>
      </c>
      <c r="B3" s="106"/>
      <c r="C3" s="106"/>
      <c r="D3" s="106"/>
      <c r="E3" s="106"/>
      <c r="F3" s="107"/>
    </row>
    <row r="4" spans="1:6" ht="15.75" thickBot="1" x14ac:dyDescent="0.3">
      <c r="A4" s="108"/>
      <c r="B4" s="109"/>
      <c r="C4" s="109"/>
      <c r="D4" s="109"/>
      <c r="E4" s="109"/>
      <c r="F4" s="110"/>
    </row>
    <row r="6" spans="1:6" x14ac:dyDescent="0.25">
      <c r="D6" s="2"/>
      <c r="E6" s="2"/>
    </row>
    <row r="8" spans="1:6" ht="15.75" thickBot="1" x14ac:dyDescent="0.3"/>
    <row r="9" spans="1:6" ht="15" customHeight="1" x14ac:dyDescent="0.25">
      <c r="B9" s="96">
        <f>IF(Administrateur!A207=Administrateur!A206,Administrateur!B207,IF(Administrateur!A208=Administrateur!A206,Administrateur!B208,IF(Administrateur!A209=Administrateur!A206,Administrateur!B209,IF(Administrateur!A210=Administrateur!A206,Administrateur!B210,IF(Administrateur!A211=Administrateur!A206,Administrateur!B211,IF(Administrateur!A212=Administrateur!A206,Administrateur!B212,IF(Administrateur!A213=Administrateur!A206,Administrateur!B213,IF(Administrateur!A214=Administrateur!A206,Administrateur!B214,IF(Administrateur!A215=Administrateur!A206,Administrateur!B215,IF(Administrateur!A216=Administrateur!A206,Administrateur!B216,IF(Administrateur!A217=Administrateur!A206,Administrateur!B217,IF(Administrateur!A218=Administrateur!A206,Administrateur!B218,IF(Administrateur!A219=Administrateur!A206,Administrateur!B219,IF(Administrateur!A220=Administrateur!A206,Administrateur!B220,IF(Administrateur!A221=Administrateur!A206,Administrateur!B221,IF(Administrateur!A222=Administrateur!A206,Administrateur!B222,IF(Administrateur!A223=Administrateur!A206,Administrateur!B223,IF(Administrateur!A224=Administrateur!A206,Administrateur!B224,IF(Administrateur!A225=Administrateur!A206,Administrateur!B225,IF(Administrateur!A226=Administrateur!A206,Administrateur!B226,IF(Administrateur!A227=Administrateur!A206,Administrateur!B227,IF(Administrateur!A228=Administrateur!A206,Administrateur!B228,IF(Administrateur!A229=Administrateur!A206,Administrateur!B229,IF(Administrateur!A230=Administrateur!A206,Administrateur!B230,IF(Administrateur!A231=Administrateur!A206,Administrateur!B231,IF(Administrateur!A232=Administrateur!A206,Administrateur!B232,IF(Administrateur!A232=Administrateur!A206,Administrateur!B232,IF(Administrateur!A233=Administrateur!A206,Administrateur!B233,IF(Administrateur!A234=Administrateur!A206,Administrateur!B234,IF(Administrateur!A235=Administrateur!A206,Administrateur!B235,IF(Administrateur!A236=Administrateur!A206,Administrateur!B236,IF(Administrateur!A237=Administrateur!A206,Administrateur!B237,IF(Administrateur!A238=Administrateur!A206,Administrateur!B238,",
Pour faciliter la transaction, les paiements doivent s'effectuer par CHEQUES !
Merci de votre compréhension.  ")))))))))))))))))))))))))))))))))</f>
        <v>0</v>
      </c>
      <c r="C9" s="97"/>
      <c r="D9" s="97"/>
      <c r="E9" s="97"/>
      <c r="F9" s="98"/>
    </row>
    <row r="10" spans="1:6" x14ac:dyDescent="0.25">
      <c r="A10" s="34"/>
      <c r="B10" s="99"/>
      <c r="C10" s="100"/>
      <c r="D10" s="100"/>
      <c r="E10" s="100"/>
      <c r="F10" s="101"/>
    </row>
    <row r="11" spans="1:6" x14ac:dyDescent="0.25">
      <c r="A11" s="34"/>
      <c r="B11" s="99"/>
      <c r="C11" s="100"/>
      <c r="D11" s="100"/>
      <c r="E11" s="100"/>
      <c r="F11" s="101"/>
    </row>
    <row r="12" spans="1:6" x14ac:dyDescent="0.25">
      <c r="A12" s="34"/>
      <c r="B12" s="99"/>
      <c r="C12" s="100"/>
      <c r="D12" s="100"/>
      <c r="E12" s="100"/>
      <c r="F12" s="101"/>
    </row>
    <row r="13" spans="1:6" x14ac:dyDescent="0.25">
      <c r="A13" s="34"/>
      <c r="B13" s="99"/>
      <c r="C13" s="100"/>
      <c r="D13" s="100"/>
      <c r="E13" s="100"/>
      <c r="F13" s="101"/>
    </row>
    <row r="14" spans="1:6" ht="15.75" thickBot="1" x14ac:dyDescent="0.3">
      <c r="A14" s="34"/>
      <c r="B14" s="102"/>
      <c r="C14" s="103"/>
      <c r="D14" s="103"/>
      <c r="E14" s="103"/>
      <c r="F14" s="104"/>
    </row>
    <row r="16" spans="1:6" ht="15.75" thickBot="1" x14ac:dyDescent="0.3"/>
    <row r="17" spans="1:8" x14ac:dyDescent="0.25">
      <c r="A17" s="111" t="s">
        <v>1</v>
      </c>
      <c r="B17" s="112"/>
      <c r="C17" s="112"/>
      <c r="D17" s="112"/>
      <c r="E17" s="112"/>
      <c r="F17" s="113"/>
    </row>
    <row r="18" spans="1:8" x14ac:dyDescent="0.25">
      <c r="A18" s="114" t="s">
        <v>36</v>
      </c>
      <c r="B18" s="115"/>
      <c r="C18" s="115"/>
      <c r="D18" s="115"/>
      <c r="E18" s="115"/>
      <c r="F18" s="116"/>
    </row>
    <row r="19" spans="1:8" ht="15.75" thickBot="1" x14ac:dyDescent="0.3">
      <c r="A19" s="117" t="s">
        <v>3</v>
      </c>
      <c r="B19" s="118"/>
      <c r="C19" s="118"/>
      <c r="D19" s="118"/>
      <c r="E19" s="118"/>
      <c r="F19" s="119"/>
    </row>
    <row r="24" spans="1:8" ht="15.75" thickBot="1" x14ac:dyDescent="0.3"/>
    <row r="25" spans="1:8" ht="15.75" thickBot="1" x14ac:dyDescent="0.3">
      <c r="A25" s="82" t="s">
        <v>32</v>
      </c>
      <c r="B25" s="83"/>
      <c r="C25" s="90" t="s">
        <v>14</v>
      </c>
      <c r="D25" s="91"/>
    </row>
    <row r="26" spans="1:8" x14ac:dyDescent="0.25">
      <c r="A26" s="84"/>
      <c r="B26" s="85"/>
      <c r="C26" s="92">
        <f ca="1">TODAY()</f>
        <v>42720</v>
      </c>
      <c r="D26" s="93"/>
      <c r="F26" s="69"/>
    </row>
    <row r="27" spans="1:8" x14ac:dyDescent="0.25">
      <c r="A27" s="86"/>
      <c r="B27" s="87"/>
      <c r="C27" s="35" t="s">
        <v>33</v>
      </c>
      <c r="D27" s="36" t="s">
        <v>11</v>
      </c>
    </row>
    <row r="28" spans="1:8" ht="15.75" thickBot="1" x14ac:dyDescent="0.3">
      <c r="A28" s="86"/>
      <c r="B28" s="87"/>
      <c r="C28" s="66"/>
      <c r="D28" s="67"/>
      <c r="H28" s="28"/>
    </row>
    <row r="29" spans="1:8" ht="15.75" thickBot="1" x14ac:dyDescent="0.3">
      <c r="A29" s="86"/>
      <c r="B29" s="87"/>
      <c r="E29" s="16"/>
    </row>
    <row r="30" spans="1:8" ht="30.75" thickBot="1" x14ac:dyDescent="0.3">
      <c r="A30" s="88"/>
      <c r="B30" s="89"/>
      <c r="C30" s="37" t="s">
        <v>46</v>
      </c>
      <c r="D30" s="94"/>
      <c r="E30" s="95"/>
    </row>
    <row r="31" spans="1:8" x14ac:dyDescent="0.25">
      <c r="A31" s="79" t="str">
        <f ca="1">CONCATENATE("Gardien(ne):"," ",D30," ","le"," ",TEXT(C26,"jj/mm/aaaa")," ","CA:"," ",D28," 
",A26)</f>
        <v xml:space="preserve">Gardien(ne):  le 16/12/2016 CA:  
</v>
      </c>
    </row>
    <row r="32" spans="1:8" x14ac:dyDescent="0.25">
      <c r="A32" s="40"/>
    </row>
  </sheetData>
  <customSheetViews>
    <customSheetView guid="{ABDFF5BB-4D14-416C-BE52-721F2040AE61}" scale="85" showPageBreaks="1" showGridLines="0" view="pageLayout">
      <selection activeCell="A42" sqref="A42"/>
      <pageMargins left="0.7" right="0.7" top="0.75" bottom="0.75" header="0.3" footer="0.3"/>
      <pageSetup paperSize="9" orientation="portrait" r:id="rId1"/>
      <headerFooter>
        <oddHeader>&amp;R&amp;8
DIBA</oddHeader>
      </headerFooter>
    </customSheetView>
  </customSheetViews>
  <mergeCells count="11">
    <mergeCell ref="A1:F1"/>
    <mergeCell ref="A25:B25"/>
    <mergeCell ref="A26:B30"/>
    <mergeCell ref="C25:D25"/>
    <mergeCell ref="C26:D26"/>
    <mergeCell ref="D30:E30"/>
    <mergeCell ref="B9:F14"/>
    <mergeCell ref="A3:F4"/>
    <mergeCell ref="A17:F17"/>
    <mergeCell ref="A18:F18"/>
    <mergeCell ref="A19:F19"/>
  </mergeCells>
  <hyperlinks>
    <hyperlink ref="A18:B18" location="'Hall ; Parking'!A1" display="Hall / Parking"/>
    <hyperlink ref="A19:B19" location="Liste!A1" display="Liste"/>
  </hyperlinks>
  <pageMargins left="0.70866141732283472" right="0.70866141732283472" top="0" bottom="0.74803149606299213" header="0.31496062992125984" footer="0.31496062992125984"/>
  <pageSetup paperSize="9" scale="15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locked="0" defaultSize="0" print="0" autoFill="0" autoPict="0" macro="[0]!Commentaire">
                <anchor moveWithCells="1" sizeWithCells="1">
                  <from>
                    <xdr:col>0</xdr:col>
                    <xdr:colOff>66675</xdr:colOff>
                    <xdr:row>31</xdr:row>
                    <xdr:rowOff>38100</xdr:rowOff>
                  </from>
                  <to>
                    <xdr:col>1</xdr:col>
                    <xdr:colOff>523875</xdr:colOff>
                    <xdr:row>32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X47"/>
  <sheetViews>
    <sheetView showGridLines="0" view="pageLayout" topLeftCell="A14" zoomScale="90" zoomScaleNormal="100" zoomScaleSheetLayoutView="100" zoomScalePageLayoutView="90" workbookViewId="0">
      <selection activeCell="D34" sqref="D34"/>
    </sheetView>
  </sheetViews>
  <sheetFormatPr baseColWidth="10" defaultRowHeight="15" x14ac:dyDescent="0.25"/>
  <cols>
    <col min="1" max="1" width="2" customWidth="1"/>
    <col min="2" max="2" width="19.85546875" customWidth="1"/>
    <col min="3" max="3" width="32.42578125" bestFit="1" customWidth="1"/>
    <col min="4" max="4" width="8" customWidth="1"/>
    <col min="5" max="5" width="22.42578125" customWidth="1"/>
    <col min="6" max="6" width="1.140625" customWidth="1"/>
    <col min="7" max="7" width="2.85546875" customWidth="1"/>
  </cols>
  <sheetData>
    <row r="1" spans="2:24" ht="22.7" customHeight="1" x14ac:dyDescent="0.3">
      <c r="C1" s="80"/>
      <c r="D1" s="81"/>
      <c r="E1" s="81"/>
      <c r="H1" s="78"/>
    </row>
    <row r="2" spans="2:24" ht="57.2" customHeight="1" x14ac:dyDescent="0.25">
      <c r="C2" s="126"/>
      <c r="D2" s="126"/>
      <c r="E2" s="126"/>
      <c r="F2" s="3"/>
    </row>
    <row r="3" spans="2:24" ht="14.25" customHeight="1" x14ac:dyDescent="0.25">
      <c r="E3" s="3"/>
      <c r="F3" s="3"/>
      <c r="W3" s="52"/>
      <c r="X3" s="41" t="s">
        <v>40</v>
      </c>
    </row>
    <row r="4" spans="2:24" x14ac:dyDescent="0.25">
      <c r="D4" s="3"/>
      <c r="E4" s="130">
        <f ca="1">TODAY()</f>
        <v>42720</v>
      </c>
      <c r="F4" s="130"/>
    </row>
    <row r="5" spans="2:24" x14ac:dyDescent="0.25">
      <c r="D5" s="16"/>
    </row>
    <row r="6" spans="2:24" x14ac:dyDescent="0.25">
      <c r="B6" s="23" t="s">
        <v>31</v>
      </c>
      <c r="C6" s="62" t="s">
        <v>2</v>
      </c>
      <c r="D6" s="17"/>
    </row>
    <row r="7" spans="2:24" x14ac:dyDescent="0.25">
      <c r="D7" s="17"/>
      <c r="E7" s="17"/>
      <c r="F7" s="17"/>
    </row>
    <row r="8" spans="2:24" x14ac:dyDescent="0.25">
      <c r="D8" s="17"/>
      <c r="E8" s="17"/>
      <c r="F8" s="17"/>
    </row>
    <row r="9" spans="2:24" x14ac:dyDescent="0.25">
      <c r="B9" s="12" t="s">
        <v>47</v>
      </c>
      <c r="C9" s="63"/>
    </row>
    <row r="10" spans="2:24" x14ac:dyDescent="0.25">
      <c r="B10" s="12" t="s">
        <v>8</v>
      </c>
      <c r="C10" s="63"/>
    </row>
    <row r="12" spans="2:24" x14ac:dyDescent="0.25">
      <c r="B12" s="2" t="s">
        <v>4</v>
      </c>
      <c r="C12" s="2"/>
    </row>
    <row r="14" spans="2:24" x14ac:dyDescent="0.25">
      <c r="B14" s="129" t="s">
        <v>42</v>
      </c>
      <c r="C14" s="129"/>
      <c r="D14" s="129"/>
      <c r="E14" s="129"/>
    </row>
    <row r="15" spans="2:24" x14ac:dyDescent="0.25">
      <c r="B15" s="13" t="s">
        <v>15</v>
      </c>
      <c r="C15" s="64"/>
      <c r="D15" s="15" t="s">
        <v>10</v>
      </c>
      <c r="E15" s="63"/>
    </row>
    <row r="16" spans="2:24" x14ac:dyDescent="0.25">
      <c r="B16" s="13" t="s">
        <v>5</v>
      </c>
      <c r="C16" s="64"/>
    </row>
    <row r="17" spans="1:5" x14ac:dyDescent="0.25">
      <c r="B17" s="14" t="s">
        <v>11</v>
      </c>
      <c r="C17" s="64"/>
    </row>
    <row r="18" spans="1:5" x14ac:dyDescent="0.25">
      <c r="B18" s="13" t="s">
        <v>6</v>
      </c>
      <c r="C18" s="63"/>
    </row>
    <row r="19" spans="1:5" x14ac:dyDescent="0.25">
      <c r="B19" s="14" t="s">
        <v>0</v>
      </c>
      <c r="C19" s="63"/>
    </row>
    <row r="20" spans="1:5" x14ac:dyDescent="0.25">
      <c r="B20" s="56" t="str">
        <f>IF(C6="Parking","Adresse place de parking","")</f>
        <v>Adresse place de parking</v>
      </c>
    </row>
    <row r="23" spans="1:5" x14ac:dyDescent="0.25">
      <c r="B23" s="58"/>
    </row>
    <row r="24" spans="1:5" x14ac:dyDescent="0.25">
      <c r="B24" s="128" t="s">
        <v>28</v>
      </c>
      <c r="C24" s="128"/>
      <c r="D24" s="128"/>
      <c r="E24" s="128"/>
    </row>
    <row r="25" spans="1:5" x14ac:dyDescent="0.25">
      <c r="B25" s="27" t="str">
        <f>IF(C6="Hall","type de bage",IF(C6="Parking","Type d'émetteur","OSICA"))</f>
        <v>Type d'émetteur</v>
      </c>
      <c r="C25" s="76" t="str">
        <f>IF(C18="","",IF(C6="Hall",INDEX(Administrateur!B156:B200,MATCH('Hall ; Parking'!C18,Administrateur!A156:A200,0)),IF(C6="Parking",INDEX(Administrateur!C157:C200,MATCH('Hall ; Parking'!C18,Administrateur!A157:A200,0)))))</f>
        <v/>
      </c>
      <c r="D25" t="str">
        <f>IF(AND(C6="Hall",C25="Immotec",OR(C26=1,C26=2,C26=3,C26=4,C26=5))*OR(C$26=C$37,C$26=C$38,C$26=C$39,C$26=C$40,C$26=C$41),B$37,"")</f>
        <v/>
      </c>
      <c r="E25" s="65"/>
    </row>
    <row r="26" spans="1:5" x14ac:dyDescent="0.25">
      <c r="A26" s="59">
        <f>C26</f>
        <v>1</v>
      </c>
      <c r="B26" s="55" t="str">
        <f>IF(C6="Hall","Nombre de badge(s)",IF(C6="Parking","Nombre d'émetteur(s)","GROUPE SNI"))</f>
        <v>Nombre d'émetteur(s)</v>
      </c>
      <c r="C26" s="68">
        <v>1</v>
      </c>
      <c r="D26" t="str">
        <f>IF(AND(C6="Hall",C25="Immotec",OR(C26=1,C26=2,C26=3,C26=4,C26=5))*OR(C$26=C$38,C$26=C$39,C$26=C$40,C$26=C$41),B$38,"")</f>
        <v/>
      </c>
      <c r="E26" s="65"/>
    </row>
    <row r="27" spans="1:5" x14ac:dyDescent="0.25">
      <c r="B27" s="55" t="str">
        <f>IF(C6="Hall","Montant du badge",IF(C6="Parking","Montant de l'émetteur","AGENCE DE VILLEPINTE"))</f>
        <v>Montant de l'émetteur</v>
      </c>
      <c r="C27" s="77" t="str">
        <f>IF((OR(C25="",C25="indiquer dans commentaires")),"",IF(C6="Parking",VLOOKUP(C25,Administrateur!D2:F5,3,FALSE),IF(AND(C25="",C6="Hall"),"",VLOOKUP(C25,Administrateur!D2:F5,2,0))))</f>
        <v/>
      </c>
      <c r="D27" t="str">
        <f>IF(AND(C6="Hall",C25="Immotec",OR(C26=1,C26=2,C26=3,C26=4,C26=5))*OR(C$26=C$39,C$26=C$40,C$26=C$41),B$39,"")</f>
        <v/>
      </c>
      <c r="E27" s="65"/>
    </row>
    <row r="28" spans="1:5" x14ac:dyDescent="0.25">
      <c r="B28" s="26" t="s">
        <v>35</v>
      </c>
      <c r="C28" s="77" t="str">
        <f>IF((OR(C25="",C25="indiquer dans commentaires")),"",SUM(C27*C26))</f>
        <v/>
      </c>
      <c r="D28" t="str">
        <f>IF(AND(C6="Hall",C25="Immotec",OR(C26=1,C26=2,C26=3,C26=4,C26=5))*OR(C$26=C$40,C$26=C$41),B$40,"")</f>
        <v/>
      </c>
      <c r="E28" s="65"/>
    </row>
    <row r="29" spans="1:5" x14ac:dyDescent="0.25">
      <c r="B29" s="54" t="s">
        <v>48</v>
      </c>
      <c r="C29" s="63"/>
      <c r="D29" t="str">
        <f>IF(AND(C6="Hall",C25="Immotec",OR(C26=1,C26=2,C26=3,C26=4,C26=5))*OR(C$26=C$41),B$41,"")</f>
        <v/>
      </c>
      <c r="E29" s="65"/>
    </row>
    <row r="31" spans="1:5" x14ac:dyDescent="0.25">
      <c r="B31" s="127" t="str">
        <f>IF(C25="Golmard","Numéro des BADGES EXISTANTS et Commentaires","Commentaires")</f>
        <v>Commentaires</v>
      </c>
      <c r="C31" s="127"/>
    </row>
    <row r="32" spans="1:5" x14ac:dyDescent="0.25">
      <c r="B32" s="120"/>
      <c r="C32" s="121"/>
      <c r="D32" s="18" t="str">
        <f>IF(OR(C$26=C$37,C$26=C$38,C$26=C$39,C$26=C$40,C$26=C$41),B$37,D$37)</f>
        <v>Badge 1</v>
      </c>
    </row>
    <row r="33" spans="2:4" ht="11.25" customHeight="1" x14ac:dyDescent="0.25">
      <c r="B33" s="122"/>
      <c r="C33" s="123"/>
      <c r="D33" s="18" t="str">
        <f>IF(OR(C$26=C$38,C$26=C$39,C$26=C$40,C$26=C$41),B$38,"")</f>
        <v/>
      </c>
    </row>
    <row r="34" spans="2:4" x14ac:dyDescent="0.25">
      <c r="B34" s="122"/>
      <c r="C34" s="123"/>
      <c r="D34" s="18" t="str">
        <f>IF(OR(C$26=C$39,C$26=C$40,C$26=C$41),B$39,"")</f>
        <v/>
      </c>
    </row>
    <row r="35" spans="2:4" x14ac:dyDescent="0.25">
      <c r="B35" s="122"/>
      <c r="C35" s="123"/>
      <c r="D35" s="18" t="str">
        <f>IF(OR(C$26=C$40,C$26=C$41),B$40,"")</f>
        <v/>
      </c>
    </row>
    <row r="36" spans="2:4" ht="10.5" customHeight="1" x14ac:dyDescent="0.25">
      <c r="B36" s="124"/>
      <c r="C36" s="125"/>
      <c r="D36" s="18" t="str">
        <f>IF(OR(C$26=C$41),B$41,"")</f>
        <v/>
      </c>
    </row>
    <row r="37" spans="2:4" x14ac:dyDescent="0.25">
      <c r="B37" s="18" t="s">
        <v>16</v>
      </c>
      <c r="C37" s="18">
        <v>1</v>
      </c>
      <c r="D37" s="18" t="s">
        <v>19</v>
      </c>
    </row>
    <row r="38" spans="2:4" x14ac:dyDescent="0.25">
      <c r="B38" s="18" t="s">
        <v>17</v>
      </c>
      <c r="C38" s="18">
        <v>2</v>
      </c>
      <c r="D38" s="18"/>
    </row>
    <row r="39" spans="2:4" x14ac:dyDescent="0.25">
      <c r="B39" s="18" t="s">
        <v>18</v>
      </c>
      <c r="C39" s="18">
        <v>3</v>
      </c>
      <c r="D39" s="18"/>
    </row>
    <row r="40" spans="2:4" x14ac:dyDescent="0.25">
      <c r="B40" s="18" t="s">
        <v>20</v>
      </c>
      <c r="C40" s="18">
        <v>4</v>
      </c>
      <c r="D40" s="18"/>
    </row>
    <row r="41" spans="2:4" x14ac:dyDescent="0.25">
      <c r="B41" s="18" t="s">
        <v>21</v>
      </c>
      <c r="C41" s="18">
        <v>5</v>
      </c>
      <c r="D41" s="18"/>
    </row>
    <row r="42" spans="2:4" x14ac:dyDescent="0.25">
      <c r="B42" s="18" t="s">
        <v>22</v>
      </c>
      <c r="C42" s="18">
        <v>6</v>
      </c>
      <c r="D42" s="18"/>
    </row>
    <row r="43" spans="2:4" x14ac:dyDescent="0.25">
      <c r="B43" s="18" t="s">
        <v>23</v>
      </c>
      <c r="C43" s="18">
        <v>7</v>
      </c>
      <c r="D43" s="18"/>
    </row>
    <row r="44" spans="2:4" x14ac:dyDescent="0.25">
      <c r="B44" s="18" t="s">
        <v>24</v>
      </c>
      <c r="C44" s="18">
        <v>8</v>
      </c>
      <c r="D44" s="18"/>
    </row>
    <row r="45" spans="2:4" x14ac:dyDescent="0.25">
      <c r="B45" s="18" t="s">
        <v>25</v>
      </c>
      <c r="C45" s="18">
        <v>9</v>
      </c>
      <c r="D45" s="18"/>
    </row>
    <row r="46" spans="2:4" x14ac:dyDescent="0.25">
      <c r="B46" s="18" t="s">
        <v>26</v>
      </c>
      <c r="C46" s="18">
        <v>10</v>
      </c>
      <c r="D46" s="18"/>
    </row>
    <row r="47" spans="2:4" x14ac:dyDescent="0.25">
      <c r="B47" s="18" t="s">
        <v>27</v>
      </c>
      <c r="C47" s="18">
        <v>11</v>
      </c>
      <c r="D47" s="18"/>
    </row>
  </sheetData>
  <customSheetViews>
    <customSheetView guid="{ABDFF5BB-4D14-416C-BE52-721F2040AE61}" scale="85" showPageBreaks="1" showGridLines="0" fitToPage="1" view="pageLayout">
      <selection activeCell="E16" sqref="E16"/>
      <pageMargins left="1.7404411764705883" right="0.70866141732283472" top="0.265625" bottom="0.74803149606299213" header="0.31496062992125984" footer="0.31496062992125984"/>
      <pageSetup paperSize="9" scale="26" orientation="portrait" r:id="rId1"/>
    </customSheetView>
  </customSheetViews>
  <mergeCells count="7">
    <mergeCell ref="C1:E1"/>
    <mergeCell ref="B32:C36"/>
    <mergeCell ref="C2:E2"/>
    <mergeCell ref="B31:C31"/>
    <mergeCell ref="B24:E24"/>
    <mergeCell ref="B14:E14"/>
    <mergeCell ref="E4:F4"/>
  </mergeCells>
  <phoneticPr fontId="4" type="noConversion"/>
  <conditionalFormatting sqref="D25">
    <cfRule type="beginsWith" dxfId="75" priority="163" operator="beginsWith" text="Badge">
      <formula>LEFT(D25,LEN("Badge"))="Badge"</formula>
    </cfRule>
  </conditionalFormatting>
  <conditionalFormatting sqref="D26">
    <cfRule type="beginsWith" dxfId="74" priority="162" operator="beginsWith" text="Badge">
      <formula>LEFT(D26,LEN("Badge"))="Badge"</formula>
    </cfRule>
  </conditionalFormatting>
  <conditionalFormatting sqref="D27">
    <cfRule type="beginsWith" dxfId="73" priority="161" operator="beginsWith" text="Badge">
      <formula>LEFT(D27,LEN("Badge"))="Badge"</formula>
    </cfRule>
  </conditionalFormatting>
  <conditionalFormatting sqref="D28">
    <cfRule type="beginsWith" dxfId="72" priority="160" operator="beginsWith" text="Badge">
      <formula>LEFT(D28,LEN("Badge"))="Badge"</formula>
    </cfRule>
  </conditionalFormatting>
  <conditionalFormatting sqref="D29">
    <cfRule type="beginsWith" dxfId="71" priority="159" operator="beginsWith" text="Badge">
      <formula>LEFT(D29,LEN("Badge"))="Badge"</formula>
    </cfRule>
  </conditionalFormatting>
  <conditionalFormatting sqref="B20">
    <cfRule type="beginsWith" dxfId="70" priority="158" operator="beginsWith" text="Adresse ">
      <formula>LEFT(B20,LEN("Adresse "))="Adresse "</formula>
    </cfRule>
  </conditionalFormatting>
  <conditionalFormatting sqref="C20">
    <cfRule type="expression" dxfId="69" priority="157">
      <formula>$B20="Adresse place de parking"</formula>
    </cfRule>
  </conditionalFormatting>
  <conditionalFormatting sqref="E25">
    <cfRule type="expression" dxfId="68" priority="89">
      <formula>AND(D25="badge 1",E25="10)    Vert-gris")</formula>
    </cfRule>
    <cfRule type="expression" dxfId="67" priority="90">
      <formula>AND(D25="badge 1",E25="9)    Rouge-gris")</formula>
    </cfRule>
    <cfRule type="expression" dxfId="66" priority="91">
      <formula>AND(D25="badge 1",E25="8)    Orange-gris")</formula>
    </cfRule>
    <cfRule type="expression" dxfId="65" priority="92">
      <formula>AND(D25="badge 1",E25="7)    Jaune-gris")</formula>
    </cfRule>
    <cfRule type="expression" dxfId="64" priority="108">
      <formula>AND(D25="badge 1",E25="")</formula>
    </cfRule>
    <cfRule type="expression" dxfId="63" priority="109">
      <formula>AND(D25="badge 1",E25="6)    Bleu-gris")</formula>
    </cfRule>
    <cfRule type="expression" dxfId="62" priority="110">
      <formula>AND(D25="badge 1",E25="5)    Vert")</formula>
    </cfRule>
    <cfRule type="expression" dxfId="61" priority="111">
      <formula>AND(D25="badge 1",E25="3)    Orange")</formula>
    </cfRule>
    <cfRule type="expression" dxfId="60" priority="112">
      <formula>AND(D25="badge 1",E25="2)    Jaune")</formula>
    </cfRule>
    <cfRule type="expression" dxfId="59" priority="113">
      <formula>AND(D25="badge 1",E25="4)    Rouge")</formula>
    </cfRule>
    <cfRule type="expression" dxfId="58" priority="114">
      <formula>AND(D25="badge 1",E25="1)    Bleu")</formula>
    </cfRule>
  </conditionalFormatting>
  <conditionalFormatting sqref="B31:C31">
    <cfRule type="containsText" dxfId="57" priority="93" operator="containsText" text="Numéro">
      <formula>NOT(ISERROR(SEARCH("Numéro",B31)))</formula>
    </cfRule>
  </conditionalFormatting>
  <conditionalFormatting sqref="E26">
    <cfRule type="expression" dxfId="56" priority="45">
      <formula>AND(D26="badge 2",E26="10)    Vert-gris")</formula>
    </cfRule>
    <cfRule type="expression" dxfId="55" priority="46">
      <formula>AND(D26="badge 2",E26="9)    Rouge-gris")</formula>
    </cfRule>
    <cfRule type="expression" dxfId="54" priority="47">
      <formula>AND(D26="badge 2",E26="8)    Orange-gris")</formula>
    </cfRule>
    <cfRule type="expression" dxfId="53" priority="48">
      <formula>AND(D26="badge 2",E26="7)    Jaune-gris")</formula>
    </cfRule>
    <cfRule type="expression" dxfId="52" priority="49">
      <formula>AND(D26="badge 2",E26="")</formula>
    </cfRule>
    <cfRule type="expression" dxfId="51" priority="50">
      <formula>AND(D26="badge 2",E26="6)    Bleu-gris")</formula>
    </cfRule>
    <cfRule type="expression" dxfId="50" priority="51">
      <formula>AND(D26="badge 2",E26="5)    Vert")</formula>
    </cfRule>
    <cfRule type="expression" dxfId="49" priority="52">
      <formula>AND(D26="badge 2",E26="3)    Orange")</formula>
    </cfRule>
    <cfRule type="expression" dxfId="48" priority="53">
      <formula>AND(D26="badge 2",E26="2)    Jaune")</formula>
    </cfRule>
    <cfRule type="expression" dxfId="47" priority="54">
      <formula>AND(D26="badge 2",E26="4)    Rouge")</formula>
    </cfRule>
    <cfRule type="expression" dxfId="46" priority="55">
      <formula>AND(D26="badge 2",E26="1)    Bleu")</formula>
    </cfRule>
  </conditionalFormatting>
  <conditionalFormatting sqref="E27">
    <cfRule type="expression" dxfId="45" priority="23">
      <formula>AND(D27="badge 3",E27="10)    Vert-gris")</formula>
    </cfRule>
    <cfRule type="expression" dxfId="44" priority="24">
      <formula>AND(D27="badge 3",E27="9)    Rouge-gris")</formula>
    </cfRule>
    <cfRule type="expression" dxfId="43" priority="25">
      <formula>AND(D27="badge 3",E27="8)    Orange-gris")</formula>
    </cfRule>
    <cfRule type="expression" dxfId="42" priority="26">
      <formula>AND(D27="badge 3",E27="7)    Jaune-gris")</formula>
    </cfRule>
    <cfRule type="expression" dxfId="41" priority="27">
      <formula>AND(D27="badge 3",E27="")</formula>
    </cfRule>
    <cfRule type="expression" dxfId="40" priority="28">
      <formula>AND(D27="badge 3",E27="6)    Bleu-gris")</formula>
    </cfRule>
    <cfRule type="expression" dxfId="39" priority="29">
      <formula>AND(D27="badge 3",E27="5)    Vert")</formula>
    </cfRule>
    <cfRule type="expression" dxfId="38" priority="30">
      <formula>AND(D27="badge 3",E27="3)    Orange")</formula>
    </cfRule>
    <cfRule type="expression" dxfId="37" priority="31">
      <formula>AND(D27="badge 3",E27="2)    Jaune")</formula>
    </cfRule>
    <cfRule type="expression" dxfId="36" priority="32">
      <formula>AND(D27="badge 3",E27="4)    Rouge")</formula>
    </cfRule>
    <cfRule type="expression" dxfId="35" priority="33">
      <formula>AND(D27="badge 3",E27="1)    Bleu")</formula>
    </cfRule>
  </conditionalFormatting>
  <conditionalFormatting sqref="E28">
    <cfRule type="expression" dxfId="34" priority="12">
      <formula>AND(D28="badge 4",E28="10)    Vert-gris")</formula>
    </cfRule>
    <cfRule type="expression" dxfId="33" priority="13">
      <formula>AND(D28="badge 4",E28="9)    Rouge-gris")</formula>
    </cfRule>
    <cfRule type="expression" dxfId="32" priority="14">
      <formula>AND(D28="badge 4",E28="8)    Orange-gris")</formula>
    </cfRule>
    <cfRule type="expression" dxfId="31" priority="15">
      <formula>AND(D28="badge 4",E28="7)    Jaune-gris")</formula>
    </cfRule>
    <cfRule type="expression" dxfId="30" priority="16">
      <formula>AND(D28="badge 4",E28="")</formula>
    </cfRule>
    <cfRule type="expression" dxfId="29" priority="17">
      <formula>AND(D28="badge 4",E28="6)    Bleu-gris")</formula>
    </cfRule>
    <cfRule type="expression" dxfId="28" priority="18">
      <formula>AND(D28="badge 4",E28="5)    Vert")</formula>
    </cfRule>
    <cfRule type="expression" dxfId="27" priority="19">
      <formula>AND(D28="badge 4",E28="3)    Orange")</formula>
    </cfRule>
    <cfRule type="expression" dxfId="26" priority="20">
      <formula>AND(D28="badge 4",E28="2)    Jaune")</formula>
    </cfRule>
    <cfRule type="expression" dxfId="25" priority="21">
      <formula>AND(D28="badge 4",E28="4)    Rouge")</formula>
    </cfRule>
    <cfRule type="expression" dxfId="24" priority="22">
      <formula>AND(D28="badge 4",E28="1)    Bleu")</formula>
    </cfRule>
  </conditionalFormatting>
  <conditionalFormatting sqref="E29">
    <cfRule type="expression" dxfId="23" priority="1">
      <formula>AND(D29="badge 5",E29="10)    Vert-gris")</formula>
    </cfRule>
    <cfRule type="expression" dxfId="22" priority="2">
      <formula>AND(D29="badge 5",E29="9)    Rouge-gris")</formula>
    </cfRule>
    <cfRule type="expression" dxfId="21" priority="3">
      <formula>AND(D29="badge 5",E29="8)    Orange-gris")</formula>
    </cfRule>
    <cfRule type="expression" dxfId="20" priority="4">
      <formula>AND(D29="badge 5",E29="7)    Jaune-gris")</formula>
    </cfRule>
    <cfRule type="expression" dxfId="19" priority="5">
      <formula>AND(D29="badge 5",E29="")</formula>
    </cfRule>
    <cfRule type="expression" dxfId="18" priority="6">
      <formula>AND(D29="badge 5",E29="6)    Bleu-gris")</formula>
    </cfRule>
    <cfRule type="expression" dxfId="17" priority="7">
      <formula>AND(D29="badge 5",E29="5)    Vert")</formula>
    </cfRule>
    <cfRule type="expression" dxfId="16" priority="8">
      <formula>AND(D29="badge 5",E29="3)    Orange")</formula>
    </cfRule>
    <cfRule type="expression" dxfId="15" priority="9">
      <formula>AND(D29="badge 5",E29="2)    Jaune")</formula>
    </cfRule>
    <cfRule type="expression" dxfId="14" priority="10">
      <formula>AND(D29="badge 5",E29="4)    Rouge")</formula>
    </cfRule>
    <cfRule type="expression" dxfId="13" priority="11">
      <formula>AND(D29="badge 5",E29="1)    Bleu")</formula>
    </cfRule>
  </conditionalFormatting>
  <dataValidations count="7">
    <dataValidation type="list" allowBlank="1" showInputMessage="1" showErrorMessage="1" sqref="C9">
      <formula1>BAP</formula1>
    </dataValidation>
    <dataValidation type="list" allowBlank="1" showInputMessage="1" showErrorMessage="1" sqref="E15">
      <formula1>"Badge perdu ou volé,Badge(s) supplémentaire(s)"</formula1>
    </dataValidation>
    <dataValidation type="list" allowBlank="1" showInputMessage="1" showErrorMessage="1" sqref="C18">
      <formula1>INDIRECT(C9)</formula1>
    </dataValidation>
    <dataValidation type="list" allowBlank="1" showInputMessage="1" showErrorMessage="1" sqref="C6">
      <formula1>"Hall,Parking"</formula1>
    </dataValidation>
    <dataValidation type="list" allowBlank="1" showInputMessage="1" showErrorMessage="1" sqref="C19">
      <formula1>INDIRECT(C18)</formula1>
    </dataValidation>
    <dataValidation type="list" allowBlank="1" showInputMessage="1" showErrorMessage="1" sqref="C29">
      <formula1>"OUI,NON"</formula1>
    </dataValidation>
    <dataValidation type="list" allowBlank="1" showInputMessage="1" showErrorMessage="1" sqref="E25:E29">
      <formula1>"1)    Bleu, 2)    Jaune,3)    Orange,4)    Rouge,5)    Vert,6)    Bleu-gris,7)    Jaune-gris,8)    Orange-gris,9)    Rouge-gris,10)    Vert-gris"</formula1>
    </dataValidation>
  </dataValidations>
  <pageMargins left="1.7404411764705883" right="0.70866141732283472" top="0" bottom="0.74803149606299213" header="0.31496062992125984" footer="0.31496062992125984"/>
  <pageSetup paperSize="9" scale="26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5" name="Button 5">
              <controlPr locked="0" defaultSize="0" print="0" autoFill="0" autoPict="0" macro="[0]!enregistrement1">
                <anchor moveWithCells="1" sizeWithCells="1">
                  <from>
                    <xdr:col>3</xdr:col>
                    <xdr:colOff>228600</xdr:colOff>
                    <xdr:row>34</xdr:row>
                    <xdr:rowOff>95250</xdr:rowOff>
                  </from>
                  <to>
                    <xdr:col>4</xdr:col>
                    <xdr:colOff>1390650</xdr:colOff>
                    <xdr:row>36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IF(C9="TREMBLAY",Administrateur!$B$12:$B$24,IF(C9="SEVRAN",Administrateur!$B$26:$B$38,IF(C9="GAGNY",Administrateur!$B$40:$B$47)))</xm:f>
          </x14:formula1>
          <xm:sqref>C10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40"/>
  <sheetViews>
    <sheetView zoomScaleNormal="100" workbookViewId="0">
      <selection activeCell="V6" sqref="V6"/>
    </sheetView>
  </sheetViews>
  <sheetFormatPr baseColWidth="10" defaultRowHeight="15" x14ac:dyDescent="0.25"/>
  <cols>
    <col min="1" max="1" width="5.5703125" customWidth="1"/>
    <col min="2" max="2" width="10.7109375" style="28" bestFit="1" customWidth="1"/>
    <col min="3" max="3" width="9.140625" bestFit="1" customWidth="1"/>
    <col min="4" max="4" width="21.28515625" customWidth="1"/>
    <col min="5" max="6" width="12.42578125" customWidth="1"/>
    <col min="7" max="7" width="10.85546875" style="38" customWidth="1"/>
    <col min="8" max="8" width="23.5703125" bestFit="1" customWidth="1"/>
    <col min="9" max="9" width="10.42578125" customWidth="1"/>
    <col min="10" max="10" width="22.85546875" bestFit="1" customWidth="1"/>
    <col min="11" max="11" width="14.140625" customWidth="1"/>
    <col min="12" max="12" width="14.140625" style="52" customWidth="1"/>
    <col min="13" max="13" width="5.28515625" customWidth="1"/>
    <col min="14" max="14" width="9.85546875" customWidth="1"/>
    <col min="15" max="15" width="9.85546875" style="52" customWidth="1"/>
    <col min="16" max="16" width="22.5703125" bestFit="1" customWidth="1"/>
    <col min="17" max="17" width="3.7109375" customWidth="1"/>
    <col min="18" max="21" width="3.7109375" style="52" customWidth="1"/>
    <col min="22" max="22" width="28.5703125" bestFit="1" customWidth="1"/>
    <col min="23" max="23" width="10" style="61" bestFit="1" customWidth="1"/>
    <col min="24" max="24" width="13.7109375" style="18" hidden="1" customWidth="1"/>
    <col min="25" max="25" width="3.42578125" hidden="1" customWidth="1"/>
    <col min="26" max="33" width="39.5703125" style="58" customWidth="1"/>
    <col min="34" max="34" width="39.5703125" customWidth="1"/>
    <col min="35" max="35" width="1.140625" customWidth="1"/>
    <col min="36" max="36" width="11.42578125" customWidth="1"/>
  </cols>
  <sheetData>
    <row r="1" spans="1:35" ht="16.5" customHeight="1" x14ac:dyDescent="0.25">
      <c r="A1" s="143" t="s">
        <v>13</v>
      </c>
      <c r="B1" s="145" t="s">
        <v>14</v>
      </c>
      <c r="C1" s="143" t="s">
        <v>7</v>
      </c>
      <c r="D1" s="143" t="s">
        <v>30</v>
      </c>
      <c r="E1" s="134" t="s">
        <v>29</v>
      </c>
      <c r="F1" s="134" t="s">
        <v>5</v>
      </c>
      <c r="G1" s="147" t="s">
        <v>11</v>
      </c>
      <c r="H1" s="134" t="s">
        <v>6</v>
      </c>
      <c r="I1" s="134" t="s">
        <v>0</v>
      </c>
      <c r="J1" s="134" t="s">
        <v>12</v>
      </c>
      <c r="K1" s="134" t="s">
        <v>37</v>
      </c>
      <c r="L1" s="134" t="s">
        <v>44</v>
      </c>
      <c r="M1" s="134" t="s">
        <v>39</v>
      </c>
      <c r="N1" s="134" t="s">
        <v>43</v>
      </c>
      <c r="O1" s="134" t="s">
        <v>49</v>
      </c>
      <c r="P1" s="134" t="s">
        <v>10</v>
      </c>
      <c r="Q1" s="136" t="s">
        <v>38</v>
      </c>
      <c r="R1" s="137"/>
      <c r="S1" s="137"/>
      <c r="T1" s="137"/>
      <c r="U1" s="138"/>
      <c r="V1" s="139" t="s">
        <v>50</v>
      </c>
      <c r="W1" s="140" t="s">
        <v>45</v>
      </c>
      <c r="X1" s="132" t="s">
        <v>34</v>
      </c>
      <c r="Y1" s="42">
        <f>COUNTA(A:A)</f>
        <v>3</v>
      </c>
      <c r="Z1" s="142" t="s">
        <v>34</v>
      </c>
      <c r="AA1" s="142" t="s">
        <v>34</v>
      </c>
      <c r="AB1" s="142" t="s">
        <v>34</v>
      </c>
      <c r="AC1" s="142" t="s">
        <v>34</v>
      </c>
      <c r="AD1" s="142" t="s">
        <v>34</v>
      </c>
      <c r="AE1" s="142" t="s">
        <v>51</v>
      </c>
      <c r="AF1" s="142" t="s">
        <v>51</v>
      </c>
      <c r="AG1" s="142" t="s">
        <v>51</v>
      </c>
      <c r="AH1" s="131" t="s">
        <v>51</v>
      </c>
    </row>
    <row r="2" spans="1:35" ht="35.450000000000003" customHeight="1" x14ac:dyDescent="0.25">
      <c r="A2" s="144"/>
      <c r="B2" s="146"/>
      <c r="C2" s="144"/>
      <c r="D2" s="144"/>
      <c r="E2" s="135"/>
      <c r="F2" s="135"/>
      <c r="G2" s="148"/>
      <c r="H2" s="135"/>
      <c r="I2" s="135"/>
      <c r="J2" s="135"/>
      <c r="K2" s="135"/>
      <c r="L2" s="135"/>
      <c r="M2" s="135"/>
      <c r="N2" s="135"/>
      <c r="O2" s="135"/>
      <c r="P2" s="135"/>
      <c r="Q2" s="4">
        <v>1</v>
      </c>
      <c r="R2" s="53">
        <v>2</v>
      </c>
      <c r="S2" s="53">
        <v>3</v>
      </c>
      <c r="T2" s="53">
        <v>4</v>
      </c>
      <c r="U2" s="53">
        <v>5</v>
      </c>
      <c r="V2" s="139"/>
      <c r="W2" s="141"/>
      <c r="X2" s="133"/>
      <c r="Y2" s="43" t="s">
        <v>41</v>
      </c>
      <c r="Z2" s="142"/>
      <c r="AA2" s="142"/>
      <c r="AB2" s="142"/>
      <c r="AC2" s="142"/>
      <c r="AD2" s="142"/>
      <c r="AE2" s="142"/>
      <c r="AF2" s="142"/>
      <c r="AG2" s="142"/>
      <c r="AH2" s="131"/>
    </row>
    <row r="3" spans="1:35" s="58" customFormat="1" ht="44.45" customHeight="1" x14ac:dyDescent="0.25">
      <c r="A3" s="58">
        <v>2</v>
      </c>
      <c r="B3" s="28">
        <v>42720</v>
      </c>
      <c r="G3" s="39"/>
      <c r="Q3" s="41"/>
      <c r="R3" s="41"/>
      <c r="S3" s="41"/>
      <c r="T3" s="41"/>
      <c r="U3" s="41"/>
      <c r="W3" s="61"/>
      <c r="X3" s="44"/>
      <c r="Y3" s="41"/>
      <c r="Z3" s="60"/>
      <c r="AA3" s="60"/>
      <c r="AB3" s="60"/>
      <c r="AC3" s="60"/>
      <c r="AD3" s="60"/>
      <c r="AE3" s="60"/>
      <c r="AF3" s="60"/>
      <c r="AG3" s="60"/>
      <c r="AH3" s="60"/>
      <c r="AI3" s="41"/>
    </row>
    <row r="4" spans="1:35" s="58" customFormat="1" ht="44.45" customHeight="1" x14ac:dyDescent="0.25">
      <c r="A4" s="58">
        <v>1</v>
      </c>
      <c r="B4" s="28">
        <v>42720</v>
      </c>
      <c r="G4" s="39"/>
      <c r="Q4" s="41"/>
      <c r="R4" s="41"/>
      <c r="S4" s="41"/>
      <c r="T4" s="41"/>
      <c r="U4" s="41"/>
      <c r="W4" s="61"/>
      <c r="X4" s="44"/>
      <c r="Y4" s="41"/>
      <c r="Z4" s="60"/>
      <c r="AA4" s="60"/>
      <c r="AB4" s="60"/>
      <c r="AC4" s="60"/>
      <c r="AD4" s="60"/>
      <c r="AE4" s="60"/>
      <c r="AF4" s="60"/>
      <c r="AG4" s="60"/>
      <c r="AH4" s="60"/>
      <c r="AI4" s="41"/>
    </row>
    <row r="5" spans="1:35" s="58" customFormat="1" ht="44.45" customHeight="1" x14ac:dyDescent="0.25">
      <c r="B5" s="28"/>
      <c r="G5" s="39"/>
      <c r="Q5" s="41"/>
      <c r="R5" s="41"/>
      <c r="S5" s="41"/>
      <c r="T5" s="41"/>
      <c r="U5" s="41"/>
      <c r="W5" s="61"/>
      <c r="X5" s="44"/>
      <c r="Y5" s="41"/>
      <c r="Z5" s="60"/>
      <c r="AA5" s="60"/>
      <c r="AB5" s="60"/>
      <c r="AC5" s="60"/>
      <c r="AD5" s="60"/>
      <c r="AE5" s="60"/>
      <c r="AF5" s="60"/>
      <c r="AG5" s="60"/>
      <c r="AH5" s="60"/>
      <c r="AI5" s="41"/>
    </row>
    <row r="6" spans="1:35" s="58" customFormat="1" ht="44.45" customHeight="1" x14ac:dyDescent="0.25">
      <c r="B6" s="28"/>
      <c r="G6" s="39"/>
      <c r="Q6" s="41"/>
      <c r="R6" s="41"/>
      <c r="S6" s="41"/>
      <c r="T6" s="41"/>
      <c r="U6" s="41"/>
      <c r="W6" s="61"/>
      <c r="X6" s="44"/>
      <c r="Y6" s="41"/>
      <c r="Z6" s="60"/>
      <c r="AA6" s="60"/>
      <c r="AB6" s="60"/>
      <c r="AC6" s="60"/>
      <c r="AD6" s="60"/>
      <c r="AE6" s="60"/>
      <c r="AF6" s="60"/>
      <c r="AG6" s="60"/>
      <c r="AH6" s="60"/>
      <c r="AI6" s="41"/>
    </row>
    <row r="7" spans="1:35" s="58" customFormat="1" ht="44.45" customHeight="1" x14ac:dyDescent="0.25">
      <c r="B7" s="28"/>
      <c r="G7" s="39"/>
      <c r="Q7" s="41"/>
      <c r="R7" s="41"/>
      <c r="S7" s="41"/>
      <c r="T7" s="41"/>
      <c r="U7" s="41"/>
      <c r="W7" s="61"/>
      <c r="X7" s="44"/>
      <c r="Y7" s="41"/>
      <c r="Z7" s="60"/>
      <c r="AA7" s="60"/>
      <c r="AB7" s="60"/>
      <c r="AC7" s="60"/>
      <c r="AD7" s="60"/>
      <c r="AE7" s="60"/>
      <c r="AF7" s="60"/>
      <c r="AG7" s="60"/>
      <c r="AH7" s="60"/>
      <c r="AI7" s="41"/>
    </row>
    <row r="8" spans="1:35" s="58" customFormat="1" ht="44.45" customHeight="1" x14ac:dyDescent="0.25">
      <c r="B8" s="28"/>
      <c r="G8" s="39"/>
      <c r="Q8" s="41"/>
      <c r="R8" s="41"/>
      <c r="S8" s="41"/>
      <c r="T8" s="41"/>
      <c r="U8" s="41"/>
      <c r="W8" s="61"/>
      <c r="X8" s="44"/>
      <c r="Y8" s="41"/>
      <c r="Z8" s="60"/>
      <c r="AA8" s="60"/>
      <c r="AB8" s="60"/>
      <c r="AC8" s="60"/>
      <c r="AD8" s="60"/>
      <c r="AE8" s="60"/>
      <c r="AF8" s="60"/>
      <c r="AG8" s="60"/>
      <c r="AH8" s="60"/>
      <c r="AI8" s="41"/>
    </row>
    <row r="9" spans="1:35" s="58" customFormat="1" ht="44.45" customHeight="1" x14ac:dyDescent="0.25">
      <c r="B9" s="28"/>
      <c r="G9" s="39"/>
      <c r="Q9" s="41"/>
      <c r="R9" s="41"/>
      <c r="S9" s="41"/>
      <c r="T9" s="41"/>
      <c r="U9" s="41"/>
      <c r="W9" s="61"/>
      <c r="X9" s="44"/>
      <c r="Y9" s="41"/>
      <c r="Z9" s="60"/>
      <c r="AA9" s="60"/>
      <c r="AB9" s="60"/>
      <c r="AC9" s="60"/>
      <c r="AD9" s="60"/>
      <c r="AE9" s="60"/>
      <c r="AF9" s="60"/>
      <c r="AG9" s="60"/>
      <c r="AH9" s="60"/>
      <c r="AI9" s="41"/>
    </row>
    <row r="10" spans="1:35" s="58" customFormat="1" ht="44.45" customHeight="1" x14ac:dyDescent="0.25">
      <c r="B10" s="28"/>
      <c r="G10" s="39"/>
      <c r="Q10" s="41"/>
      <c r="R10" s="41"/>
      <c r="S10" s="41"/>
      <c r="T10" s="41"/>
      <c r="U10" s="41"/>
      <c r="W10" s="61"/>
      <c r="X10" s="44"/>
      <c r="Y10" s="41"/>
      <c r="Z10" s="60"/>
      <c r="AA10" s="60"/>
      <c r="AB10" s="60"/>
      <c r="AC10" s="60"/>
      <c r="AD10" s="60"/>
      <c r="AE10" s="60"/>
      <c r="AF10" s="60"/>
      <c r="AG10" s="60"/>
      <c r="AH10" s="60"/>
      <c r="AI10" s="41"/>
    </row>
    <row r="11" spans="1:35" ht="44.45" customHeight="1" x14ac:dyDescent="0.25">
      <c r="G11" s="39"/>
      <c r="Q11" s="41"/>
      <c r="R11" s="41"/>
      <c r="S11" s="41"/>
      <c r="T11" s="41"/>
      <c r="U11" s="41"/>
      <c r="X11" s="44"/>
      <c r="Y11" s="41"/>
      <c r="Z11" s="60"/>
      <c r="AA11" s="60"/>
      <c r="AB11" s="60"/>
      <c r="AC11" s="60"/>
      <c r="AD11" s="60"/>
      <c r="AE11" s="60"/>
      <c r="AF11" s="60"/>
      <c r="AG11" s="60"/>
      <c r="AH11" s="46"/>
      <c r="AI11" s="41"/>
    </row>
    <row r="12" spans="1:35" x14ac:dyDescent="0.25">
      <c r="G12" s="39"/>
      <c r="X12" s="44"/>
      <c r="Y12" s="45"/>
      <c r="Z12" s="47"/>
      <c r="AA12" s="47"/>
      <c r="AB12" s="47"/>
      <c r="AC12" s="47"/>
      <c r="AD12" s="47"/>
      <c r="AE12" s="47"/>
      <c r="AF12" s="47"/>
      <c r="AG12" s="47"/>
      <c r="AH12" s="47"/>
    </row>
    <row r="30" spans="36:36" x14ac:dyDescent="0.25">
      <c r="AJ30" s="28"/>
    </row>
    <row r="40" spans="6:6" x14ac:dyDescent="0.25">
      <c r="F40" s="28"/>
    </row>
  </sheetData>
  <autoFilter ref="A1:AH2">
    <filterColumn colId="16" showButton="0"/>
    <filterColumn colId="17" showButton="0"/>
    <filterColumn colId="18" showButton="0"/>
    <filterColumn colId="19" showButton="0"/>
  </autoFilter>
  <customSheetViews>
    <customSheetView guid="{ABDFF5BB-4D14-416C-BE52-721F2040AE61}" hiddenColumns="1">
      <selection activeCell="K3" sqref="K3"/>
      <pageMargins left="0.7" right="0.7" top="0.75" bottom="0.75" header="0.3" footer="0.3"/>
      <pageSetup paperSize="9" orientation="landscape" r:id="rId1"/>
    </customSheetView>
  </customSheetViews>
  <mergeCells count="29">
    <mergeCell ref="M1:M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AH1:AH2"/>
    <mergeCell ref="X1:X2"/>
    <mergeCell ref="N1:N2"/>
    <mergeCell ref="P1:P2"/>
    <mergeCell ref="Q1:U1"/>
    <mergeCell ref="V1:V2"/>
    <mergeCell ref="O1:O2"/>
    <mergeCell ref="W1:W2"/>
    <mergeCell ref="AG1:AG2"/>
    <mergeCell ref="AF1:AF2"/>
    <mergeCell ref="AE1:AE2"/>
    <mergeCell ref="AD1:AD2"/>
    <mergeCell ref="AC1:AC2"/>
    <mergeCell ref="AB1:AB2"/>
    <mergeCell ref="AA1:AA2"/>
    <mergeCell ref="Z1:Z2"/>
  </mergeCells>
  <conditionalFormatting sqref="A1:Q1 A2:K2 M2:N2 AI1:XFD2 P2:V2 X2:Y2 A12:Y14 V1:AH1 A16:Y1048576 L15:Y15 A15:J15 Z3:XFD1048576 A3:X11">
    <cfRule type="containsText" dxfId="12" priority="27" operator="containsText" text="Gardien(ne):">
      <formula>NOT(ISERROR(SEARCH("Gardien(ne):",A1)))</formula>
    </cfRule>
  </conditionalFormatting>
  <conditionalFormatting sqref="Q1 Q2:U1048576">
    <cfRule type="containsText" dxfId="11" priority="6" operator="containsText" text="10)">
      <formula>NOT(ISERROR(SEARCH("10)",Q1)))</formula>
    </cfRule>
    <cfRule type="containsText" dxfId="10" priority="7" operator="containsText" text="9)">
      <formula>NOT(ISERROR(SEARCH("9)",Q1)))</formula>
    </cfRule>
    <cfRule type="containsText" dxfId="9" priority="8" operator="containsText" text="8)">
      <formula>NOT(ISERROR(SEARCH("8)",Q1)))</formula>
    </cfRule>
    <cfRule type="containsText" dxfId="8" priority="9" operator="containsText" text="7)">
      <formula>NOT(ISERROR(SEARCH("7)",Q1)))</formula>
    </cfRule>
    <cfRule type="containsText" dxfId="7" priority="10" operator="containsText" text="6)">
      <formula>NOT(ISERROR(SEARCH("6)",Q1)))</formula>
    </cfRule>
    <cfRule type="containsText" dxfId="6" priority="22" operator="containsText" text="5)">
      <formula>NOT(ISERROR(SEARCH("5)",Q1)))</formula>
    </cfRule>
    <cfRule type="containsText" dxfId="5" priority="23" operator="containsText" text="4)">
      <formula>NOT(ISERROR(SEARCH("4)",Q1)))</formula>
    </cfRule>
    <cfRule type="containsText" dxfId="4" priority="24" operator="containsText" text="3)">
      <formula>NOT(ISERROR(SEARCH("3)",Q1)))</formula>
    </cfRule>
    <cfRule type="containsText" dxfId="3" priority="25" operator="containsText" text="2)">
      <formula>NOT(ISERROR(SEARCH("2)",Q1)))</formula>
    </cfRule>
    <cfRule type="containsText" dxfId="2" priority="26" operator="containsText" text="1)">
      <formula>NOT(ISERROR(SEARCH("1)",Q1)))</formula>
    </cfRule>
  </conditionalFormatting>
  <conditionalFormatting sqref="A3:P12 V3:W12">
    <cfRule type="expression" dxfId="1" priority="13">
      <formula>$W3="Incomplet"</formula>
    </cfRule>
    <cfRule type="expression" dxfId="0" priority="14">
      <formula>$W3="Fait"</formula>
    </cfRule>
  </conditionalFormatting>
  <dataValidations count="1">
    <dataValidation type="list" allowBlank="1" showInputMessage="1" showErrorMessage="1" sqref="W3:W12">
      <formula1>"Fait, Incomplet"</formula1>
    </dataValidation>
  </dataValidations>
  <pageMargins left="0.7" right="0.7" top="0.75" bottom="0.75" header="0.3" footer="0.3"/>
  <pageSetup paperSize="9" orientation="landscape"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242"/>
  <sheetViews>
    <sheetView topLeftCell="A166" zoomScale="70" zoomScaleNormal="70" workbookViewId="0">
      <selection activeCell="C211" sqref="C211"/>
    </sheetView>
  </sheetViews>
  <sheetFormatPr baseColWidth="10" defaultRowHeight="15" x14ac:dyDescent="0.25"/>
  <cols>
    <col min="1" max="1" width="34.5703125" bestFit="1" customWidth="1"/>
    <col min="2" max="2" width="30.42578125" customWidth="1"/>
    <col min="3" max="3" width="34.5703125" bestFit="1" customWidth="1"/>
    <col min="4" max="4" width="33.85546875" bestFit="1" customWidth="1"/>
    <col min="5" max="5" width="26.42578125" bestFit="1" customWidth="1"/>
    <col min="6" max="6" width="29.42578125" bestFit="1" customWidth="1"/>
    <col min="7" max="7" width="28" bestFit="1" customWidth="1"/>
    <col min="15" max="15" width="29.28515625" bestFit="1" customWidth="1"/>
    <col min="16" max="16" width="28.140625" bestFit="1" customWidth="1"/>
    <col min="25" max="25" width="34.5703125" bestFit="1" customWidth="1"/>
  </cols>
  <sheetData>
    <row r="1" spans="1:6" ht="15.75" thickBot="1" x14ac:dyDescent="0.3"/>
    <row r="2" spans="1:6" x14ac:dyDescent="0.25">
      <c r="A2" s="5"/>
      <c r="B2" s="6"/>
      <c r="C2" s="5"/>
      <c r="D2" s="25"/>
      <c r="E2" s="25"/>
      <c r="F2" s="25"/>
    </row>
    <row r="3" spans="1:6" x14ac:dyDescent="0.25">
      <c r="B3" s="7"/>
      <c r="D3" s="23"/>
      <c r="E3" s="1"/>
      <c r="F3" s="1"/>
    </row>
    <row r="4" spans="1:6" x14ac:dyDescent="0.25">
      <c r="B4" s="7"/>
      <c r="D4" s="23"/>
      <c r="E4" s="1"/>
      <c r="F4" s="1"/>
    </row>
    <row r="5" spans="1:6" ht="15.75" thickBot="1" x14ac:dyDescent="0.3">
      <c r="B5" s="8"/>
      <c r="D5" s="23"/>
      <c r="E5" s="1"/>
      <c r="F5" s="1"/>
    </row>
    <row r="7" spans="1:6" s="58" customFormat="1" x14ac:dyDescent="0.25"/>
    <row r="8" spans="1:6" s="58" customFormat="1" x14ac:dyDescent="0.25"/>
    <row r="9" spans="1:6" s="58" customFormat="1" x14ac:dyDescent="0.25"/>
    <row r="11" spans="1:6" x14ac:dyDescent="0.25">
      <c r="B11" s="20"/>
    </row>
    <row r="12" spans="1:6" ht="14.25" x14ac:dyDescent="0.25">
      <c r="B12" s="19"/>
    </row>
    <row r="13" spans="1:6" s="58" customFormat="1" x14ac:dyDescent="0.25">
      <c r="B13" s="19"/>
    </row>
    <row r="14" spans="1:6" s="58" customFormat="1" x14ac:dyDescent="0.25">
      <c r="B14" s="19"/>
      <c r="D14" s="2"/>
    </row>
    <row r="15" spans="1:6" s="58" customFormat="1" x14ac:dyDescent="0.25">
      <c r="B15" s="19"/>
    </row>
    <row r="16" spans="1:6" s="58" customFormat="1" x14ac:dyDescent="0.25">
      <c r="B16" s="70"/>
    </row>
    <row r="17" spans="2:2" s="58" customFormat="1" x14ac:dyDescent="0.25">
      <c r="B17" s="70"/>
    </row>
    <row r="18" spans="2:2" s="58" customFormat="1" x14ac:dyDescent="0.25">
      <c r="B18" s="70"/>
    </row>
    <row r="19" spans="2:2" s="58" customFormat="1" x14ac:dyDescent="0.25">
      <c r="B19" s="19"/>
    </row>
    <row r="20" spans="2:2" s="58" customFormat="1" x14ac:dyDescent="0.25">
      <c r="B20" s="70"/>
    </row>
    <row r="21" spans="2:2" s="58" customFormat="1" x14ac:dyDescent="0.25">
      <c r="B21" s="70"/>
    </row>
    <row r="22" spans="2:2" s="58" customFormat="1" x14ac:dyDescent="0.25">
      <c r="B22" s="70"/>
    </row>
    <row r="23" spans="2:2" s="58" customFormat="1" x14ac:dyDescent="0.25">
      <c r="B23" s="70"/>
    </row>
    <row r="24" spans="2:2" s="58" customFormat="1" x14ac:dyDescent="0.25">
      <c r="B24" s="70"/>
    </row>
    <row r="25" spans="2:2" s="58" customFormat="1" x14ac:dyDescent="0.25">
      <c r="B25" s="21"/>
    </row>
    <row r="26" spans="2:2" s="58" customFormat="1" x14ac:dyDescent="0.25">
      <c r="B26" s="71"/>
    </row>
    <row r="27" spans="2:2" s="58" customFormat="1" x14ac:dyDescent="0.25">
      <c r="B27" s="33"/>
    </row>
    <row r="28" spans="2:2" s="58" customFormat="1" x14ac:dyDescent="0.25">
      <c r="B28" s="33"/>
    </row>
    <row r="29" spans="2:2" s="58" customFormat="1" x14ac:dyDescent="0.25">
      <c r="B29" s="70"/>
    </row>
    <row r="30" spans="2:2" s="58" customFormat="1" x14ac:dyDescent="0.25">
      <c r="B30" s="19"/>
    </row>
    <row r="31" spans="2:2" s="58" customFormat="1" x14ac:dyDescent="0.25">
      <c r="B31" s="19"/>
    </row>
    <row r="32" spans="2:2" s="58" customFormat="1" x14ac:dyDescent="0.25">
      <c r="B32" s="19"/>
    </row>
    <row r="33" spans="2:2" s="58" customFormat="1" x14ac:dyDescent="0.25">
      <c r="B33" s="19"/>
    </row>
    <row r="34" spans="2:2" s="58" customFormat="1" x14ac:dyDescent="0.25">
      <c r="B34" s="70"/>
    </row>
    <row r="35" spans="2:2" s="58" customFormat="1" x14ac:dyDescent="0.25">
      <c r="B35" s="19"/>
    </row>
    <row r="36" spans="2:2" s="58" customFormat="1" x14ac:dyDescent="0.25">
      <c r="B36" s="19"/>
    </row>
    <row r="37" spans="2:2" s="58" customFormat="1" x14ac:dyDescent="0.25">
      <c r="B37" s="70"/>
    </row>
    <row r="38" spans="2:2" s="58" customFormat="1" x14ac:dyDescent="0.25">
      <c r="B38" s="33"/>
    </row>
    <row r="39" spans="2:2" s="58" customFormat="1" x14ac:dyDescent="0.25">
      <c r="B39" s="22"/>
    </row>
    <row r="40" spans="2:2" x14ac:dyDescent="0.25">
      <c r="B40" s="71"/>
    </row>
    <row r="41" spans="2:2" s="58" customFormat="1" x14ac:dyDescent="0.25">
      <c r="B41" s="71"/>
    </row>
    <row r="42" spans="2:2" x14ac:dyDescent="0.25">
      <c r="B42" s="71"/>
    </row>
    <row r="43" spans="2:2" s="58" customFormat="1" x14ac:dyDescent="0.25">
      <c r="B43" s="71"/>
    </row>
    <row r="44" spans="2:2" x14ac:dyDescent="0.25">
      <c r="B44" s="71"/>
    </row>
    <row r="45" spans="2:2" x14ac:dyDescent="0.25">
      <c r="B45" s="71"/>
    </row>
    <row r="46" spans="2:2" x14ac:dyDescent="0.25">
      <c r="B46" s="71"/>
    </row>
    <row r="47" spans="2:2" x14ac:dyDescent="0.25">
      <c r="B47" s="71"/>
    </row>
    <row r="48" spans="2:2" s="58" customFormat="1" x14ac:dyDescent="0.25">
      <c r="B48" s="40"/>
    </row>
    <row r="49" spans="1:4" s="58" customFormat="1" x14ac:dyDescent="0.25">
      <c r="B49" s="40"/>
    </row>
    <row r="50" spans="1:4" s="58" customFormat="1" x14ac:dyDescent="0.25">
      <c r="B50" s="40"/>
    </row>
    <row r="52" spans="1:4" x14ac:dyDescent="0.25">
      <c r="A52" s="5"/>
      <c r="B52" s="9"/>
      <c r="C52" s="9"/>
      <c r="D52" s="9"/>
    </row>
    <row r="53" spans="1:4" x14ac:dyDescent="0.25">
      <c r="A53" s="149"/>
      <c r="B53" s="1"/>
      <c r="C53" s="1"/>
      <c r="D53" s="1"/>
    </row>
    <row r="54" spans="1:4" x14ac:dyDescent="0.25">
      <c r="A54" s="150"/>
      <c r="B54" s="1"/>
      <c r="C54" s="1"/>
      <c r="D54" s="1"/>
    </row>
    <row r="55" spans="1:4" x14ac:dyDescent="0.25">
      <c r="A55" s="150"/>
      <c r="B55" s="1"/>
      <c r="C55" s="1"/>
      <c r="D55" s="1"/>
    </row>
    <row r="56" spans="1:4" x14ac:dyDescent="0.25">
      <c r="A56" s="150"/>
      <c r="B56" s="1"/>
      <c r="C56" s="1"/>
      <c r="D56" s="1"/>
    </row>
    <row r="57" spans="1:4" x14ac:dyDescent="0.25">
      <c r="A57" s="150"/>
      <c r="B57" s="1"/>
      <c r="C57" s="1"/>
      <c r="D57" s="1"/>
    </row>
    <row r="58" spans="1:4" x14ac:dyDescent="0.25">
      <c r="A58" s="150"/>
      <c r="B58" s="1"/>
      <c r="C58" s="1"/>
      <c r="D58" s="1"/>
    </row>
    <row r="59" spans="1:4" x14ac:dyDescent="0.25">
      <c r="A59" s="150"/>
      <c r="B59" s="1"/>
      <c r="C59" s="11"/>
      <c r="D59" s="11"/>
    </row>
    <row r="60" spans="1:4" x14ac:dyDescent="0.25">
      <c r="A60" s="150"/>
      <c r="B60" s="1"/>
      <c r="C60" s="1"/>
      <c r="D60" s="1"/>
    </row>
    <row r="61" spans="1:4" x14ac:dyDescent="0.25">
      <c r="A61" s="150"/>
      <c r="B61" s="1"/>
      <c r="C61" s="1"/>
      <c r="D61" s="1"/>
    </row>
    <row r="62" spans="1:4" x14ac:dyDescent="0.25">
      <c r="A62" s="150"/>
      <c r="B62" s="10"/>
      <c r="C62" s="1"/>
      <c r="D62" s="11"/>
    </row>
    <row r="63" spans="1:4" x14ac:dyDescent="0.25">
      <c r="A63" s="150"/>
      <c r="B63" s="10"/>
      <c r="C63" s="1"/>
      <c r="D63" s="1"/>
    </row>
    <row r="64" spans="1:4" x14ac:dyDescent="0.25">
      <c r="A64" s="150"/>
      <c r="B64" s="10"/>
      <c r="C64" s="10"/>
      <c r="D64" s="1"/>
    </row>
    <row r="65" spans="1:16" x14ac:dyDescent="0.25">
      <c r="A65" s="150"/>
      <c r="B65" s="10"/>
      <c r="C65" s="10"/>
      <c r="D65" s="10"/>
    </row>
    <row r="66" spans="1:16" x14ac:dyDescent="0.25">
      <c r="A66" s="151"/>
      <c r="B66" s="10"/>
      <c r="C66" s="10"/>
      <c r="D66" s="10"/>
    </row>
    <row r="70" spans="1:16" x14ac:dyDescent="0.25">
      <c r="B70" s="32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</row>
    <row r="71" spans="1:16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2:16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2:16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2:16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2:16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2:16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2:16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2:16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90" spans="2:16" x14ac:dyDescent="0.25">
      <c r="B90" s="32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</row>
    <row r="91" spans="2:16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2:16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2:16" x14ac:dyDescent="0.25">
      <c r="C93" s="1"/>
      <c r="D93" s="1"/>
      <c r="E93" s="1"/>
      <c r="F93" s="1"/>
      <c r="G93" s="1"/>
      <c r="H93" s="1"/>
      <c r="J93" s="1"/>
      <c r="K93" s="1"/>
      <c r="L93" s="1"/>
      <c r="M93" s="1"/>
      <c r="N93" s="1"/>
      <c r="O93" s="1"/>
      <c r="P93" s="1"/>
    </row>
    <row r="94" spans="2:16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2:16" x14ac:dyDescent="0.25">
      <c r="C95" s="1"/>
      <c r="D95" s="1"/>
      <c r="E95" s="1"/>
      <c r="F95" s="1"/>
      <c r="G95" s="1"/>
      <c r="H95" s="1"/>
      <c r="J95" s="1"/>
      <c r="K95" s="1"/>
      <c r="L95" s="1"/>
      <c r="M95" s="1"/>
      <c r="N95" s="1"/>
      <c r="O95" s="1"/>
      <c r="P95" s="1"/>
    </row>
    <row r="96" spans="2:16" x14ac:dyDescent="0.25">
      <c r="C96" s="1"/>
      <c r="D96" s="1"/>
      <c r="E96" s="1"/>
      <c r="F96" s="1"/>
      <c r="G96" s="1"/>
      <c r="H96" s="1"/>
      <c r="J96" s="1"/>
      <c r="K96" s="1"/>
      <c r="L96" s="1"/>
      <c r="M96" s="1"/>
      <c r="N96" s="1"/>
      <c r="O96" s="1"/>
      <c r="P96" s="1"/>
    </row>
    <row r="97" spans="3:16" x14ac:dyDescent="0.25">
      <c r="C97" s="1"/>
      <c r="D97" s="1"/>
      <c r="E97" s="1"/>
      <c r="F97" s="1"/>
      <c r="G97" s="1"/>
      <c r="H97" s="1"/>
      <c r="J97" s="1"/>
      <c r="K97" s="1"/>
      <c r="L97" s="1"/>
      <c r="M97" s="1"/>
      <c r="N97" s="1"/>
      <c r="O97" s="1"/>
      <c r="P97" s="1"/>
    </row>
    <row r="98" spans="3:16" x14ac:dyDescent="0.25">
      <c r="C98" s="1"/>
      <c r="D98" s="1"/>
      <c r="E98" s="1"/>
      <c r="F98" s="1"/>
      <c r="G98" s="1"/>
      <c r="H98" s="1"/>
      <c r="J98" s="1"/>
      <c r="K98" s="1"/>
      <c r="L98" s="1"/>
      <c r="M98" s="1"/>
      <c r="N98" s="1"/>
      <c r="O98" s="1"/>
      <c r="P98" s="1"/>
    </row>
    <row r="99" spans="3:16" x14ac:dyDescent="0.25">
      <c r="C99" s="1"/>
      <c r="D99" s="1"/>
      <c r="E99" s="1"/>
      <c r="F99" s="1"/>
      <c r="G99" s="1"/>
      <c r="H99" s="1"/>
      <c r="J99" s="1"/>
      <c r="K99" s="1"/>
      <c r="L99" s="1"/>
      <c r="M99" s="1"/>
      <c r="N99" s="1"/>
      <c r="O99" s="1"/>
      <c r="P99" s="1"/>
    </row>
    <row r="100" spans="3:16" x14ac:dyDescent="0.25">
      <c r="C100" s="1"/>
      <c r="D100" s="1"/>
      <c r="E100" s="1"/>
      <c r="F100" s="1"/>
      <c r="G100" s="1"/>
      <c r="H100" s="1"/>
      <c r="J100" s="1"/>
      <c r="K100" s="1"/>
      <c r="L100" s="1"/>
      <c r="M100" s="1"/>
      <c r="N100" s="1"/>
      <c r="O100" s="1"/>
      <c r="P100" s="1"/>
    </row>
    <row r="101" spans="3:16" x14ac:dyDescent="0.25">
      <c r="C101" s="1"/>
      <c r="D101" s="1"/>
      <c r="E101" s="1"/>
      <c r="F101" s="1"/>
      <c r="G101" s="1"/>
      <c r="H101" s="1"/>
      <c r="J101" s="1"/>
      <c r="K101" s="1"/>
      <c r="L101" s="1"/>
      <c r="M101" s="1"/>
      <c r="N101" s="1"/>
      <c r="O101" s="1"/>
      <c r="P101" s="1"/>
    </row>
    <row r="102" spans="3:16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3:16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3:16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3:16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3:16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3:16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3:16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3:16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3:16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3:16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3:16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3:16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3:16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3:16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3:16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3:16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3:16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3:16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3:16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3:16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3:16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3:16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3:16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3:16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3:16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3:16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3:16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2:16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2:16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2:16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2:16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2:16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2:16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2:16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8" spans="2:16" x14ac:dyDescent="0.25">
      <c r="B138" s="32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</row>
    <row r="139" spans="2:16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2:16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2:16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2:16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2:16" x14ac:dyDescent="0.25">
      <c r="C143" s="1"/>
      <c r="D143" s="1"/>
      <c r="E143" s="1"/>
      <c r="F143" s="1"/>
      <c r="G143" s="1"/>
      <c r="H143" s="1"/>
      <c r="I143" s="1"/>
      <c r="J143" s="1"/>
      <c r="L143" s="1"/>
      <c r="M143" s="1"/>
      <c r="N143" s="1"/>
      <c r="O143" s="1"/>
      <c r="P143" s="1"/>
    </row>
    <row r="144" spans="2:16" x14ac:dyDescent="0.25">
      <c r="C144" s="1"/>
      <c r="D144" s="1"/>
      <c r="E144" s="1"/>
      <c r="F144" s="1"/>
      <c r="G144" s="1"/>
      <c r="H144" s="1"/>
      <c r="I144" s="1"/>
      <c r="J144" s="1"/>
      <c r="L144" s="1"/>
      <c r="M144" s="1"/>
      <c r="N144" s="1"/>
      <c r="O144" s="1"/>
      <c r="P144" s="1"/>
    </row>
    <row r="145" spans="1:16" x14ac:dyDescent="0.25">
      <c r="C145" s="1"/>
      <c r="D145" s="1"/>
      <c r="E145" s="1"/>
      <c r="F145" s="1"/>
      <c r="G145" s="1"/>
      <c r="H145" s="1"/>
      <c r="I145" s="1"/>
      <c r="J145" s="1"/>
      <c r="L145" s="1"/>
      <c r="M145" s="1"/>
      <c r="N145" s="1"/>
      <c r="O145" s="1"/>
      <c r="P145" s="1"/>
    </row>
    <row r="146" spans="1:16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6" spans="1:16" x14ac:dyDescent="0.25">
      <c r="A156" s="9"/>
      <c r="B156" s="23"/>
      <c r="C156" s="23"/>
    </row>
    <row r="157" spans="1:16" x14ac:dyDescent="0.25">
      <c r="A157" s="24"/>
      <c r="B157" s="1"/>
      <c r="C157" s="1"/>
    </row>
    <row r="158" spans="1:16" x14ac:dyDescent="0.25">
      <c r="A158" s="24"/>
      <c r="B158" s="1"/>
      <c r="C158" s="1"/>
    </row>
    <row r="159" spans="1:16" x14ac:dyDescent="0.25">
      <c r="A159" s="24"/>
      <c r="B159" s="57"/>
      <c r="C159" s="57"/>
    </row>
    <row r="160" spans="1:16" x14ac:dyDescent="0.25">
      <c r="A160" s="24"/>
      <c r="B160" s="1"/>
      <c r="C160" s="1"/>
    </row>
    <row r="161" spans="1:3" x14ac:dyDescent="0.25">
      <c r="A161" s="24"/>
      <c r="B161" s="1"/>
      <c r="C161" s="1"/>
    </row>
    <row r="162" spans="1:3" x14ac:dyDescent="0.25">
      <c r="A162" s="24"/>
      <c r="B162" s="1"/>
      <c r="C162" s="1"/>
    </row>
    <row r="163" spans="1:3" x14ac:dyDescent="0.25">
      <c r="A163" s="24"/>
      <c r="B163" s="1"/>
      <c r="C163" s="1"/>
    </row>
    <row r="164" spans="1:3" x14ac:dyDescent="0.25">
      <c r="A164" s="24"/>
      <c r="B164" s="1"/>
      <c r="C164" s="1"/>
    </row>
    <row r="165" spans="1:3" x14ac:dyDescent="0.25">
      <c r="A165" s="24"/>
      <c r="B165" s="1"/>
      <c r="C165" s="1"/>
    </row>
    <row r="166" spans="1:3" x14ac:dyDescent="0.25">
      <c r="A166" s="24"/>
      <c r="B166" s="1"/>
      <c r="C166" s="1"/>
    </row>
    <row r="167" spans="1:3" x14ac:dyDescent="0.25">
      <c r="A167" s="24"/>
      <c r="B167" s="1"/>
      <c r="C167" s="1"/>
    </row>
    <row r="168" spans="1:3" x14ac:dyDescent="0.25">
      <c r="A168" s="24"/>
      <c r="B168" s="1"/>
      <c r="C168" s="1"/>
    </row>
    <row r="169" spans="1:3" x14ac:dyDescent="0.25">
      <c r="A169" s="24"/>
      <c r="B169" s="1"/>
      <c r="C169" s="1"/>
    </row>
    <row r="170" spans="1:3" x14ac:dyDescent="0.25">
      <c r="A170" s="24"/>
      <c r="B170" s="1"/>
      <c r="C170" s="1"/>
    </row>
    <row r="171" spans="1:3" x14ac:dyDescent="0.25">
      <c r="A171" s="9"/>
      <c r="B171" s="1"/>
      <c r="C171" s="1"/>
    </row>
    <row r="172" spans="1:3" x14ac:dyDescent="0.25">
      <c r="A172" s="24"/>
      <c r="B172" s="1"/>
      <c r="C172" s="1"/>
    </row>
    <row r="173" spans="1:3" x14ac:dyDescent="0.25">
      <c r="A173" s="24"/>
      <c r="B173" s="1"/>
      <c r="C173" s="1"/>
    </row>
    <row r="174" spans="1:3" x14ac:dyDescent="0.25">
      <c r="A174" s="24"/>
      <c r="B174" s="1"/>
      <c r="C174" s="1"/>
    </row>
    <row r="175" spans="1:3" x14ac:dyDescent="0.25">
      <c r="A175" s="24"/>
      <c r="B175" s="1"/>
      <c r="C175" s="1"/>
    </row>
    <row r="176" spans="1:3" x14ac:dyDescent="0.25">
      <c r="A176" s="24"/>
      <c r="B176" s="1"/>
      <c r="C176" s="1"/>
    </row>
    <row r="177" spans="1:3" x14ac:dyDescent="0.25">
      <c r="A177" s="24"/>
      <c r="B177" s="1"/>
      <c r="C177" s="1"/>
    </row>
    <row r="178" spans="1:3" x14ac:dyDescent="0.25">
      <c r="A178" s="24"/>
      <c r="B178" s="1"/>
      <c r="C178" s="1"/>
    </row>
    <row r="179" spans="1:3" x14ac:dyDescent="0.25">
      <c r="A179" s="24"/>
      <c r="B179" s="1"/>
      <c r="C179" s="1"/>
    </row>
    <row r="180" spans="1:3" x14ac:dyDescent="0.25">
      <c r="A180" s="24"/>
      <c r="B180" s="57"/>
      <c r="C180" s="57"/>
    </row>
    <row r="181" spans="1:3" x14ac:dyDescent="0.25">
      <c r="A181" s="24"/>
      <c r="B181" s="57"/>
      <c r="C181" s="57"/>
    </row>
    <row r="182" spans="1:3" x14ac:dyDescent="0.25">
      <c r="A182" s="24"/>
      <c r="B182" s="1"/>
      <c r="C182" s="1"/>
    </row>
    <row r="183" spans="1:3" x14ac:dyDescent="0.25">
      <c r="A183" s="24"/>
      <c r="B183" s="1"/>
      <c r="C183" s="1"/>
    </row>
    <row r="184" spans="1:3" x14ac:dyDescent="0.25">
      <c r="A184" s="24"/>
      <c r="B184" s="1"/>
      <c r="C184" s="1"/>
    </row>
    <row r="185" spans="1:3" x14ac:dyDescent="0.25">
      <c r="A185" s="24"/>
      <c r="B185" s="1"/>
      <c r="C185" s="1"/>
    </row>
    <row r="186" spans="1:3" x14ac:dyDescent="0.25">
      <c r="A186" s="9"/>
      <c r="B186" s="1"/>
      <c r="C186" s="1"/>
    </row>
    <row r="187" spans="1:3" x14ac:dyDescent="0.25">
      <c r="A187" s="24"/>
      <c r="B187" s="1"/>
      <c r="C187" s="1"/>
    </row>
    <row r="188" spans="1:3" x14ac:dyDescent="0.25">
      <c r="A188" s="24"/>
      <c r="B188" s="57"/>
      <c r="C188" s="57"/>
    </row>
    <row r="189" spans="1:3" x14ac:dyDescent="0.25">
      <c r="A189" s="24"/>
      <c r="B189" s="1"/>
      <c r="C189" s="57"/>
    </row>
    <row r="190" spans="1:3" x14ac:dyDescent="0.25">
      <c r="A190" s="24"/>
      <c r="B190" s="1"/>
      <c r="C190" s="1"/>
    </row>
    <row r="191" spans="1:3" x14ac:dyDescent="0.25">
      <c r="A191" s="24"/>
      <c r="B191" s="1"/>
      <c r="C191" s="1"/>
    </row>
    <row r="192" spans="1:3" x14ac:dyDescent="0.25">
      <c r="A192" s="24"/>
      <c r="B192" s="1"/>
      <c r="C192" s="57"/>
    </row>
    <row r="193" spans="1:3" x14ac:dyDescent="0.25">
      <c r="A193" s="24"/>
      <c r="B193" s="1"/>
      <c r="C193" s="1"/>
    </row>
    <row r="194" spans="1:3" x14ac:dyDescent="0.25">
      <c r="A194" s="24"/>
      <c r="B194" s="1"/>
      <c r="C194" s="1"/>
    </row>
    <row r="195" spans="1:3" x14ac:dyDescent="0.25">
      <c r="A195" s="24"/>
      <c r="B195" s="1"/>
      <c r="C195" s="57"/>
    </row>
    <row r="196" spans="1:3" x14ac:dyDescent="0.25">
      <c r="A196" s="24"/>
      <c r="B196" s="1"/>
      <c r="C196" s="57"/>
    </row>
    <row r="197" spans="1:3" x14ac:dyDescent="0.25">
      <c r="A197" s="24"/>
      <c r="B197" s="1"/>
      <c r="C197" s="57"/>
    </row>
    <row r="198" spans="1:3" x14ac:dyDescent="0.25">
      <c r="A198" s="24"/>
      <c r="B198" s="1"/>
      <c r="C198" s="1"/>
    </row>
    <row r="199" spans="1:3" x14ac:dyDescent="0.25">
      <c r="A199" s="24"/>
      <c r="B199" s="1"/>
      <c r="C199" s="1"/>
    </row>
    <row r="200" spans="1:3" x14ac:dyDescent="0.25">
      <c r="A200" s="24"/>
      <c r="B200" s="1"/>
      <c r="C200" s="1"/>
    </row>
    <row r="204" spans="1:3" ht="15.75" thickBot="1" x14ac:dyDescent="0.3"/>
    <row r="205" spans="1:3" ht="15.75" thickBot="1" x14ac:dyDescent="0.3">
      <c r="A205" s="48"/>
      <c r="B205" s="49"/>
    </row>
    <row r="206" spans="1:3" x14ac:dyDescent="0.25">
      <c r="A206" s="50"/>
      <c r="B206" s="51"/>
    </row>
    <row r="207" spans="1:3" x14ac:dyDescent="0.25">
      <c r="A207" s="30"/>
      <c r="B207" s="29"/>
    </row>
    <row r="208" spans="1:3" x14ac:dyDescent="0.25">
      <c r="A208" s="30"/>
      <c r="B208" s="29"/>
    </row>
    <row r="209" spans="1:4" x14ac:dyDescent="0.25">
      <c r="A209" s="30"/>
      <c r="B209" s="29"/>
    </row>
    <row r="210" spans="1:4" x14ac:dyDescent="0.25">
      <c r="A210" s="30"/>
      <c r="B210" s="29"/>
    </row>
    <row r="211" spans="1:4" x14ac:dyDescent="0.25">
      <c r="A211" s="30"/>
      <c r="B211" s="29"/>
    </row>
    <row r="212" spans="1:4" x14ac:dyDescent="0.25">
      <c r="A212" s="30"/>
      <c r="B212" s="29"/>
    </row>
    <row r="213" spans="1:4" x14ac:dyDescent="0.25">
      <c r="A213" s="30"/>
      <c r="B213" s="29"/>
    </row>
    <row r="214" spans="1:4" x14ac:dyDescent="0.25">
      <c r="A214" s="30"/>
      <c r="B214" s="29"/>
    </row>
    <row r="215" spans="1:4" x14ac:dyDescent="0.25">
      <c r="A215" s="30"/>
      <c r="B215" s="29"/>
    </row>
    <row r="216" spans="1:4" x14ac:dyDescent="0.25">
      <c r="A216" s="30"/>
      <c r="B216" s="29"/>
    </row>
    <row r="217" spans="1:4" x14ac:dyDescent="0.25">
      <c r="A217" s="30"/>
      <c r="B217" s="29"/>
    </row>
    <row r="218" spans="1:4" x14ac:dyDescent="0.25">
      <c r="A218" s="30"/>
      <c r="B218" s="29"/>
    </row>
    <row r="219" spans="1:4" x14ac:dyDescent="0.25">
      <c r="A219" s="30"/>
      <c r="B219" s="29"/>
    </row>
    <row r="220" spans="1:4" x14ac:dyDescent="0.25">
      <c r="A220" s="30"/>
      <c r="B220" s="29"/>
    </row>
    <row r="221" spans="1:4" x14ac:dyDescent="0.25">
      <c r="A221" s="30"/>
      <c r="B221" s="29"/>
      <c r="D221" s="58"/>
    </row>
    <row r="222" spans="1:4" x14ac:dyDescent="0.25">
      <c r="A222" s="30"/>
      <c r="B222" s="29"/>
      <c r="D222" s="58"/>
    </row>
    <row r="223" spans="1:4" x14ac:dyDescent="0.25">
      <c r="A223" s="30"/>
      <c r="B223" s="29"/>
      <c r="D223" s="58"/>
    </row>
    <row r="224" spans="1:4" x14ac:dyDescent="0.25">
      <c r="A224" s="30"/>
      <c r="B224" s="29"/>
      <c r="D224" s="58"/>
    </row>
    <row r="225" spans="1:4" x14ac:dyDescent="0.25">
      <c r="A225" s="30"/>
      <c r="B225" s="29"/>
      <c r="D225" s="58"/>
    </row>
    <row r="226" spans="1:4" x14ac:dyDescent="0.25">
      <c r="A226" s="30"/>
      <c r="B226" s="29"/>
      <c r="D226" s="58"/>
    </row>
    <row r="227" spans="1:4" x14ac:dyDescent="0.25">
      <c r="A227" s="30"/>
      <c r="B227" s="29"/>
    </row>
    <row r="228" spans="1:4" x14ac:dyDescent="0.25">
      <c r="A228" s="30"/>
      <c r="B228" s="29"/>
    </row>
    <row r="229" spans="1:4" x14ac:dyDescent="0.25">
      <c r="A229" s="30"/>
      <c r="B229" s="29"/>
    </row>
    <row r="230" spans="1:4" x14ac:dyDescent="0.25">
      <c r="A230" s="30"/>
      <c r="B230" s="29"/>
    </row>
    <row r="231" spans="1:4" x14ac:dyDescent="0.25">
      <c r="A231" s="30"/>
      <c r="B231" s="29"/>
    </row>
    <row r="232" spans="1:4" x14ac:dyDescent="0.25">
      <c r="A232" s="30"/>
      <c r="B232" s="29"/>
    </row>
    <row r="233" spans="1:4" x14ac:dyDescent="0.25">
      <c r="A233" s="30"/>
      <c r="B233" s="29"/>
    </row>
    <row r="234" spans="1:4" x14ac:dyDescent="0.25">
      <c r="A234" s="30"/>
      <c r="B234" s="29"/>
    </row>
    <row r="235" spans="1:4" x14ac:dyDescent="0.25">
      <c r="A235" s="30"/>
      <c r="B235" s="29"/>
    </row>
    <row r="236" spans="1:4" x14ac:dyDescent="0.25">
      <c r="A236" s="30"/>
      <c r="B236" s="29"/>
    </row>
    <row r="237" spans="1:4" x14ac:dyDescent="0.25">
      <c r="A237" s="30"/>
      <c r="B237" s="29"/>
    </row>
    <row r="238" spans="1:4" ht="15.75" thickBot="1" x14ac:dyDescent="0.3">
      <c r="A238" s="30"/>
      <c r="B238" s="31"/>
    </row>
    <row r="240" spans="1:4" ht="15.75" thickBot="1" x14ac:dyDescent="0.3">
      <c r="A240" s="59"/>
      <c r="B240" s="59"/>
    </row>
    <row r="241" spans="1:2" ht="15.75" thickBot="1" x14ac:dyDescent="0.3">
      <c r="A241" s="75"/>
      <c r="B241" s="72"/>
    </row>
    <row r="242" spans="1:2" ht="15.75" thickBot="1" x14ac:dyDescent="0.3">
      <c r="A242" s="74"/>
      <c r="B242" s="73"/>
    </row>
  </sheetData>
  <customSheetViews>
    <customSheetView guid="{ABDFF5BB-4D14-416C-BE52-721F2040AE61}" scale="70">
      <selection activeCell="C112" sqref="C112"/>
      <pageMargins left="0.7" right="0.7" top="0.75" bottom="0.75" header="0.3" footer="0.3"/>
      <pageSetup paperSize="9" orientation="portrait" horizontalDpi="4294967292" verticalDpi="4294967292" r:id="rId1"/>
    </customSheetView>
  </customSheetViews>
  <mergeCells count="1">
    <mergeCell ref="A53:A66"/>
  </mergeCells>
  <pageMargins left="0.7" right="0.7" top="0.75" bottom="0.75" header="0.3" footer="0.3"/>
  <pageSetup paperSize="9" orientation="portrait" horizontalDpi="4294967292" verticalDpi="4294967292"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35</vt:i4>
      </vt:variant>
    </vt:vector>
  </HeadingPairs>
  <TitlesOfParts>
    <vt:vector size="39" baseType="lpstr">
      <vt:lpstr>Tableau de bord</vt:lpstr>
      <vt:lpstr>Hall ; Parking</vt:lpstr>
      <vt:lpstr>Liste</vt:lpstr>
      <vt:lpstr>Administrateur</vt:lpstr>
      <vt:lpstr>BAP</vt:lpstr>
      <vt:lpstr>GAGNY</vt:lpstr>
      <vt:lpstr>marque</vt:lpstr>
      <vt:lpstr>RES.1237.LE.CEVERENT</vt:lpstr>
      <vt:lpstr>RES.178.LE.PRADO</vt:lpstr>
      <vt:lpstr>RES.210.LE.CLOS.JARDIN</vt:lpstr>
      <vt:lpstr>RES.231.ROUGEMONT.1</vt:lpstr>
      <vt:lpstr>RES.232.ROUGEMONT.2</vt:lpstr>
      <vt:lpstr>RES.235.LES.SABLONS</vt:lpstr>
      <vt:lpstr>RES.236.LES.22.ARPENTS</vt:lpstr>
      <vt:lpstr>RES.296.EUGENIE.COTTON</vt:lpstr>
      <vt:lpstr>RES.298.DE.L.HOTEL.DE.VILLE</vt:lpstr>
      <vt:lpstr>RES.303.ALLEE.CHASTILLON</vt:lpstr>
      <vt:lpstr>RES.307.RUE.DU.8.MAI.1945</vt:lpstr>
      <vt:lpstr>RES.308.AVENUE.DU.PARC</vt:lpstr>
      <vt:lpstr>RES.309.LA.MARQUETTERIE</vt:lpstr>
      <vt:lpstr>RES.310.H.FERTET</vt:lpstr>
      <vt:lpstr>RES.3235.LE.VILLAGE.VENTE</vt:lpstr>
      <vt:lpstr>RES.597.GRANDE.RUE</vt:lpstr>
      <vt:lpstr>RES.6.DU.SOUS.COUDRAY</vt:lpstr>
      <vt:lpstr>RES.737.LA.GARE.DU.CHESNAY</vt:lpstr>
      <vt:lpstr>RES.793.VILLAS.DU.PARC</vt:lpstr>
      <vt:lpstr>RES.807.VILLA.PALADIENNE</vt:lpstr>
      <vt:lpstr>RES.832.PIERRE.BEZET</vt:lpstr>
      <vt:lpstr>RES.839.LES.VERGERS</vt:lpstr>
      <vt:lpstr>RES.859.VILLA.SCOLA</vt:lpstr>
      <vt:lpstr>RES.865.LUMIERE</vt:lpstr>
      <vt:lpstr>RES.893.LE.PRESSOIR</vt:lpstr>
      <vt:lpstr>RES.9175.LA.FAUCONNIERE</vt:lpstr>
      <vt:lpstr>RES.9306.JACOB</vt:lpstr>
      <vt:lpstr>RES.943.RONSARD</vt:lpstr>
      <vt:lpstr>RES.9723.LES.ACACIAS</vt:lpstr>
      <vt:lpstr>SEVRAN</vt:lpstr>
      <vt:lpstr>SEVRAN.1240.ACQ.5.PAVILLONS</vt:lpstr>
      <vt:lpstr>TREMBLAY</vt:lpstr>
    </vt:vector>
  </TitlesOfParts>
  <Company>Groupe SNI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bilel ABID</cp:lastModifiedBy>
  <cp:lastPrinted>2016-10-21T10:11:51Z</cp:lastPrinted>
  <dcterms:created xsi:type="dcterms:W3CDTF">2016-03-14T17:55:11Z</dcterms:created>
  <dcterms:modified xsi:type="dcterms:W3CDTF">2016-12-16T10:28:04Z</dcterms:modified>
</cp:coreProperties>
</file>