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oi\Downloads\badges\"/>
    </mc:Choice>
  </mc:AlternateContent>
  <bookViews>
    <workbookView xWindow="0" yWindow="0" windowWidth="10215" windowHeight="7680" activeTab="2"/>
  </bookViews>
  <sheets>
    <sheet name="Tableau de bord" sheetId="1" r:id="rId1"/>
    <sheet name=" Parking" sheetId="2" r:id="rId2"/>
    <sheet name="hall" sheetId="7" r:id="rId3"/>
    <sheet name="Parking" sheetId="3" r:id="rId4"/>
    <sheet name="Liste" sheetId="4" r:id="rId5"/>
    <sheet name="Stock" sheetId="5" r:id="rId6"/>
    <sheet name="Administrateur" sheetId="6" r:id="rId7"/>
  </sheets>
  <definedNames>
    <definedName name="BAP">Administrateur!$B$3:$B$5</definedName>
    <definedName name="marque">Administrateur!$A$21:$A$23</definedName>
    <definedName name="RES.1237.LE.CEVERENT">Administrateur!$P$23:$P$24</definedName>
    <definedName name="RES.178.LE.PRADO">Administrateur!$J$71:$J$76</definedName>
    <definedName name="RES.210.LE.CLOS.JARDIN">Administrateur!$K$23:$K$24</definedName>
    <definedName name="RES.231.ROUGEMONT.1">Administrateur!$L$23:$L$66</definedName>
    <definedName name="RES.232.ROUGEMONT.2">Administrateur!$M$23:$M$58</definedName>
    <definedName name="RES.235.LES.SABLONS">Administrateur!$N$23:$N$32</definedName>
    <definedName name="RES.236.LES.22.ARPENTS">Administrateur!$O$23:$O$26</definedName>
    <definedName name="RES.296.EUGENIE.COTTON">Administrateur!$J$3:$J$16</definedName>
    <definedName name="RES.298.DE.L.HOTEL.DE.VILLE">Administrateur!$K$3:$K$9</definedName>
    <definedName name="RES.303.ALLEE.CHASTILLON">Administrateur!$L$3:$L$6</definedName>
    <definedName name="RES.307.RUE.DU.8.MAI.1945">Administrateur!$M$3:$M$5</definedName>
    <definedName name="RES.308.AVENUE.DU.PARC">Administrateur!$N$3:$N$5</definedName>
    <definedName name="RES.3235.LE.VILLAGE.VENTE">Administrateur!$R$23:$R$26</definedName>
    <definedName name="RES.597.GRANDE.RUE">Administrateur!$K$71:$K$72</definedName>
    <definedName name="RES.6.DU.SOUS.COUDRAY">Administrateur!$J$23:$J$50</definedName>
    <definedName name="RES.737.LA.GARE.DU.CHESNAY">Administrateur!$L$71:$L$76</definedName>
    <definedName name="RES.793.VILLAS.DU.PARC">Administrateur!$M$71:$M$79</definedName>
    <definedName name="RES.807.VILLA.PALADIENNE">Administrateur!$N$71:$N$75</definedName>
    <definedName name="RES.832.PIERRE.BEZET">Administrateur!$O$71:$O$73</definedName>
    <definedName name="RES.839.LES.VERGERS">Administrateur!$P$71:$P$75</definedName>
    <definedName name="RES.859.VILLA.SCOLA">Administrateur!$Q$71:$Q$75</definedName>
    <definedName name="RES.865.LUMIERE">Administrateur!$R$71:$R$74</definedName>
    <definedName name="RES.893.LE.PRESSOIR">Administrateur!$S$71:$S$74</definedName>
    <definedName name="RES.9175.LA.FAUCONNIERE">Administrateur!$O$3:$O$7</definedName>
    <definedName name="RES.9306.JACOB">Administrateur!$S$23:$S$25</definedName>
    <definedName name="RES.943.RONSARD">Administrateur!$T$71:$T$79</definedName>
    <definedName name="RES.9723.LES.ACACIAS">Administrateur!$U$71:$U$76</definedName>
    <definedName name="SEVRAN.1240.ACQ.5.PAVILLONS">Administrateur!$Q$23:$Q$27</definedName>
    <definedName name="X">Administrateur!$E$3:$E$8</definedName>
    <definedName name="Y">Administrateur!$F$3:$F$13</definedName>
    <definedName name="Z">Administrateur!$G$3:$G$14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5" i="7" l="1"/>
  <c r="C34" i="7"/>
  <c r="C33" i="7"/>
  <c r="C32" i="7"/>
  <c r="C31" i="7"/>
  <c r="C28" i="7"/>
  <c r="C27" i="7"/>
  <c r="C26" i="7"/>
  <c r="C25" i="7"/>
  <c r="C24" i="7"/>
  <c r="B24" i="7"/>
  <c r="B26" i="7" s="1"/>
  <c r="D5" i="7"/>
  <c r="B27" i="7" l="1"/>
  <c r="C28" i="2"/>
  <c r="C27" i="2"/>
  <c r="C26" i="2"/>
  <c r="C25" i="2"/>
  <c r="C24" i="2"/>
  <c r="C35" i="2" l="1"/>
  <c r="C34" i="2"/>
  <c r="C33" i="2"/>
  <c r="C32" i="2"/>
  <c r="C31" i="2"/>
  <c r="B24" i="2" l="1"/>
  <c r="B26" i="2" l="1"/>
  <c r="AB1" i="4" l="1"/>
  <c r="B26" i="3"/>
  <c r="D5" i="2"/>
  <c r="B27" i="2"/>
  <c r="B27" i="3"/>
  <c r="D5" i="3"/>
</calcChain>
</file>

<file path=xl/sharedStrings.xml><?xml version="1.0" encoding="utf-8"?>
<sst xmlns="http://schemas.openxmlformats.org/spreadsheetml/2006/main" count="510" uniqueCount="193">
  <si>
    <t xml:space="preserve">Adresse locataire </t>
  </si>
  <si>
    <t>Montant du badge</t>
  </si>
  <si>
    <t>type de bage</t>
  </si>
  <si>
    <t>Nombre de badge</t>
  </si>
  <si>
    <t>Nouveau Client</t>
  </si>
  <si>
    <t>Menu</t>
  </si>
  <si>
    <t>Home</t>
  </si>
  <si>
    <t>Parking</t>
  </si>
  <si>
    <t>Liste</t>
  </si>
  <si>
    <t>Stocks</t>
  </si>
  <si>
    <t>Recapitulatif</t>
  </si>
  <si>
    <t xml:space="preserve">Nombre de badges à faire </t>
  </si>
  <si>
    <t xml:space="preserve">  </t>
  </si>
  <si>
    <t>Prenom</t>
  </si>
  <si>
    <t>UR</t>
  </si>
  <si>
    <t>SEVRAN</t>
  </si>
  <si>
    <t>TREMBLAY</t>
  </si>
  <si>
    <t>Designation</t>
  </si>
  <si>
    <t>GOLMARD</t>
  </si>
  <si>
    <t>Prix badge</t>
  </si>
  <si>
    <t>Prix bip</t>
  </si>
  <si>
    <t>A Payé</t>
  </si>
  <si>
    <t>BAP</t>
  </si>
  <si>
    <t xml:space="preserve">GAGNY </t>
  </si>
  <si>
    <t>Nombre de badges fait a tremblay</t>
  </si>
  <si>
    <t>GARDIEN:</t>
  </si>
  <si>
    <t>Bureau d'Acceuil :</t>
  </si>
  <si>
    <t>BADGE OU EMETTEUR PARKING</t>
  </si>
  <si>
    <t>Raison</t>
  </si>
  <si>
    <t>Couleur</t>
  </si>
  <si>
    <t>CA</t>
  </si>
  <si>
    <t>Adresse Place Parking</t>
  </si>
  <si>
    <t>Emetteur</t>
  </si>
  <si>
    <t>type de emetteur</t>
  </si>
  <si>
    <t>Nombre d'emetteur</t>
  </si>
  <si>
    <t>Montant del'emetteur</t>
  </si>
  <si>
    <t>type d'emetteur</t>
  </si>
  <si>
    <t>Nombre de badge/emetteur</t>
  </si>
  <si>
    <t>N°</t>
  </si>
  <si>
    <t>Date</t>
  </si>
  <si>
    <t xml:space="preserve">Nom </t>
  </si>
  <si>
    <t>Badge 1</t>
  </si>
  <si>
    <t>Badge 2</t>
  </si>
  <si>
    <t>Badge 3</t>
  </si>
  <si>
    <t>erreur</t>
  </si>
  <si>
    <t>Badge 4</t>
  </si>
  <si>
    <t>Badge 5</t>
  </si>
  <si>
    <t>Badge 6</t>
  </si>
  <si>
    <t>Badge 7</t>
  </si>
  <si>
    <t>Badge 8</t>
  </si>
  <si>
    <t>Badge 9</t>
  </si>
  <si>
    <t>Badge 10</t>
  </si>
  <si>
    <t>Badge 11</t>
  </si>
  <si>
    <t>DIAMO</t>
  </si>
  <si>
    <t>IMMOTEK</t>
  </si>
  <si>
    <t>Badge</t>
  </si>
  <si>
    <t>Nom</t>
  </si>
  <si>
    <t>Gardien(ne)</t>
  </si>
  <si>
    <t>Type</t>
  </si>
  <si>
    <t>Hall</t>
  </si>
  <si>
    <t>diamo</t>
  </si>
  <si>
    <t>golmard</t>
  </si>
  <si>
    <t>immotek</t>
  </si>
  <si>
    <t>Commentaires</t>
  </si>
  <si>
    <t>N° demande</t>
  </si>
  <si>
    <t>le loc souhaite ,,,</t>
  </si>
  <si>
    <t>nom</t>
  </si>
  <si>
    <t>date</t>
  </si>
  <si>
    <t>X</t>
  </si>
  <si>
    <t>Y</t>
  </si>
  <si>
    <t>Z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</si>
  <si>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</si>
  <si>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</si>
  <si>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</si>
  <si>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</si>
  <si>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</si>
  <si>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</si>
  <si>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</si>
  <si>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</si>
  <si>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</si>
  <si>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</si>
  <si>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</si>
  <si>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</si>
  <si>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</si>
  <si>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</si>
  <si>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</si>
  <si>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</si>
  <si>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</si>
  <si>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</si>
  <si>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</si>
  <si>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</si>
  <si>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</si>
  <si>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</si>
  <si>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</si>
  <si>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</si>
  <si>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</si>
  <si>
    <t>aa</t>
  </si>
  <si>
    <t>zz</t>
  </si>
  <si>
    <t>ee</t>
  </si>
  <si>
    <t>rr</t>
  </si>
  <si>
    <t>tt</t>
  </si>
  <si>
    <t>aaa</t>
  </si>
  <si>
    <t>aaaa</t>
  </si>
  <si>
    <t>aaaaa</t>
  </si>
  <si>
    <t>aaaaaa</t>
  </si>
  <si>
    <t>aaaaaaa</t>
  </si>
  <si>
    <t>aaaaaaaa</t>
  </si>
  <si>
    <t>aaaaaaaaaa</t>
  </si>
  <si>
    <t>aaaaaaaaaaa</t>
  </si>
  <si>
    <t>aaaaaaaaaaaaa</t>
  </si>
  <si>
    <t>aaaaaaaaaaaaaa</t>
  </si>
  <si>
    <t>aaaaaaaaaaaaaaa</t>
  </si>
  <si>
    <t>zzz</t>
  </si>
  <si>
    <t>zzzz</t>
  </si>
  <si>
    <t>zzzzz</t>
  </si>
  <si>
    <t>zzzzzz</t>
  </si>
  <si>
    <t>zzzzzzz</t>
  </si>
  <si>
    <t>zzzzzzzz</t>
  </si>
  <si>
    <t>zzzzzzzzz</t>
  </si>
  <si>
    <t>adresse des UR</t>
  </si>
  <si>
    <t>rrrrr</t>
  </si>
  <si>
    <t>rrrrrr</t>
  </si>
  <si>
    <t>rrrrrrr</t>
  </si>
  <si>
    <t>rrrrrrrr</t>
  </si>
  <si>
    <t>ttt</t>
  </si>
  <si>
    <t>tttt</t>
  </si>
  <si>
    <t>tttttt</t>
  </si>
  <si>
    <t>yyyy</t>
  </si>
  <si>
    <t>yyyyy</t>
  </si>
  <si>
    <t>yyyyyy</t>
  </si>
  <si>
    <t>uuuuu</t>
  </si>
  <si>
    <t>uuuuuuu</t>
  </si>
  <si>
    <t>uuuuuuuuu</t>
  </si>
  <si>
    <t>ccccc</t>
  </si>
  <si>
    <t>ccccccc</t>
  </si>
  <si>
    <t>vvvvvvv</t>
  </si>
  <si>
    <t>vvvvvvvvv</t>
  </si>
  <si>
    <t>X Y et Z spnt des ville l'UR correspond au batiment (exemple "a") en en orange ce sont les adresse des UR (exemple "aaa")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</si>
  <si>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</si>
  <si>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</si>
  <si>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</si>
  <si>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</si>
  <si>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</si>
  <si>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</si>
  <si>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</si>
  <si>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</si>
  <si>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</si>
  <si>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gardien 10</t>
  </si>
  <si>
    <t>nom gardien 11</t>
  </si>
  <si>
    <t>nom gardien 12</t>
  </si>
  <si>
    <t>nom gardien 13</t>
  </si>
  <si>
    <t>nom gardien 14</t>
  </si>
  <si>
    <t>nom gardien 15</t>
  </si>
  <si>
    <t>nom gardien 16</t>
  </si>
  <si>
    <t>nom gardien 17</t>
  </si>
  <si>
    <t>nom gardien 18</t>
  </si>
  <si>
    <t>nom gardien 19</t>
  </si>
  <si>
    <t>nom gardien 20</t>
  </si>
  <si>
    <t>nom gardien 21</t>
  </si>
  <si>
    <t>nom gardien 22</t>
  </si>
  <si>
    <t>nom gardien 23</t>
  </si>
  <si>
    <t>nom gardien 24</t>
  </si>
  <si>
    <t>nom gardien 25</t>
  </si>
  <si>
    <t>nom gardien 26</t>
  </si>
  <si>
    <t xml:space="preserve">si le gardien choisi parking </t>
  </si>
  <si>
    <t>il choisie son nom grace a une liste déroulante</t>
  </si>
  <si>
    <t>il choisie la ville dans laquel il est</t>
  </si>
  <si>
    <t>nom du locataire demandeur</t>
  </si>
  <si>
    <t>prénom du loc demandeur</t>
  </si>
  <si>
    <t>son numéro de reference locataire</t>
  </si>
  <si>
    <t>il choisi ici le batiment via liste déroulante</t>
  </si>
  <si>
    <t>l'adresse ou se situe le locataire via liste déroulante</t>
  </si>
  <si>
    <t>l'adresse de place de parking qu'il souhaite elle peut etre différente don son adresse principal saisie manuelle</t>
  </si>
  <si>
    <t>adresse place de parking</t>
  </si>
  <si>
    <t>la partie en jaune disparait</t>
  </si>
  <si>
    <t xml:space="preserve">il choisie le nombre de badge que le locataire a besoin dans la cellule rose </t>
  </si>
  <si>
    <t xml:space="preserve">ce qui lui donne le prix des badges </t>
  </si>
  <si>
    <t xml:space="preserve">ici un commentaire est noté si il y a une remarque a faire par le gardien sur le le badge du locataire. </t>
  </si>
  <si>
    <t>un bouton sera situé ver ici afin de pouvoir enregistrer tout les element rensegné vers la page liste</t>
  </si>
  <si>
    <t>si le gardien choisi hall</t>
  </si>
  <si>
    <t>cette ligne se supprime</t>
  </si>
  <si>
    <t xml:space="preserve">des formules son noté de C23 a C 28 permetant d'indiquer le nombre de badge </t>
  </si>
  <si>
    <t>de la cellule D24 à D28 le gardien choisi la couleur du badge car il y a un ordre a respecter</t>
  </si>
  <si>
    <t>1)    Bleu</t>
  </si>
  <si>
    <t>2)    Jaune</t>
  </si>
  <si>
    <t>3)    Orange</t>
  </si>
  <si>
    <t xml:space="preserve">lorsque le gardien auras fait la demande du badge, ou la personne qui fait le badge en agence peut ici rajouter une information ou une demande suplementaire, </t>
  </si>
  <si>
    <t>bonton enregistrer</t>
  </si>
  <si>
    <t xml:space="preserve">il faut donc quil rensegne tous les champ et que lorsqu'il met enregistrer via le bouton il faut que le numéro de demande fasse une recherche V dans la feuille liste </t>
  </si>
  <si>
    <t>commentaire</t>
  </si>
  <si>
    <t xml:space="preserve">réponse </t>
  </si>
  <si>
    <t xml:space="preserve">afin de pouvoir coller le texte en colonne V de la feuille liste et en ligne ( recherche V pour trouver le numéro de commande </t>
  </si>
  <si>
    <t xml:space="preserve">Je sais pas si cela est possible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</si>
</sst>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1" xfId="0" applyBorder="1"/>
    <xf numFmtId="0" fontId="0" fillId="0" borderId="0" xfId="0" applyAlignment="1"/>
    <xf numFmtId="164" fontId="0" fillId="0" borderId="0" xfId="0" applyNumberFormat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Fill="1" applyBorder="1"/>
    <xf numFmtId="0" fontId="0" fillId="6" borderId="1" xfId="0" applyFill="1" applyBorder="1" applyAlignment="1">
      <alignment horizontal="right"/>
    </xf>
    <xf numFmtId="0" fontId="0" fillId="7" borderId="1" xfId="0" applyFill="1" applyBorder="1" applyAlignment="1">
      <alignment horizontal="right"/>
    </xf>
    <xf numFmtId="0" fontId="0" fillId="7" borderId="1" xfId="0" applyFill="1" applyBorder="1" applyAlignment="1">
      <alignment horizontal="right" vertical="center"/>
    </xf>
    <xf numFmtId="0" fontId="0" fillId="7" borderId="1" xfId="0" applyFill="1" applyBorder="1"/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164" fontId="0" fillId="0" borderId="0" xfId="0" applyNumberFormat="1" applyAlignment="1"/>
    <xf numFmtId="164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6" fillId="0" borderId="1" xfId="0" applyFont="1" applyFill="1" applyBorder="1"/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/>
    <xf numFmtId="0" fontId="9" fillId="0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0" fillId="5" borderId="1" xfId="0" applyFill="1" applyBorder="1" applyAlignment="1">
      <alignment horizontal="left" vertical="center"/>
    </xf>
    <xf numFmtId="0" fontId="0" fillId="10" borderId="2" xfId="0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7" borderId="6" xfId="0" applyFill="1" applyBorder="1" applyAlignment="1">
      <alignment horizontal="right" vertical="center"/>
    </xf>
    <xf numFmtId="0" fontId="0" fillId="8" borderId="6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left" vertical="center"/>
    </xf>
    <xf numFmtId="0" fontId="0" fillId="1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right"/>
    </xf>
    <xf numFmtId="0" fontId="0" fillId="2" borderId="7" xfId="0" applyFill="1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42"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  <dxf>
      <font>
        <color theme="3" tint="-0.24994659260841701"/>
      </font>
      <fill>
        <patternFill>
          <bgColor theme="3" tint="0.39994506668294322"/>
        </patternFill>
      </fill>
    </dxf>
    <dxf>
      <font>
        <color rgb="FFC00000"/>
      </font>
      <fill>
        <patternFill>
          <bgColor rgb="FFFF5353"/>
        </patternFill>
      </fill>
    </dxf>
    <dxf>
      <font>
        <color theme="9" tint="-0.24994659260841701"/>
      </font>
      <fill>
        <patternFill>
          <bgColor rgb="FFFFFF00"/>
        </patternFill>
      </fill>
    </dxf>
    <dxf>
      <font>
        <color theme="9" tint="-0.499984740745262"/>
      </font>
      <fill>
        <patternFill>
          <bgColor rgb="FFFD7927"/>
        </patternFill>
      </fill>
    </dxf>
    <dxf>
      <font>
        <color theme="6" tint="-0.499984740745262"/>
      </font>
      <fill>
        <patternFill>
          <bgColor rgb="FF00B050"/>
        </patternFill>
      </fill>
    </dxf>
    <dxf>
      <fill>
        <gradientFill>
          <stop position="0">
            <color theme="0" tint="-0.49803155613879818"/>
          </stop>
          <stop position="0.5">
            <color rgb="FF4F81BD"/>
          </stop>
          <stop position="1">
            <color theme="0" tint="-0.49803155613879818"/>
          </stop>
        </gradientFill>
      </fill>
    </dxf>
  </dxfs>
  <tableStyles count="0" defaultTableStyle="TableStyleMedium2" defaultPivotStyle="PivotStyleLight16"/>
  <colors>
    <mruColors>
      <color rgb="FFFF5353"/>
      <color rgb="FFFD79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28</xdr:row>
          <xdr:rowOff>180975</xdr:rowOff>
        </xdr:from>
        <xdr:to>
          <xdr:col>1</xdr:col>
          <xdr:colOff>66675</xdr:colOff>
          <xdr:row>30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view="pageLayout" topLeftCell="A13" zoomScale="85" zoomScaleNormal="100" zoomScalePageLayoutView="85" workbookViewId="0">
      <selection activeCell="A33" sqref="A33"/>
    </sheetView>
  </sheetViews>
  <sheetFormatPr baseColWidth="10" defaultRowHeight="15" x14ac:dyDescent="0.25"/>
  <cols>
    <col min="1" max="1" width="23.7109375" customWidth="1"/>
    <col min="2" max="2" width="22.28515625" customWidth="1"/>
  </cols>
  <sheetData>
    <row r="1" spans="1:5" x14ac:dyDescent="0.25">
      <c r="B1" s="49" t="s">
        <v>27</v>
      </c>
      <c r="C1" s="49"/>
      <c r="D1" s="49"/>
      <c r="E1" s="49"/>
    </row>
    <row r="2" spans="1:5" x14ac:dyDescent="0.25">
      <c r="B2" s="49"/>
      <c r="C2" s="49"/>
      <c r="D2" s="49"/>
      <c r="E2" s="49"/>
    </row>
    <row r="4" spans="1:5" x14ac:dyDescent="0.25">
      <c r="A4" s="47" t="s">
        <v>5</v>
      </c>
      <c r="B4" s="47"/>
    </row>
    <row r="5" spans="1:5" x14ac:dyDescent="0.25">
      <c r="A5" s="48" t="s">
        <v>6</v>
      </c>
      <c r="B5" s="48"/>
    </row>
    <row r="6" spans="1:5" x14ac:dyDescent="0.25">
      <c r="A6" s="48" t="s">
        <v>7</v>
      </c>
      <c r="B6" s="48"/>
    </row>
    <row r="7" spans="1:5" x14ac:dyDescent="0.25">
      <c r="A7" s="48" t="s">
        <v>8</v>
      </c>
      <c r="B7" s="48"/>
    </row>
    <row r="8" spans="1:5" x14ac:dyDescent="0.25">
      <c r="A8" s="48" t="s">
        <v>9</v>
      </c>
      <c r="B8" s="48"/>
    </row>
    <row r="11" spans="1:5" x14ac:dyDescent="0.25">
      <c r="A11" s="47" t="s">
        <v>10</v>
      </c>
      <c r="B11" s="47"/>
    </row>
    <row r="12" spans="1:5" x14ac:dyDescent="0.25">
      <c r="A12" s="1" t="s">
        <v>11</v>
      </c>
      <c r="B12" s="1"/>
    </row>
    <row r="13" spans="1:5" x14ac:dyDescent="0.25">
      <c r="A13" t="s">
        <v>24</v>
      </c>
    </row>
    <row r="17" spans="1:4" x14ac:dyDescent="0.25">
      <c r="A17" s="47" t="s">
        <v>63</v>
      </c>
      <c r="B17" s="47"/>
      <c r="C17" t="s">
        <v>56</v>
      </c>
      <c r="D17" t="s">
        <v>66</v>
      </c>
    </row>
    <row r="18" spans="1:4" x14ac:dyDescent="0.25">
      <c r="A18" s="48" t="s">
        <v>65</v>
      </c>
      <c r="B18" s="48"/>
      <c r="C18" s="37" t="s">
        <v>64</v>
      </c>
      <c r="D18" s="37">
        <v>1</v>
      </c>
    </row>
    <row r="19" spans="1:4" x14ac:dyDescent="0.25">
      <c r="A19" s="48"/>
      <c r="B19" s="48"/>
      <c r="C19" s="37" t="s">
        <v>30</v>
      </c>
      <c r="D19" s="37">
        <v>20</v>
      </c>
    </row>
    <row r="20" spans="1:4" x14ac:dyDescent="0.25">
      <c r="A20" s="48"/>
      <c r="B20" s="48"/>
      <c r="C20" s="38" t="s">
        <v>67</v>
      </c>
      <c r="D20" s="37"/>
    </row>
    <row r="21" spans="1:4" x14ac:dyDescent="0.25">
      <c r="A21" s="48"/>
      <c r="B21" s="48"/>
      <c r="C21" s="37"/>
      <c r="D21" s="37"/>
    </row>
    <row r="22" spans="1:4" x14ac:dyDescent="0.25">
      <c r="A22" s="48"/>
      <c r="B22" s="48"/>
      <c r="C22" s="37"/>
      <c r="D22" s="37"/>
    </row>
    <row r="24" spans="1:4" x14ac:dyDescent="0.25">
      <c r="A24" t="s">
        <v>186</v>
      </c>
    </row>
    <row r="26" spans="1:4" x14ac:dyDescent="0.25">
      <c r="A26" t="s">
        <v>188</v>
      </c>
    </row>
    <row r="27" spans="1:4" x14ac:dyDescent="0.25">
      <c r="A27" t="s">
        <v>191</v>
      </c>
    </row>
    <row r="29" spans="1:4" x14ac:dyDescent="0.25">
      <c r="A29" t="s">
        <v>187</v>
      </c>
    </row>
    <row r="32" spans="1:4" x14ac:dyDescent="0.25">
      <c r="A32" t="s">
        <v>192</v>
      </c>
    </row>
  </sheetData>
  <mergeCells count="9">
    <mergeCell ref="A17:B17"/>
    <mergeCell ref="A18:B22"/>
    <mergeCell ref="B1:E2"/>
    <mergeCell ref="A11:B11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7"/>
  <sheetViews>
    <sheetView showWhiteSpace="0" view="pageLayout" topLeftCell="A13" zoomScale="90" zoomScaleNormal="100" zoomScalePageLayoutView="90" workbookViewId="0">
      <selection activeCell="B16" sqref="B16"/>
    </sheetView>
  </sheetViews>
  <sheetFormatPr baseColWidth="10" defaultRowHeight="15" x14ac:dyDescent="0.25"/>
  <cols>
    <col min="1" max="1" width="22.7109375" bestFit="1" customWidth="1"/>
    <col min="2" max="2" width="32.42578125" bestFit="1" customWidth="1"/>
    <col min="3" max="3" width="8" customWidth="1"/>
    <col min="4" max="4" width="20.85546875" customWidth="1"/>
    <col min="5" max="5" width="3" customWidth="1"/>
    <col min="6" max="6" width="32.7109375" customWidth="1"/>
  </cols>
  <sheetData>
    <row r="1" spans="1:5" ht="57" customHeight="1" x14ac:dyDescent="0.25">
      <c r="A1" s="54"/>
      <c r="B1" s="54"/>
      <c r="C1" s="2"/>
      <c r="D1" s="55"/>
      <c r="E1" s="55"/>
    </row>
    <row r="2" spans="1:5" ht="14.25" customHeight="1" x14ac:dyDescent="0.25">
      <c r="D2" s="55"/>
      <c r="E2" s="55"/>
    </row>
    <row r="3" spans="1:5" x14ac:dyDescent="0.25">
      <c r="A3" t="s">
        <v>164</v>
      </c>
      <c r="C3" s="3"/>
    </row>
    <row r="4" spans="1:5" x14ac:dyDescent="0.25">
      <c r="C4" s="18"/>
      <c r="D4" s="18"/>
      <c r="E4" s="18"/>
    </row>
    <row r="5" spans="1:5" x14ac:dyDescent="0.25">
      <c r="A5" s="34" t="s">
        <v>58</v>
      </c>
      <c r="B5" s="35" t="s">
        <v>7</v>
      </c>
      <c r="C5" s="19"/>
      <c r="D5" s="56">
        <f ca="1">TODAY()</f>
        <v>42533</v>
      </c>
      <c r="E5" s="56"/>
    </row>
    <row r="6" spans="1:5" x14ac:dyDescent="0.25">
      <c r="C6" s="19"/>
      <c r="D6" s="19"/>
      <c r="E6" s="19"/>
    </row>
    <row r="7" spans="1:5" x14ac:dyDescent="0.25">
      <c r="C7" s="19"/>
      <c r="D7" s="19"/>
      <c r="E7" s="19"/>
    </row>
    <row r="8" spans="1:5" x14ac:dyDescent="0.25">
      <c r="A8" s="12" t="s">
        <v>26</v>
      </c>
      <c r="B8" s="24" t="s">
        <v>68</v>
      </c>
      <c r="C8" t="s">
        <v>166</v>
      </c>
    </row>
    <row r="9" spans="1:5" x14ac:dyDescent="0.25">
      <c r="A9" s="12" t="s">
        <v>25</v>
      </c>
      <c r="B9" s="24" t="s">
        <v>138</v>
      </c>
      <c r="C9" t="s">
        <v>165</v>
      </c>
    </row>
    <row r="11" spans="1:5" x14ac:dyDescent="0.25">
      <c r="A11" s="2" t="s">
        <v>12</v>
      </c>
      <c r="B11" s="2"/>
    </row>
    <row r="13" spans="1:5" x14ac:dyDescent="0.25">
      <c r="A13" s="49" t="s">
        <v>4</v>
      </c>
      <c r="B13" s="49"/>
      <c r="C13" s="49"/>
      <c r="D13" s="49"/>
    </row>
    <row r="14" spans="1:5" x14ac:dyDescent="0.25">
      <c r="A14" s="13" t="s">
        <v>40</v>
      </c>
      <c r="B14" s="23" t="s">
        <v>167</v>
      </c>
      <c r="C14" s="15" t="s">
        <v>28</v>
      </c>
      <c r="D14" s="24"/>
    </row>
    <row r="15" spans="1:5" x14ac:dyDescent="0.25">
      <c r="A15" s="13" t="s">
        <v>13</v>
      </c>
      <c r="B15" s="23" t="s">
        <v>168</v>
      </c>
    </row>
    <row r="16" spans="1:5" x14ac:dyDescent="0.25">
      <c r="A16" s="14" t="s">
        <v>30</v>
      </c>
      <c r="B16" s="23" t="s">
        <v>169</v>
      </c>
    </row>
    <row r="17" spans="1:6" x14ac:dyDescent="0.25">
      <c r="A17" s="13" t="s">
        <v>14</v>
      </c>
      <c r="B17" s="24" t="s">
        <v>71</v>
      </c>
      <c r="C17" t="s">
        <v>170</v>
      </c>
    </row>
    <row r="18" spans="1:6" x14ac:dyDescent="0.25">
      <c r="A18" s="43" t="s">
        <v>0</v>
      </c>
      <c r="B18" s="44"/>
      <c r="C18" t="s">
        <v>171</v>
      </c>
    </row>
    <row r="19" spans="1:6" x14ac:dyDescent="0.25">
      <c r="A19" s="13" t="s">
        <v>173</v>
      </c>
      <c r="B19" s="1"/>
      <c r="C19" t="s">
        <v>172</v>
      </c>
    </row>
    <row r="23" spans="1:6" x14ac:dyDescent="0.25">
      <c r="A23" s="50" t="s">
        <v>55</v>
      </c>
      <c r="B23" s="51"/>
      <c r="C23" s="52"/>
      <c r="D23" s="53"/>
    </row>
    <row r="24" spans="1:6" x14ac:dyDescent="0.25">
      <c r="A24" s="13" t="s">
        <v>2</v>
      </c>
      <c r="B24" s="41" t="str">
        <f>INDEX(Administrateur!Z2:Z46,MATCH(' Parking'!B17,Administrateur!Y2:Y46,0))</f>
        <v>diamo</v>
      </c>
      <c r="C24" s="61" t="str">
        <f>IF(OR(B$25=B$37,B$25=B$38,B$25=B$39,B$25=B$40,B$25=B$41),A$37,C$37)</f>
        <v>Badge 1</v>
      </c>
      <c r="D24" s="62"/>
      <c r="F24" t="s">
        <v>174</v>
      </c>
    </row>
    <row r="25" spans="1:6" x14ac:dyDescent="0.25">
      <c r="A25" s="13" t="s">
        <v>3</v>
      </c>
      <c r="B25" s="63">
        <v>1</v>
      </c>
      <c r="C25" s="61" t="str">
        <f>IF(OR(B$25=B$38,B$25=B$39,B$25=B$40,B$25=B$41),A$38,"")</f>
        <v/>
      </c>
      <c r="D25" s="62"/>
      <c r="F25" t="s">
        <v>175</v>
      </c>
    </row>
    <row r="26" spans="1:6" x14ac:dyDescent="0.25">
      <c r="A26" s="13" t="s">
        <v>1</v>
      </c>
      <c r="B26" s="42">
        <f>IF(B24="","",VLOOKUP(B24,Administrateur!A20:C23,2,0))</f>
        <v>25</v>
      </c>
      <c r="C26" s="61" t="str">
        <f>IF(OR(B$25=B$39,B$25=B$40,B$25=B$41),A$39,"")</f>
        <v/>
      </c>
      <c r="D26" s="62"/>
      <c r="F26" t="s">
        <v>176</v>
      </c>
    </row>
    <row r="27" spans="1:6" x14ac:dyDescent="0.25">
      <c r="A27" s="13" t="s">
        <v>21</v>
      </c>
      <c r="B27" s="42">
        <f>IF(B24="","",SUM(B26*B25))</f>
        <v>25</v>
      </c>
      <c r="C27" s="61" t="str">
        <f>IF(OR(B$25=B$40,B$25=B$41),A$40,"")</f>
        <v/>
      </c>
      <c r="D27" s="62"/>
    </row>
    <row r="28" spans="1:6" x14ac:dyDescent="0.25">
      <c r="B28" s="5"/>
      <c r="C28" s="61" t="str">
        <f>IF(OR(B$25=B$41),A$41,"")</f>
        <v/>
      </c>
      <c r="D28" s="62"/>
    </row>
    <row r="31" spans="1:6" x14ac:dyDescent="0.25">
      <c r="A31" s="47" t="s">
        <v>63</v>
      </c>
      <c r="B31" s="47"/>
      <c r="C31" s="20" t="str">
        <f>IF(OR(B$25=B$37,B$25=B$38,B$25=B$39,B$25=B$40,B$25=B$41),A$37,C$37)</f>
        <v>Badge 1</v>
      </c>
      <c r="D31" s="40"/>
    </row>
    <row r="32" spans="1:6" x14ac:dyDescent="0.25">
      <c r="A32" s="64" t="s">
        <v>177</v>
      </c>
      <c r="B32" s="64"/>
      <c r="C32" s="20" t="str">
        <f>IF(OR(B$25=B$38,B$25=B$39,B$25=B$40,B$25=B$41),A$38,"")</f>
        <v/>
      </c>
    </row>
    <row r="33" spans="1:4" x14ac:dyDescent="0.25">
      <c r="A33" s="64"/>
      <c r="B33" s="64"/>
      <c r="C33" s="20" t="str">
        <f>IF(OR(B$25=B$39,B$25=B$40,B$25=B$41),A$39,"")</f>
        <v/>
      </c>
      <c r="D33" t="s">
        <v>178</v>
      </c>
    </row>
    <row r="34" spans="1:4" x14ac:dyDescent="0.25">
      <c r="A34" s="64"/>
      <c r="B34" s="64"/>
      <c r="C34" s="20" t="str">
        <f>IF(OR(B$25=B$40,B$25=B$41),A$40,"")</f>
        <v/>
      </c>
    </row>
    <row r="35" spans="1:4" x14ac:dyDescent="0.25">
      <c r="A35" s="64"/>
      <c r="B35" s="64"/>
      <c r="C35" s="20" t="str">
        <f>IF(OR(B$25=B$41),A$41,"")</f>
        <v/>
      </c>
    </row>
    <row r="36" spans="1:4" x14ac:dyDescent="0.25">
      <c r="A36" s="64"/>
      <c r="B36" s="64"/>
      <c r="C36" s="39"/>
    </row>
    <row r="37" spans="1:4" x14ac:dyDescent="0.25">
      <c r="A37" s="20" t="s">
        <v>41</v>
      </c>
      <c r="B37" s="20">
        <v>1</v>
      </c>
      <c r="C37" s="20" t="s">
        <v>44</v>
      </c>
    </row>
    <row r="38" spans="1:4" x14ac:dyDescent="0.25">
      <c r="A38" s="20" t="s">
        <v>42</v>
      </c>
      <c r="B38" s="20">
        <v>2</v>
      </c>
      <c r="C38" s="20"/>
    </row>
    <row r="39" spans="1:4" x14ac:dyDescent="0.25">
      <c r="A39" s="20" t="s">
        <v>43</v>
      </c>
      <c r="B39" s="20">
        <v>3</v>
      </c>
      <c r="C39" s="20"/>
    </row>
    <row r="40" spans="1:4" x14ac:dyDescent="0.25">
      <c r="A40" s="20" t="s">
        <v>45</v>
      </c>
      <c r="B40" s="20">
        <v>4</v>
      </c>
      <c r="C40" s="20"/>
    </row>
    <row r="41" spans="1:4" x14ac:dyDescent="0.25">
      <c r="A41" s="20" t="s">
        <v>46</v>
      </c>
      <c r="B41" s="20">
        <v>5</v>
      </c>
      <c r="C41" s="20"/>
    </row>
    <row r="42" spans="1:4" x14ac:dyDescent="0.25">
      <c r="A42" s="20" t="s">
        <v>47</v>
      </c>
      <c r="B42" s="20">
        <v>6</v>
      </c>
      <c r="C42" s="20"/>
    </row>
    <row r="43" spans="1:4" x14ac:dyDescent="0.25">
      <c r="A43" s="20" t="s">
        <v>48</v>
      </c>
      <c r="B43" s="20">
        <v>7</v>
      </c>
      <c r="C43" s="20"/>
    </row>
    <row r="44" spans="1:4" x14ac:dyDescent="0.25">
      <c r="A44" s="20" t="s">
        <v>49</v>
      </c>
      <c r="B44" s="20">
        <v>8</v>
      </c>
      <c r="C44" s="20"/>
    </row>
    <row r="45" spans="1:4" x14ac:dyDescent="0.25">
      <c r="A45" s="20" t="s">
        <v>50</v>
      </c>
      <c r="B45" s="20">
        <v>9</v>
      </c>
      <c r="C45" s="20"/>
    </row>
    <row r="46" spans="1:4" x14ac:dyDescent="0.25">
      <c r="A46" s="20" t="s">
        <v>51</v>
      </c>
      <c r="B46" s="20">
        <v>10</v>
      </c>
      <c r="C46" s="20"/>
    </row>
    <row r="47" spans="1:4" x14ac:dyDescent="0.25">
      <c r="A47" s="20" t="s">
        <v>52</v>
      </c>
      <c r="B47" s="20">
        <v>11</v>
      </c>
      <c r="C47" s="20"/>
    </row>
  </sheetData>
  <mergeCells count="7">
    <mergeCell ref="A31:B31"/>
    <mergeCell ref="A32:B36"/>
    <mergeCell ref="A23:D23"/>
    <mergeCell ref="A1:B1"/>
    <mergeCell ref="A13:D13"/>
    <mergeCell ref="D1:E2"/>
    <mergeCell ref="D5:E5"/>
  </mergeCells>
  <phoneticPr fontId="5" type="noConversion"/>
  <conditionalFormatting sqref="D31">
    <cfRule type="containsText" dxfId="23" priority="19" operator="containsText" text="Bleu-gris">
      <formula>NOT(ISERROR(SEARCH("Bleu-gris",D31)))</formula>
    </cfRule>
    <cfRule type="containsText" dxfId="22" priority="20" operator="containsText" text="Vert">
      <formula>NOT(ISERROR(SEARCH("Vert",D31)))</formula>
    </cfRule>
    <cfRule type="containsText" dxfId="21" priority="21" operator="containsText" text="Orange">
      <formula>NOT(ISERROR(SEARCH("Orange",D31)))</formula>
    </cfRule>
    <cfRule type="containsText" dxfId="20" priority="22" operator="containsText" text="Jaune">
      <formula>NOT(ISERROR(SEARCH("Jaune",D31)))</formula>
    </cfRule>
    <cfRule type="containsText" dxfId="19" priority="23" operator="containsText" text="Rouge">
      <formula>NOT(ISERROR(SEARCH("Rouge",D31)))</formula>
    </cfRule>
    <cfRule type="containsText" dxfId="18" priority="24" stopIfTrue="1" operator="containsText" text="Bleu">
      <formula>NOT(ISERROR(SEARCH("Bleu",D31)))</formula>
    </cfRule>
  </conditionalFormatting>
  <conditionalFormatting sqref="D24:D28">
    <cfRule type="containsText" dxfId="17" priority="1" operator="containsText" text="Bleu-gris">
      <formula>NOT(ISERROR(SEARCH("Bleu-gris",D24)))</formula>
    </cfRule>
    <cfRule type="containsText" dxfId="16" priority="2" operator="containsText" text="Vert">
      <formula>NOT(ISERROR(SEARCH("Vert",D24)))</formula>
    </cfRule>
    <cfRule type="containsText" dxfId="15" priority="3" operator="containsText" text="Orange">
      <formula>NOT(ISERROR(SEARCH("Orange",D24)))</formula>
    </cfRule>
    <cfRule type="containsText" dxfId="14" priority="4" operator="containsText" text="Jaune">
      <formula>NOT(ISERROR(SEARCH("Jaune",D24)))</formula>
    </cfRule>
    <cfRule type="containsText" dxfId="13" priority="5" operator="containsText" text="Rouge">
      <formula>NOT(ISERROR(SEARCH("Rouge",D24)))</formula>
    </cfRule>
    <cfRule type="containsText" dxfId="12" priority="6" stopIfTrue="1" operator="containsText" text="Bleu">
      <formula>NOT(ISERROR(SEARCH("Bleu",D24)))</formula>
    </cfRule>
  </conditionalFormatting>
  <dataValidations count="6">
    <dataValidation type="list" allowBlank="1" showInputMessage="1" showErrorMessage="1" sqref="B8">
      <formula1>BAP</formula1>
    </dataValidation>
    <dataValidation type="list" allowBlank="1" showInputMessage="1" showErrorMessage="1" sqref="D14">
      <formula1>"Badge pérdu ou volé,Bages supplémentaire"</formula1>
    </dataValidation>
    <dataValidation type="list" allowBlank="1" showInputMessage="1" showErrorMessage="1" sqref="D31 D24:D28">
      <formula1>"1)    Bleu, 2)    Jaune,3)    Orange,4)    Rouge,5)    Vert,6)    Bleu-gris,7)    Jaune-gris,8)    Orange-gris,9)    Orange-gris,10)  Rouge-gris,11)  Vert-gris"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B5">
      <formula1>"Hall,Parking"</formula1>
    </dataValidation>
    <dataValidation type="list" allowBlank="1" showInputMessage="1" showErrorMessage="1" sqref="B18">
      <formula1>INDIRECT(B17)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IF(B8="X",Administrateur!$E$21:$E$29,IF(B8="Y",Administrateur!$E$31:$E$41,IF(B8="Z ",Administrateur!$E$43:$E$48)))</xm:f>
          </x14:formula1>
          <xm:sqref>B9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view="pageLayout" topLeftCell="A22" zoomScale="80" zoomScaleNormal="100" zoomScalePageLayoutView="80" workbookViewId="0">
      <selection activeCell="A40" sqref="A40"/>
    </sheetView>
  </sheetViews>
  <sheetFormatPr baseColWidth="10" defaultRowHeight="15" x14ac:dyDescent="0.25"/>
  <cols>
    <col min="1" max="1" width="22.7109375" bestFit="1" customWidth="1"/>
    <col min="2" max="2" width="32.42578125" bestFit="1" customWidth="1"/>
    <col min="3" max="3" width="8" customWidth="1"/>
    <col min="4" max="4" width="20.85546875" customWidth="1"/>
    <col min="5" max="5" width="3" customWidth="1"/>
    <col min="6" max="6" width="32.7109375" customWidth="1"/>
  </cols>
  <sheetData>
    <row r="1" spans="1:5" x14ac:dyDescent="0.25">
      <c r="A1" s="54"/>
      <c r="B1" s="54"/>
      <c r="C1" s="2"/>
      <c r="D1" s="55"/>
      <c r="E1" s="55"/>
    </row>
    <row r="2" spans="1:5" x14ac:dyDescent="0.25">
      <c r="D2" s="55"/>
      <c r="E2" s="55"/>
    </row>
    <row r="3" spans="1:5" x14ac:dyDescent="0.25">
      <c r="A3" t="s">
        <v>179</v>
      </c>
      <c r="C3" s="3"/>
    </row>
    <row r="4" spans="1:5" x14ac:dyDescent="0.25">
      <c r="C4" s="18"/>
      <c r="D4" s="18"/>
      <c r="E4" s="18"/>
    </row>
    <row r="5" spans="1:5" x14ac:dyDescent="0.25">
      <c r="A5" s="34" t="s">
        <v>58</v>
      </c>
      <c r="B5" s="35" t="s">
        <v>59</v>
      </c>
      <c r="C5" s="46"/>
      <c r="D5" s="56">
        <f ca="1">TODAY()</f>
        <v>42533</v>
      </c>
      <c r="E5" s="56"/>
    </row>
    <row r="6" spans="1:5" x14ac:dyDescent="0.25">
      <c r="C6" s="46"/>
      <c r="D6" s="46"/>
      <c r="E6" s="46"/>
    </row>
    <row r="7" spans="1:5" x14ac:dyDescent="0.25">
      <c r="C7" s="46"/>
      <c r="D7" s="46"/>
      <c r="E7" s="46"/>
    </row>
    <row r="8" spans="1:5" x14ac:dyDescent="0.25">
      <c r="A8" s="12" t="s">
        <v>26</v>
      </c>
      <c r="B8" s="24" t="s">
        <v>68</v>
      </c>
      <c r="C8" t="s">
        <v>166</v>
      </c>
    </row>
    <row r="9" spans="1:5" x14ac:dyDescent="0.25">
      <c r="A9" s="12" t="s">
        <v>25</v>
      </c>
      <c r="B9" s="24" t="s">
        <v>138</v>
      </c>
      <c r="C9" t="s">
        <v>165</v>
      </c>
    </row>
    <row r="11" spans="1:5" x14ac:dyDescent="0.25">
      <c r="A11" s="2" t="s">
        <v>12</v>
      </c>
      <c r="B11" s="2"/>
    </row>
    <row r="13" spans="1:5" x14ac:dyDescent="0.25">
      <c r="A13" s="49" t="s">
        <v>4</v>
      </c>
      <c r="B13" s="49"/>
      <c r="C13" s="49"/>
      <c r="D13" s="49"/>
    </row>
    <row r="14" spans="1:5" x14ac:dyDescent="0.25">
      <c r="A14" s="13" t="s">
        <v>40</v>
      </c>
      <c r="B14" s="23" t="s">
        <v>167</v>
      </c>
      <c r="C14" s="15" t="s">
        <v>28</v>
      </c>
      <c r="D14" s="24"/>
    </row>
    <row r="15" spans="1:5" x14ac:dyDescent="0.25">
      <c r="A15" s="13" t="s">
        <v>13</v>
      </c>
      <c r="B15" s="23" t="s">
        <v>168</v>
      </c>
    </row>
    <row r="16" spans="1:5" x14ac:dyDescent="0.25">
      <c r="A16" s="14" t="s">
        <v>30</v>
      </c>
      <c r="B16" s="23" t="s">
        <v>169</v>
      </c>
    </row>
    <row r="17" spans="1:6" x14ac:dyDescent="0.25">
      <c r="A17" s="13" t="s">
        <v>14</v>
      </c>
      <c r="B17" s="24" t="s">
        <v>71</v>
      </c>
      <c r="C17" t="s">
        <v>170</v>
      </c>
    </row>
    <row r="18" spans="1:6" x14ac:dyDescent="0.25">
      <c r="A18" s="43" t="s">
        <v>0</v>
      </c>
      <c r="B18" s="44"/>
      <c r="C18" t="s">
        <v>171</v>
      </c>
    </row>
    <row r="19" spans="1:6" x14ac:dyDescent="0.25">
      <c r="A19" s="65" t="s">
        <v>173</v>
      </c>
      <c r="B19" s="61"/>
      <c r="C19" t="s">
        <v>180</v>
      </c>
    </row>
    <row r="23" spans="1:6" x14ac:dyDescent="0.25">
      <c r="A23" s="50" t="s">
        <v>55</v>
      </c>
      <c r="B23" s="51"/>
      <c r="C23" s="52"/>
      <c r="D23" s="53"/>
      <c r="F23" t="s">
        <v>181</v>
      </c>
    </row>
    <row r="24" spans="1:6" x14ac:dyDescent="0.25">
      <c r="A24" s="13" t="s">
        <v>2</v>
      </c>
      <c r="B24" s="41" t="str">
        <f>INDEX(Administrateur!Z2:Z46,MATCH(' Parking'!B17,Administrateur!Y2:Y46,0))</f>
        <v>diamo</v>
      </c>
      <c r="C24" s="15" t="str">
        <f>IF(OR(B$25=B$37,B$25=B$38,B$25=B$39,B$25=B$40,B$25=B$41),A$37,C$37)</f>
        <v>Badge 1</v>
      </c>
      <c r="D24" s="17" t="s">
        <v>183</v>
      </c>
      <c r="F24" t="s">
        <v>182</v>
      </c>
    </row>
    <row r="25" spans="1:6" x14ac:dyDescent="0.25">
      <c r="A25" s="13" t="s">
        <v>3</v>
      </c>
      <c r="B25" s="63">
        <v>3</v>
      </c>
      <c r="C25" s="15" t="str">
        <f>IF(OR(B$25=B$38,B$25=B$39,B$25=B$40,B$25=B$41),A$38,"")</f>
        <v>Badge 2</v>
      </c>
      <c r="D25" s="17" t="s">
        <v>184</v>
      </c>
      <c r="F25" t="s">
        <v>175</v>
      </c>
    </row>
    <row r="26" spans="1:6" x14ac:dyDescent="0.25">
      <c r="A26" s="13" t="s">
        <v>1</v>
      </c>
      <c r="B26" s="42">
        <f>IF(B24="","",VLOOKUP(B24,Administrateur!A20:C23,2,0))</f>
        <v>25</v>
      </c>
      <c r="C26" s="15" t="str">
        <f>IF(OR(B$25=B$39,B$25=B$40,B$25=B$41),A$39,"")</f>
        <v>Badge 3</v>
      </c>
      <c r="D26" s="17" t="s">
        <v>185</v>
      </c>
      <c r="F26" t="s">
        <v>176</v>
      </c>
    </row>
    <row r="27" spans="1:6" x14ac:dyDescent="0.25">
      <c r="A27" s="13" t="s">
        <v>21</v>
      </c>
      <c r="B27" s="42">
        <f>IF(B24="","",SUM(B26*B25))</f>
        <v>75</v>
      </c>
      <c r="C27" s="15" t="str">
        <f>IF(OR(B$25=B$40,B$25=B$41),A$40,"")</f>
        <v/>
      </c>
      <c r="D27" s="17"/>
    </row>
    <row r="28" spans="1:6" x14ac:dyDescent="0.25">
      <c r="B28" s="5"/>
      <c r="C28" s="15" t="str">
        <f>IF(OR(B$25=B$41),A$41,"")</f>
        <v/>
      </c>
      <c r="D28" s="17"/>
    </row>
    <row r="31" spans="1:6" x14ac:dyDescent="0.25">
      <c r="A31" s="47" t="s">
        <v>63</v>
      </c>
      <c r="B31" s="47"/>
      <c r="C31" s="20" t="str">
        <f>IF(OR(B$25=B$37,B$25=B$38,B$25=B$39,B$25=B$40,B$25=B$41),A$37,C$37)</f>
        <v>Badge 1</v>
      </c>
      <c r="D31" s="40"/>
    </row>
    <row r="32" spans="1:6" x14ac:dyDescent="0.25">
      <c r="A32" s="64" t="s">
        <v>177</v>
      </c>
      <c r="B32" s="64"/>
      <c r="C32" s="20" t="str">
        <f>IF(OR(B$25=B$38,B$25=B$39,B$25=B$40,B$25=B$41),A$38,"")</f>
        <v>Badge 2</v>
      </c>
    </row>
    <row r="33" spans="1:4" x14ac:dyDescent="0.25">
      <c r="A33" s="64"/>
      <c r="B33" s="64"/>
      <c r="C33" s="20" t="str">
        <f>IF(OR(B$25=B$39,B$25=B$40,B$25=B$41),A$39,"")</f>
        <v>Badge 3</v>
      </c>
      <c r="D33" t="s">
        <v>178</v>
      </c>
    </row>
    <row r="34" spans="1:4" x14ac:dyDescent="0.25">
      <c r="A34" s="64"/>
      <c r="B34" s="64"/>
      <c r="C34" s="20" t="str">
        <f>IF(OR(B$25=B$40,B$25=B$41),A$40,"")</f>
        <v/>
      </c>
    </row>
    <row r="35" spans="1:4" x14ac:dyDescent="0.25">
      <c r="A35" s="64"/>
      <c r="B35" s="64"/>
      <c r="C35" s="20" t="str">
        <f>IF(OR(B$25=B$41),A$41,"")</f>
        <v/>
      </c>
    </row>
    <row r="36" spans="1:4" x14ac:dyDescent="0.25">
      <c r="A36" s="64"/>
      <c r="B36" s="64"/>
      <c r="C36" s="39"/>
    </row>
    <row r="37" spans="1:4" x14ac:dyDescent="0.25">
      <c r="A37" s="20" t="s">
        <v>41</v>
      </c>
      <c r="B37" s="20">
        <v>1</v>
      </c>
      <c r="C37" s="20" t="s">
        <v>44</v>
      </c>
    </row>
    <row r="38" spans="1:4" x14ac:dyDescent="0.25">
      <c r="A38" s="20" t="s">
        <v>42</v>
      </c>
      <c r="B38" s="20">
        <v>2</v>
      </c>
      <c r="C38" s="20"/>
    </row>
    <row r="39" spans="1:4" x14ac:dyDescent="0.25">
      <c r="A39" s="20" t="s">
        <v>43</v>
      </c>
      <c r="B39" s="20">
        <v>3</v>
      </c>
      <c r="C39" s="20"/>
    </row>
    <row r="40" spans="1:4" x14ac:dyDescent="0.25">
      <c r="A40" s="20" t="s">
        <v>45</v>
      </c>
      <c r="B40" s="20">
        <v>4</v>
      </c>
      <c r="C40" s="20"/>
    </row>
    <row r="41" spans="1:4" x14ac:dyDescent="0.25">
      <c r="A41" s="20" t="s">
        <v>46</v>
      </c>
      <c r="B41" s="20">
        <v>5</v>
      </c>
      <c r="C41" s="20"/>
    </row>
    <row r="42" spans="1:4" x14ac:dyDescent="0.25">
      <c r="A42" s="20" t="s">
        <v>47</v>
      </c>
      <c r="B42" s="20">
        <v>6</v>
      </c>
      <c r="C42" s="20"/>
    </row>
    <row r="43" spans="1:4" x14ac:dyDescent="0.25">
      <c r="A43" s="20" t="s">
        <v>48</v>
      </c>
      <c r="B43" s="20">
        <v>7</v>
      </c>
      <c r="C43" s="20"/>
    </row>
    <row r="44" spans="1:4" x14ac:dyDescent="0.25">
      <c r="A44" s="20" t="s">
        <v>49</v>
      </c>
      <c r="B44" s="20">
        <v>8</v>
      </c>
      <c r="C44" s="20"/>
    </row>
    <row r="45" spans="1:4" x14ac:dyDescent="0.25">
      <c r="A45" s="20" t="s">
        <v>50</v>
      </c>
      <c r="B45" s="20">
        <v>9</v>
      </c>
      <c r="C45" s="20"/>
    </row>
    <row r="46" spans="1:4" x14ac:dyDescent="0.25">
      <c r="A46" s="20" t="s">
        <v>51</v>
      </c>
      <c r="B46" s="20">
        <v>10</v>
      </c>
      <c r="C46" s="20"/>
    </row>
    <row r="47" spans="1:4" x14ac:dyDescent="0.25">
      <c r="A47" s="20" t="s">
        <v>52</v>
      </c>
      <c r="B47" s="20">
        <v>11</v>
      </c>
      <c r="C47" s="20"/>
    </row>
  </sheetData>
  <mergeCells count="7">
    <mergeCell ref="A32:B36"/>
    <mergeCell ref="A1:B1"/>
    <mergeCell ref="D1:E2"/>
    <mergeCell ref="D5:E5"/>
    <mergeCell ref="A13:D13"/>
    <mergeCell ref="A23:D23"/>
    <mergeCell ref="A31:B31"/>
  </mergeCells>
  <conditionalFormatting sqref="D31">
    <cfRule type="containsText" dxfId="11" priority="7" operator="containsText" text="Bleu-gris">
      <formula>NOT(ISERROR(SEARCH("Bleu-gris",D31)))</formula>
    </cfRule>
    <cfRule type="containsText" dxfId="10" priority="8" operator="containsText" text="Vert">
      <formula>NOT(ISERROR(SEARCH("Vert",D31)))</formula>
    </cfRule>
    <cfRule type="containsText" dxfId="9" priority="9" operator="containsText" text="Orange">
      <formula>NOT(ISERROR(SEARCH("Orange",D31)))</formula>
    </cfRule>
    <cfRule type="containsText" dxfId="8" priority="10" operator="containsText" text="Jaune">
      <formula>NOT(ISERROR(SEARCH("Jaune",D31)))</formula>
    </cfRule>
    <cfRule type="containsText" dxfId="7" priority="11" operator="containsText" text="Rouge">
      <formula>NOT(ISERROR(SEARCH("Rouge",D31)))</formula>
    </cfRule>
    <cfRule type="containsText" dxfId="6" priority="12" stopIfTrue="1" operator="containsText" text="Bleu">
      <formula>NOT(ISERROR(SEARCH("Bleu",D31)))</formula>
    </cfRule>
  </conditionalFormatting>
  <conditionalFormatting sqref="D24:D28">
    <cfRule type="containsText" dxfId="5" priority="1" operator="containsText" text="Bleu-gris">
      <formula>NOT(ISERROR(SEARCH("Bleu-gris",D24)))</formula>
    </cfRule>
    <cfRule type="containsText" dxfId="4" priority="2" operator="containsText" text="Vert">
      <formula>NOT(ISERROR(SEARCH("Vert",D24)))</formula>
    </cfRule>
    <cfRule type="containsText" dxfId="3" priority="3" operator="containsText" text="Orange">
      <formula>NOT(ISERROR(SEARCH("Orange",D24)))</formula>
    </cfRule>
    <cfRule type="containsText" dxfId="2" priority="4" operator="containsText" text="Jaune">
      <formula>NOT(ISERROR(SEARCH("Jaune",D24)))</formula>
    </cfRule>
    <cfRule type="containsText" dxfId="1" priority="5" operator="containsText" text="Rouge">
      <formula>NOT(ISERROR(SEARCH("Rouge",D24)))</formula>
    </cfRule>
    <cfRule type="containsText" dxfId="0" priority="6" stopIfTrue="1" operator="containsText" text="Bleu">
      <formula>NOT(ISERROR(SEARCH("Bleu",D24)))</formula>
    </cfRule>
  </conditionalFormatting>
  <dataValidations count="6">
    <dataValidation type="list" allowBlank="1" showInputMessage="1" showErrorMessage="1" sqref="B18">
      <formula1>INDIRECT(B17)</formula1>
    </dataValidation>
    <dataValidation type="list" allowBlank="1" showInputMessage="1" showErrorMessage="1" sqref="B5">
      <formula1>"Hall,Parking"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D31 D24:D28">
      <formula1>"1)    Bleu, 2)    Jaune,3)    Orange,4)    Rouge,5)    Vert,6)    Bleu-gris,7)    Jaune-gris,8)    Orange-gris,9)    Orange-gris,10)  Rouge-gris,11)  Vert-gris"</formula1>
    </dataValidation>
    <dataValidation type="list" allowBlank="1" showInputMessage="1" showErrorMessage="1" sqref="D14">
      <formula1>"Badge pérdu ou volé,Bages supplémentaire"</formula1>
    </dataValidation>
    <dataValidation type="list" allowBlank="1" showInputMessage="1" showErrorMessage="1" sqref="B8">
      <formula1>BAP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IF(B8="X",Administrateur!$E$21:$E$29,IF(B8="Y",Administrateur!$E$31:$E$41,IF(B8="Z ",Administrateur!$E$43:$E$48)))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7"/>
  <sheetViews>
    <sheetView view="pageLayout" zoomScale="60" zoomScalePageLayoutView="60" workbookViewId="0">
      <selection activeCell="B8" sqref="B8"/>
    </sheetView>
  </sheetViews>
  <sheetFormatPr baseColWidth="10" defaultRowHeight="15" x14ac:dyDescent="0.25"/>
  <cols>
    <col min="1" max="1" width="20.42578125" customWidth="1"/>
    <col min="2" max="2" width="30.7109375" customWidth="1"/>
    <col min="3" max="3" width="8" customWidth="1"/>
    <col min="4" max="4" width="24.85546875" bestFit="1" customWidth="1"/>
    <col min="5" max="5" width="2.42578125" customWidth="1"/>
    <col min="6" max="6" width="3.42578125" customWidth="1"/>
  </cols>
  <sheetData>
    <row r="1" spans="1:5" ht="48" customHeight="1" x14ac:dyDescent="0.25">
      <c r="A1" s="54"/>
      <c r="B1" s="54"/>
      <c r="C1" s="2"/>
      <c r="D1" s="57"/>
      <c r="E1" s="57"/>
    </row>
    <row r="2" spans="1:5" x14ac:dyDescent="0.25">
      <c r="D2" s="57"/>
      <c r="E2" s="57"/>
    </row>
    <row r="3" spans="1:5" x14ac:dyDescent="0.25">
      <c r="C3" s="3"/>
    </row>
    <row r="4" spans="1:5" x14ac:dyDescent="0.25">
      <c r="C4" s="3"/>
    </row>
    <row r="5" spans="1:5" x14ac:dyDescent="0.25">
      <c r="C5" s="3"/>
      <c r="D5" s="55">
        <f ca="1">TODAY()</f>
        <v>42533</v>
      </c>
      <c r="E5" s="55"/>
    </row>
    <row r="6" spans="1:5" x14ac:dyDescent="0.25">
      <c r="C6" s="3"/>
    </row>
    <row r="7" spans="1:5" x14ac:dyDescent="0.25">
      <c r="C7" s="3"/>
    </row>
    <row r="8" spans="1:5" x14ac:dyDescent="0.25">
      <c r="A8" s="12" t="s">
        <v>26</v>
      </c>
      <c r="B8" s="24"/>
    </row>
    <row r="9" spans="1:5" x14ac:dyDescent="0.25">
      <c r="A9" s="12" t="s">
        <v>25</v>
      </c>
      <c r="B9" s="23"/>
    </row>
    <row r="10" spans="1:5" x14ac:dyDescent="0.25">
      <c r="A10" s="2"/>
      <c r="B10" s="2"/>
    </row>
    <row r="11" spans="1:5" x14ac:dyDescent="0.25">
      <c r="A11" s="2" t="s">
        <v>12</v>
      </c>
      <c r="B11" s="2"/>
    </row>
    <row r="13" spans="1:5" x14ac:dyDescent="0.25">
      <c r="A13" s="49" t="s">
        <v>4</v>
      </c>
      <c r="B13" s="49"/>
      <c r="C13" s="49"/>
      <c r="D13" s="49"/>
    </row>
    <row r="14" spans="1:5" x14ac:dyDescent="0.25">
      <c r="A14" s="13" t="s">
        <v>40</v>
      </c>
      <c r="B14" s="23"/>
      <c r="C14" s="15" t="s">
        <v>28</v>
      </c>
      <c r="D14" s="24"/>
    </row>
    <row r="15" spans="1:5" x14ac:dyDescent="0.25">
      <c r="A15" s="13" t="s">
        <v>13</v>
      </c>
      <c r="B15" s="23"/>
    </row>
    <row r="16" spans="1:5" x14ac:dyDescent="0.25">
      <c r="A16" s="14" t="s">
        <v>30</v>
      </c>
      <c r="B16" s="23"/>
    </row>
    <row r="17" spans="1:2" x14ac:dyDescent="0.25">
      <c r="A17" s="13" t="s">
        <v>14</v>
      </c>
      <c r="B17" s="24"/>
    </row>
    <row r="18" spans="1:2" x14ac:dyDescent="0.25">
      <c r="A18" s="26" t="s">
        <v>0</v>
      </c>
      <c r="B18" s="27"/>
    </row>
    <row r="19" spans="1:2" x14ac:dyDescent="0.25">
      <c r="A19" s="14" t="s">
        <v>31</v>
      </c>
      <c r="B19" s="22"/>
    </row>
    <row r="21" spans="1:2" x14ac:dyDescent="0.25">
      <c r="B21" s="21"/>
    </row>
    <row r="23" spans="1:2" x14ac:dyDescent="0.25">
      <c r="A23" s="50" t="s">
        <v>32</v>
      </c>
      <c r="B23" s="51"/>
    </row>
    <row r="24" spans="1:2" x14ac:dyDescent="0.25">
      <c r="A24" s="13" t="s">
        <v>33</v>
      </c>
      <c r="B24" s="24"/>
    </row>
    <row r="25" spans="1:2" x14ac:dyDescent="0.25">
      <c r="A25" s="13" t="s">
        <v>34</v>
      </c>
      <c r="B25" s="23">
        <v>1</v>
      </c>
    </row>
    <row r="26" spans="1:2" x14ac:dyDescent="0.25">
      <c r="A26" s="13" t="s">
        <v>35</v>
      </c>
      <c r="B26" s="28" t="str">
        <f>IF(B24="","",VLOOKUP(B24,Stock!B:D,3,0))</f>
        <v/>
      </c>
    </row>
    <row r="27" spans="1:2" x14ac:dyDescent="0.25">
      <c r="A27" s="13" t="s">
        <v>21</v>
      </c>
      <c r="B27" s="28" t="str">
        <f>IF(B24="","",SUM(B26*B25))</f>
        <v/>
      </c>
    </row>
  </sheetData>
  <mergeCells count="5">
    <mergeCell ref="A1:B1"/>
    <mergeCell ref="D5:E5"/>
    <mergeCell ref="A13:D13"/>
    <mergeCell ref="A23:B23"/>
    <mergeCell ref="D1:E2"/>
  </mergeCells>
  <phoneticPr fontId="5" type="noConversion"/>
  <dataValidations count="4">
    <dataValidation type="list" allowBlank="1" showInputMessage="1" showErrorMessage="1" sqref="B8">
      <formula1>BAP</formula1>
    </dataValidation>
    <dataValidation type="list" allowBlank="1" showInputMessage="1" showErrorMessage="1" sqref="D14">
      <formula1>"Emetteur à réencodé,Emetteur pérdu ou volé,Emetteur supplémentaire"</formula1>
    </dataValidation>
    <dataValidation type="list" allowBlank="1" showInputMessage="1" showErrorMessage="1" sqref="B17">
      <formula1>INDIRECT(B8)</formula1>
    </dataValidation>
    <dataValidation type="list" allowBlank="1" showInputMessage="1" showErrorMessage="1" sqref="B24">
      <formula1>marque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1">
                <anchor moveWithCells="1" sizeWithCells="1">
                  <from>
                    <xdr:col>0</xdr:col>
                    <xdr:colOff>542925</xdr:colOff>
                    <xdr:row>28</xdr:row>
                    <xdr:rowOff>180975</xdr:rowOff>
                  </from>
                  <to>
                    <xdr:col>1</xdr:col>
                    <xdr:colOff>66675</xdr:colOff>
                    <xdr:row>30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"/>
  <sheetViews>
    <sheetView topLeftCell="O1" workbookViewId="0">
      <selection activeCell="V3" sqref="V3"/>
    </sheetView>
  </sheetViews>
  <sheetFormatPr baseColWidth="10" defaultRowHeight="15" x14ac:dyDescent="0.25"/>
  <cols>
    <col min="7" max="7" width="18.42578125" customWidth="1"/>
    <col min="8" max="8" width="26.42578125" bestFit="1" customWidth="1"/>
    <col min="9" max="10" width="10.42578125" customWidth="1"/>
    <col min="11" max="12" width="12.7109375" customWidth="1"/>
    <col min="13" max="13" width="15.85546875" customWidth="1"/>
    <col min="14" max="14" width="17.28515625" bestFit="1" customWidth="1"/>
    <col min="15" max="15" width="16.42578125" bestFit="1" customWidth="1"/>
    <col min="16" max="16" width="3.7109375" customWidth="1"/>
    <col min="17" max="17" width="3.28515625" customWidth="1"/>
    <col min="18" max="20" width="3.42578125" customWidth="1"/>
  </cols>
  <sheetData>
    <row r="1" spans="1:28" ht="40.5" customHeight="1" x14ac:dyDescent="0.25">
      <c r="A1" s="16" t="s">
        <v>38</v>
      </c>
      <c r="B1" s="16" t="s">
        <v>39</v>
      </c>
      <c r="C1" s="25" t="s">
        <v>22</v>
      </c>
      <c r="D1" s="25" t="s">
        <v>57</v>
      </c>
      <c r="E1" s="4" t="s">
        <v>56</v>
      </c>
      <c r="F1" s="4" t="s">
        <v>13</v>
      </c>
      <c r="G1" s="4" t="s">
        <v>30</v>
      </c>
      <c r="H1" s="4" t="s">
        <v>14</v>
      </c>
      <c r="I1" s="4" t="s">
        <v>0</v>
      </c>
      <c r="J1" s="4" t="s">
        <v>31</v>
      </c>
      <c r="K1" s="4" t="s">
        <v>2</v>
      </c>
      <c r="L1" s="4" t="s">
        <v>36</v>
      </c>
      <c r="M1" s="4" t="s">
        <v>37</v>
      </c>
      <c r="N1" s="4" t="s">
        <v>21</v>
      </c>
      <c r="O1" s="4" t="s">
        <v>28</v>
      </c>
      <c r="P1" s="4" t="s">
        <v>29</v>
      </c>
      <c r="Q1" s="4" t="s">
        <v>29</v>
      </c>
      <c r="R1" s="4" t="s">
        <v>29</v>
      </c>
      <c r="S1" s="4" t="s">
        <v>29</v>
      </c>
      <c r="T1" s="4" t="s">
        <v>29</v>
      </c>
      <c r="U1" s="66" t="s">
        <v>189</v>
      </c>
      <c r="V1" s="66" t="s">
        <v>190</v>
      </c>
      <c r="AB1">
        <f>COUNTA(A2)</f>
        <v>0</v>
      </c>
    </row>
  </sheetData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" sqref="B1:D4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84"/>
  <sheetViews>
    <sheetView topLeftCell="A7" zoomScale="70" zoomScaleNormal="70" workbookViewId="0">
      <selection activeCell="E20" sqref="E20"/>
    </sheetView>
  </sheetViews>
  <sheetFormatPr baseColWidth="10" defaultRowHeight="15" x14ac:dyDescent="0.25"/>
  <cols>
    <col min="5" max="5" width="26.42578125" bestFit="1" customWidth="1"/>
    <col min="6" max="6" width="29.42578125" bestFit="1" customWidth="1"/>
    <col min="7" max="7" width="28" bestFit="1" customWidth="1"/>
  </cols>
  <sheetData>
    <row r="1" spans="1:27" ht="15.75" thickBot="1" x14ac:dyDescent="0.3">
      <c r="I1" t="s">
        <v>119</v>
      </c>
    </row>
    <row r="2" spans="1:27" x14ac:dyDescent="0.25">
      <c r="A2" s="5"/>
      <c r="B2" s="6" t="s">
        <v>22</v>
      </c>
      <c r="C2" s="5"/>
      <c r="D2" s="5"/>
      <c r="E2" s="9" t="s">
        <v>68</v>
      </c>
      <c r="F2" s="9" t="s">
        <v>69</v>
      </c>
      <c r="G2" s="9" t="s">
        <v>70</v>
      </c>
      <c r="I2" s="45" t="s">
        <v>16</v>
      </c>
      <c r="J2" s="35" t="s">
        <v>71</v>
      </c>
      <c r="K2" s="35" t="s">
        <v>72</v>
      </c>
      <c r="L2" s="35" t="s">
        <v>73</v>
      </c>
      <c r="M2" s="35" t="s">
        <v>74</v>
      </c>
      <c r="N2" s="35" t="s">
        <v>75</v>
      </c>
      <c r="O2" s="35" t="s">
        <v>76</v>
      </c>
      <c r="P2" s="35"/>
      <c r="Q2" s="35"/>
      <c r="R2" s="35"/>
      <c r="S2" s="35"/>
      <c r="T2" s="35"/>
      <c r="U2" s="35"/>
      <c r="V2" s="35"/>
      <c r="W2" s="35"/>
      <c r="Y2" s="9" t="s">
        <v>68</v>
      </c>
      <c r="Z2" s="34" t="s">
        <v>59</v>
      </c>
      <c r="AA2" s="34" t="s">
        <v>7</v>
      </c>
    </row>
    <row r="3" spans="1:27" x14ac:dyDescent="0.25">
      <c r="B3" s="7" t="s">
        <v>68</v>
      </c>
      <c r="D3" s="58" t="s">
        <v>14</v>
      </c>
      <c r="E3" s="1" t="s">
        <v>71</v>
      </c>
      <c r="F3" s="1" t="s">
        <v>77</v>
      </c>
      <c r="G3" s="1" t="s">
        <v>89</v>
      </c>
      <c r="J3" s="1" t="s">
        <v>101</v>
      </c>
      <c r="K3" s="1" t="s">
        <v>112</v>
      </c>
      <c r="L3" s="1" t="s">
        <v>99</v>
      </c>
      <c r="M3" s="1" t="s">
        <v>124</v>
      </c>
      <c r="N3" s="1" t="s">
        <v>127</v>
      </c>
      <c r="O3" s="1" t="s">
        <v>130</v>
      </c>
      <c r="P3" s="1"/>
      <c r="Q3" s="1"/>
      <c r="R3" s="1"/>
      <c r="S3" s="1"/>
      <c r="T3" s="1"/>
      <c r="U3" s="1"/>
      <c r="V3" s="1"/>
      <c r="W3" s="1"/>
      <c r="Y3" s="1" t="s">
        <v>71</v>
      </c>
      <c r="Z3" s="1" t="s">
        <v>60</v>
      </c>
      <c r="AA3" s="1" t="s">
        <v>60</v>
      </c>
    </row>
    <row r="4" spans="1:27" x14ac:dyDescent="0.25">
      <c r="B4" s="7" t="s">
        <v>69</v>
      </c>
      <c r="D4" s="59"/>
      <c r="E4" s="1" t="s">
        <v>72</v>
      </c>
      <c r="F4" s="1" t="s">
        <v>78</v>
      </c>
      <c r="G4" s="1" t="s">
        <v>90</v>
      </c>
      <c r="J4" s="1" t="s">
        <v>102</v>
      </c>
      <c r="K4" s="1" t="s">
        <v>113</v>
      </c>
      <c r="L4" s="1" t="s">
        <v>120</v>
      </c>
      <c r="M4" s="1" t="s">
        <v>125</v>
      </c>
      <c r="N4" s="1" t="s">
        <v>128</v>
      </c>
      <c r="O4" s="1" t="s">
        <v>131</v>
      </c>
      <c r="P4" s="1"/>
      <c r="Q4" s="1"/>
      <c r="R4" s="1"/>
      <c r="S4" s="1"/>
      <c r="T4" s="1"/>
      <c r="U4" s="1"/>
      <c r="V4" s="1"/>
      <c r="W4" s="1"/>
      <c r="Y4" s="1" t="s">
        <v>72</v>
      </c>
      <c r="Z4" s="1" t="s">
        <v>61</v>
      </c>
      <c r="AA4" s="1" t="s">
        <v>62</v>
      </c>
    </row>
    <row r="5" spans="1:27" ht="15.75" thickBot="1" x14ac:dyDescent="0.3">
      <c r="B5" s="8" t="s">
        <v>70</v>
      </c>
      <c r="D5" s="59"/>
      <c r="E5" s="1" t="s">
        <v>73</v>
      </c>
      <c r="F5" s="1" t="s">
        <v>79</v>
      </c>
      <c r="G5" s="1" t="s">
        <v>91</v>
      </c>
      <c r="J5" s="1" t="s">
        <v>103</v>
      </c>
      <c r="K5" s="1" t="s">
        <v>114</v>
      </c>
      <c r="L5" s="1" t="s">
        <v>121</v>
      </c>
      <c r="M5" s="1" t="s">
        <v>126</v>
      </c>
      <c r="N5" s="1" t="s">
        <v>129</v>
      </c>
      <c r="O5" s="1" t="s">
        <v>132</v>
      </c>
      <c r="P5" s="1"/>
      <c r="Q5" s="1"/>
      <c r="R5" s="1"/>
      <c r="S5" s="1"/>
      <c r="T5" s="1"/>
      <c r="U5" s="1"/>
      <c r="V5" s="1"/>
      <c r="W5" s="1"/>
      <c r="Y5" s="1" t="s">
        <v>73</v>
      </c>
      <c r="Z5" s="1" t="s">
        <v>60</v>
      </c>
      <c r="AA5" s="1" t="s">
        <v>61</v>
      </c>
    </row>
    <row r="6" spans="1:27" x14ac:dyDescent="0.25">
      <c r="D6" s="59"/>
      <c r="E6" s="1" t="s">
        <v>74</v>
      </c>
      <c r="F6" s="1" t="s">
        <v>80</v>
      </c>
      <c r="G6" s="1" t="s">
        <v>92</v>
      </c>
      <c r="J6" s="1" t="s">
        <v>104</v>
      </c>
      <c r="K6" s="1" t="s">
        <v>115</v>
      </c>
      <c r="L6" s="1" t="s">
        <v>122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Y6" s="1" t="s">
        <v>74</v>
      </c>
      <c r="Z6" s="1" t="s">
        <v>61</v>
      </c>
      <c r="AA6" s="1" t="s">
        <v>62</v>
      </c>
    </row>
    <row r="7" spans="1:27" x14ac:dyDescent="0.25">
      <c r="D7" s="59"/>
      <c r="E7" s="1" t="s">
        <v>75</v>
      </c>
      <c r="F7" s="1" t="s">
        <v>81</v>
      </c>
      <c r="G7" s="1" t="s">
        <v>93</v>
      </c>
      <c r="J7" s="1" t="s">
        <v>105</v>
      </c>
      <c r="K7" s="1" t="s">
        <v>116</v>
      </c>
      <c r="L7" s="1" t="s">
        <v>123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Y7" s="1" t="s">
        <v>75</v>
      </c>
      <c r="Z7" s="1" t="s">
        <v>61</v>
      </c>
      <c r="AA7" s="1" t="s">
        <v>62</v>
      </c>
    </row>
    <row r="8" spans="1:27" x14ac:dyDescent="0.25">
      <c r="D8" s="59"/>
      <c r="E8" s="1" t="s">
        <v>76</v>
      </c>
      <c r="F8" s="1" t="s">
        <v>88</v>
      </c>
      <c r="G8" s="1" t="s">
        <v>94</v>
      </c>
      <c r="J8" s="1" t="s">
        <v>106</v>
      </c>
      <c r="K8" s="1" t="s">
        <v>117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Y8" s="1" t="s">
        <v>76</v>
      </c>
      <c r="Z8" s="1" t="s">
        <v>60</v>
      </c>
      <c r="AA8" s="1" t="s">
        <v>61</v>
      </c>
    </row>
    <row r="9" spans="1:27" x14ac:dyDescent="0.25">
      <c r="D9" s="59"/>
      <c r="E9" s="10"/>
      <c r="F9" s="11" t="s">
        <v>82</v>
      </c>
      <c r="G9" s="11" t="s">
        <v>95</v>
      </c>
      <c r="J9" s="1" t="s">
        <v>107</v>
      </c>
      <c r="K9" s="1" t="s">
        <v>118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Y9" s="35"/>
      <c r="Z9" s="1"/>
      <c r="AA9" s="1"/>
    </row>
    <row r="10" spans="1:27" x14ac:dyDescent="0.25">
      <c r="D10" s="59"/>
      <c r="E10" s="10"/>
      <c r="F10" s="1" t="s">
        <v>83</v>
      </c>
      <c r="G10" s="1" t="s">
        <v>96</v>
      </c>
      <c r="J10" s="1" t="s">
        <v>108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Y10" s="35"/>
      <c r="Z10" s="1"/>
      <c r="AA10" s="1"/>
    </row>
    <row r="11" spans="1:27" x14ac:dyDescent="0.25">
      <c r="D11" s="59"/>
      <c r="E11" s="10"/>
      <c r="F11" s="1" t="s">
        <v>84</v>
      </c>
      <c r="G11" s="1" t="s">
        <v>97</v>
      </c>
      <c r="J11" s="1" t="s">
        <v>109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Y11" s="35"/>
      <c r="Z11" s="1"/>
      <c r="AA11" s="1"/>
    </row>
    <row r="12" spans="1:27" x14ac:dyDescent="0.25">
      <c r="D12" s="59"/>
      <c r="E12" s="10"/>
      <c r="F12" s="1" t="s">
        <v>85</v>
      </c>
      <c r="G12" s="11" t="s">
        <v>98</v>
      </c>
      <c r="J12" s="1" t="s">
        <v>110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Y12" s="35"/>
      <c r="Z12" s="1"/>
      <c r="AA12" s="1"/>
    </row>
    <row r="13" spans="1:27" x14ac:dyDescent="0.25">
      <c r="D13" s="59"/>
      <c r="E13" s="10"/>
      <c r="F13" s="1" t="s">
        <v>86</v>
      </c>
      <c r="G13" s="1" t="s">
        <v>99</v>
      </c>
      <c r="J13" s="1" t="s">
        <v>111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Y13" s="35"/>
      <c r="Z13" s="1"/>
      <c r="AA13" s="1"/>
    </row>
    <row r="14" spans="1:27" x14ac:dyDescent="0.25">
      <c r="D14" s="59"/>
      <c r="E14" s="10"/>
      <c r="F14" s="10" t="s">
        <v>87</v>
      </c>
      <c r="G14" s="1" t="s">
        <v>100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Y14" s="35"/>
      <c r="Z14" s="1"/>
      <c r="AA14" s="1"/>
    </row>
    <row r="15" spans="1:27" x14ac:dyDescent="0.25">
      <c r="D15" s="59"/>
      <c r="E15" s="10"/>
      <c r="F15" s="10"/>
      <c r="G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Y15" s="35"/>
      <c r="Z15" s="1"/>
      <c r="AA15" s="1"/>
    </row>
    <row r="16" spans="1:27" x14ac:dyDescent="0.25">
      <c r="D16" s="60"/>
      <c r="E16" s="10"/>
      <c r="F16" s="10"/>
      <c r="G16" s="1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Y16" s="35"/>
      <c r="Z16" s="1"/>
      <c r="AA16" s="1"/>
    </row>
    <row r="17" spans="1:27" x14ac:dyDescent="0.25"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Y17" s="9" t="s">
        <v>69</v>
      </c>
      <c r="Z17" s="1"/>
      <c r="AA17" s="1"/>
    </row>
    <row r="18" spans="1:27" x14ac:dyDescent="0.25">
      <c r="A18" t="s">
        <v>137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Y18" s="1" t="s">
        <v>77</v>
      </c>
      <c r="Z18" s="1" t="s">
        <v>61</v>
      </c>
      <c r="AA18" s="1" t="s">
        <v>62</v>
      </c>
    </row>
    <row r="19" spans="1:27" x14ac:dyDescent="0.25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Y19" s="1" t="s">
        <v>78</v>
      </c>
      <c r="Z19" s="1" t="s">
        <v>60</v>
      </c>
      <c r="AA19" s="1" t="s">
        <v>61</v>
      </c>
    </row>
    <row r="20" spans="1:27" x14ac:dyDescent="0.25">
      <c r="A20" s="36" t="s">
        <v>17</v>
      </c>
      <c r="B20" s="36" t="s">
        <v>19</v>
      </c>
      <c r="C20" s="36" t="s">
        <v>20</v>
      </c>
      <c r="D20" s="29"/>
      <c r="E20" s="31" t="s">
        <v>68</v>
      </c>
      <c r="Y20" s="1" t="s">
        <v>79</v>
      </c>
      <c r="Z20" s="1" t="s">
        <v>61</v>
      </c>
      <c r="AA20" s="1" t="s">
        <v>62</v>
      </c>
    </row>
    <row r="21" spans="1:27" x14ac:dyDescent="0.25">
      <c r="A21" s="34" t="s">
        <v>18</v>
      </c>
      <c r="B21" s="1">
        <v>25</v>
      </c>
      <c r="C21" s="1">
        <v>50</v>
      </c>
      <c r="E21" s="30" t="s">
        <v>138</v>
      </c>
      <c r="Y21" s="1" t="s">
        <v>80</v>
      </c>
      <c r="Z21" s="1" t="s">
        <v>61</v>
      </c>
      <c r="AA21" s="1" t="s">
        <v>62</v>
      </c>
    </row>
    <row r="22" spans="1:27" x14ac:dyDescent="0.25">
      <c r="A22" s="34" t="s">
        <v>53</v>
      </c>
      <c r="B22" s="1">
        <v>25</v>
      </c>
      <c r="C22" s="1">
        <v>50</v>
      </c>
      <c r="E22" s="30" t="s">
        <v>139</v>
      </c>
      <c r="I22" s="45" t="s">
        <v>15</v>
      </c>
      <c r="J22" s="35" t="s">
        <v>77</v>
      </c>
      <c r="K22" s="35" t="s">
        <v>78</v>
      </c>
      <c r="L22" s="35" t="s">
        <v>79</v>
      </c>
      <c r="M22" s="35" t="s">
        <v>80</v>
      </c>
      <c r="N22" s="35" t="s">
        <v>81</v>
      </c>
      <c r="O22" s="35" t="s">
        <v>88</v>
      </c>
      <c r="P22" s="35" t="s">
        <v>82</v>
      </c>
      <c r="Q22" s="35" t="s">
        <v>83</v>
      </c>
      <c r="R22" s="35" t="s">
        <v>84</v>
      </c>
      <c r="S22" s="35" t="s">
        <v>85</v>
      </c>
      <c r="T22" s="35"/>
      <c r="U22" s="35"/>
      <c r="V22" s="35"/>
      <c r="W22" s="35"/>
      <c r="Y22" s="1" t="s">
        <v>81</v>
      </c>
      <c r="Z22" s="1" t="s">
        <v>60</v>
      </c>
      <c r="AA22" s="1" t="s">
        <v>61</v>
      </c>
    </row>
    <row r="23" spans="1:27" x14ac:dyDescent="0.25">
      <c r="A23" s="34" t="s">
        <v>54</v>
      </c>
      <c r="B23" s="1">
        <v>25</v>
      </c>
      <c r="C23" s="1">
        <v>50</v>
      </c>
      <c r="E23" s="30" t="s">
        <v>140</v>
      </c>
      <c r="J23" s="1" t="s">
        <v>101</v>
      </c>
      <c r="K23" s="1" t="s">
        <v>112</v>
      </c>
      <c r="L23" s="1" t="s">
        <v>99</v>
      </c>
      <c r="M23" s="1" t="s">
        <v>124</v>
      </c>
      <c r="N23" s="1" t="s">
        <v>127</v>
      </c>
      <c r="O23" s="1" t="s">
        <v>130</v>
      </c>
      <c r="P23" s="1" t="s">
        <v>101</v>
      </c>
      <c r="Q23" s="1" t="s">
        <v>112</v>
      </c>
      <c r="R23" s="1" t="s">
        <v>99</v>
      </c>
      <c r="S23" s="1" t="s">
        <v>124</v>
      </c>
      <c r="T23" s="1"/>
      <c r="U23" s="1"/>
      <c r="V23" s="1"/>
      <c r="W23" s="1"/>
      <c r="Y23" s="1" t="s">
        <v>88</v>
      </c>
      <c r="Z23" s="1" t="s">
        <v>61</v>
      </c>
      <c r="AA23" s="1" t="s">
        <v>62</v>
      </c>
    </row>
    <row r="24" spans="1:27" x14ac:dyDescent="0.25">
      <c r="E24" s="30" t="s">
        <v>141</v>
      </c>
      <c r="J24" s="1" t="s">
        <v>102</v>
      </c>
      <c r="K24" s="1" t="s">
        <v>113</v>
      </c>
      <c r="L24" s="1" t="s">
        <v>120</v>
      </c>
      <c r="M24" s="1" t="s">
        <v>125</v>
      </c>
      <c r="N24" s="1" t="s">
        <v>128</v>
      </c>
      <c r="O24" s="1" t="s">
        <v>131</v>
      </c>
      <c r="P24" s="1" t="s">
        <v>102</v>
      </c>
      <c r="Q24" s="1" t="s">
        <v>113</v>
      </c>
      <c r="R24" s="1" t="s">
        <v>120</v>
      </c>
      <c r="S24" s="1" t="s">
        <v>125</v>
      </c>
      <c r="T24" s="1"/>
      <c r="U24" s="1"/>
      <c r="V24" s="1"/>
      <c r="W24" s="1"/>
      <c r="Y24" s="11" t="s">
        <v>82</v>
      </c>
      <c r="Z24" s="1" t="s">
        <v>60</v>
      </c>
      <c r="AA24" s="1" t="s">
        <v>60</v>
      </c>
    </row>
    <row r="25" spans="1:27" x14ac:dyDescent="0.25">
      <c r="E25" s="30" t="s">
        <v>142</v>
      </c>
      <c r="J25" s="1" t="s">
        <v>103</v>
      </c>
      <c r="K25" s="1" t="s">
        <v>114</v>
      </c>
      <c r="L25" s="1" t="s">
        <v>121</v>
      </c>
      <c r="M25" s="1" t="s">
        <v>126</v>
      </c>
      <c r="N25" s="1" t="s">
        <v>129</v>
      </c>
      <c r="O25" s="1" t="s">
        <v>132</v>
      </c>
      <c r="P25" s="1" t="s">
        <v>103</v>
      </c>
      <c r="Q25" s="1" t="s">
        <v>114</v>
      </c>
      <c r="R25" s="1" t="s">
        <v>121</v>
      </c>
      <c r="S25" s="1" t="s">
        <v>126</v>
      </c>
      <c r="T25" s="1"/>
      <c r="U25" s="1"/>
      <c r="V25" s="1"/>
      <c r="W25" s="1"/>
      <c r="Y25" s="1" t="s">
        <v>83</v>
      </c>
      <c r="Z25" s="1" t="s">
        <v>61</v>
      </c>
      <c r="AA25" s="1" t="s">
        <v>62</v>
      </c>
    </row>
    <row r="26" spans="1:27" x14ac:dyDescent="0.25">
      <c r="E26" s="30" t="s">
        <v>143</v>
      </c>
      <c r="J26" s="1" t="s">
        <v>104</v>
      </c>
      <c r="K26" s="1" t="s">
        <v>115</v>
      </c>
      <c r="L26" s="1" t="s">
        <v>122</v>
      </c>
      <c r="M26" s="1"/>
      <c r="N26" s="1"/>
      <c r="O26" s="1"/>
      <c r="P26" s="1" t="s">
        <v>104</v>
      </c>
      <c r="Q26" s="1" t="s">
        <v>115</v>
      </c>
      <c r="R26" s="1" t="s">
        <v>122</v>
      </c>
      <c r="S26" s="1"/>
      <c r="T26" s="1"/>
      <c r="U26" s="1"/>
      <c r="V26" s="1"/>
      <c r="W26" s="1"/>
      <c r="Y26" s="1" t="s">
        <v>84</v>
      </c>
      <c r="Z26" s="1" t="s">
        <v>60</v>
      </c>
      <c r="AA26" s="1" t="s">
        <v>61</v>
      </c>
    </row>
    <row r="27" spans="1:27" x14ac:dyDescent="0.25">
      <c r="E27" s="30" t="s">
        <v>144</v>
      </c>
      <c r="J27" s="1" t="s">
        <v>105</v>
      </c>
      <c r="K27" s="1" t="s">
        <v>116</v>
      </c>
      <c r="L27" s="1" t="s">
        <v>123</v>
      </c>
      <c r="M27" s="1"/>
      <c r="N27" s="1"/>
      <c r="O27" s="1"/>
      <c r="P27" s="1" t="s">
        <v>105</v>
      </c>
      <c r="Q27" s="1" t="s">
        <v>116</v>
      </c>
      <c r="R27" s="1" t="s">
        <v>123</v>
      </c>
      <c r="S27" s="1"/>
      <c r="T27" s="1"/>
      <c r="U27" s="1"/>
      <c r="V27" s="1"/>
      <c r="W27" s="1"/>
      <c r="Y27" s="1" t="s">
        <v>85</v>
      </c>
      <c r="Z27" s="1" t="s">
        <v>61</v>
      </c>
      <c r="AA27" s="1" t="s">
        <v>62</v>
      </c>
    </row>
    <row r="28" spans="1:27" x14ac:dyDescent="0.25">
      <c r="E28" s="30" t="s">
        <v>145</v>
      </c>
      <c r="J28" s="1" t="s">
        <v>106</v>
      </c>
      <c r="K28" s="1" t="s">
        <v>117</v>
      </c>
      <c r="L28" s="1"/>
      <c r="M28" s="1"/>
      <c r="N28" s="1"/>
      <c r="O28" s="1"/>
      <c r="P28" s="1" t="s">
        <v>106</v>
      </c>
      <c r="Q28" s="1" t="s">
        <v>117</v>
      </c>
      <c r="R28" s="1"/>
      <c r="S28" s="1"/>
      <c r="T28" s="1"/>
      <c r="U28" s="1"/>
      <c r="V28" s="1"/>
      <c r="W28" s="1"/>
      <c r="Y28" s="1" t="s">
        <v>86</v>
      </c>
      <c r="Z28" s="1" t="s">
        <v>61</v>
      </c>
      <c r="AA28" s="1" t="s">
        <v>62</v>
      </c>
    </row>
    <row r="29" spans="1:27" x14ac:dyDescent="0.25">
      <c r="E29" s="30" t="s">
        <v>146</v>
      </c>
      <c r="J29" s="1" t="s">
        <v>107</v>
      </c>
      <c r="K29" s="1" t="s">
        <v>118</v>
      </c>
      <c r="L29" s="1"/>
      <c r="M29" s="1"/>
      <c r="N29" s="1"/>
      <c r="O29" s="1"/>
      <c r="P29" s="1" t="s">
        <v>107</v>
      </c>
      <c r="Q29" s="1" t="s">
        <v>118</v>
      </c>
      <c r="R29" s="1"/>
      <c r="S29" s="1"/>
      <c r="T29" s="1"/>
      <c r="U29" s="1"/>
      <c r="V29" s="1"/>
      <c r="W29" s="1"/>
      <c r="Y29" s="10" t="s">
        <v>87</v>
      </c>
      <c r="Z29" s="1"/>
      <c r="AA29" s="1"/>
    </row>
    <row r="30" spans="1:27" x14ac:dyDescent="0.25">
      <c r="E30" s="32" t="s">
        <v>69</v>
      </c>
      <c r="J30" s="1" t="s">
        <v>108</v>
      </c>
      <c r="K30" s="1"/>
      <c r="L30" s="1"/>
      <c r="M30" s="1"/>
      <c r="N30" s="1"/>
      <c r="O30" s="1"/>
      <c r="P30" s="1" t="s">
        <v>108</v>
      </c>
      <c r="Q30" s="1"/>
      <c r="R30" s="1"/>
      <c r="S30" s="1"/>
      <c r="T30" s="1"/>
      <c r="U30" s="1"/>
      <c r="V30" s="1"/>
      <c r="W30" s="1"/>
      <c r="Y30" s="35"/>
      <c r="Z30" s="1"/>
      <c r="AA30" s="1"/>
    </row>
    <row r="31" spans="1:27" x14ac:dyDescent="0.25">
      <c r="E31" s="1" t="s">
        <v>147</v>
      </c>
      <c r="J31" s="1" t="s">
        <v>109</v>
      </c>
      <c r="K31" s="1"/>
      <c r="L31" s="1"/>
      <c r="M31" s="1"/>
      <c r="N31" s="1"/>
      <c r="O31" s="1"/>
      <c r="P31" s="1" t="s">
        <v>109</v>
      </c>
      <c r="Q31" s="1"/>
      <c r="R31" s="1"/>
      <c r="S31" s="1"/>
      <c r="T31" s="1"/>
      <c r="U31" s="1"/>
      <c r="V31" s="1"/>
      <c r="W31" s="1"/>
      <c r="Y31" s="35"/>
      <c r="Z31" s="1"/>
      <c r="AA31" s="1"/>
    </row>
    <row r="32" spans="1:27" x14ac:dyDescent="0.25">
      <c r="E32" s="1" t="s">
        <v>148</v>
      </c>
      <c r="J32" s="1" t="s">
        <v>110</v>
      </c>
      <c r="K32" s="1"/>
      <c r="L32" s="1"/>
      <c r="M32" s="1"/>
      <c r="N32" s="1"/>
      <c r="O32" s="1"/>
      <c r="P32" s="1" t="s">
        <v>110</v>
      </c>
      <c r="Q32" s="1"/>
      <c r="R32" s="1"/>
      <c r="S32" s="1"/>
      <c r="T32" s="1"/>
      <c r="U32" s="1"/>
      <c r="V32" s="1"/>
      <c r="W32" s="1"/>
      <c r="Y32" s="9" t="s">
        <v>70</v>
      </c>
      <c r="Z32" s="1"/>
      <c r="AA32" s="1"/>
    </row>
    <row r="33" spans="5:27" x14ac:dyDescent="0.25">
      <c r="E33" s="1" t="s">
        <v>149</v>
      </c>
      <c r="J33" s="1" t="s">
        <v>111</v>
      </c>
      <c r="K33" s="1"/>
      <c r="L33" s="1"/>
      <c r="M33" s="1"/>
      <c r="N33" s="1"/>
      <c r="O33" s="1"/>
      <c r="P33" s="1" t="s">
        <v>111</v>
      </c>
      <c r="Q33" s="1"/>
      <c r="R33" s="1"/>
      <c r="S33" s="1"/>
      <c r="T33" s="1"/>
      <c r="U33" s="1"/>
      <c r="V33" s="1"/>
      <c r="W33" s="1"/>
      <c r="Y33" s="1" t="s">
        <v>89</v>
      </c>
      <c r="Z33" s="1" t="s">
        <v>60</v>
      </c>
      <c r="AA33" s="1" t="s">
        <v>61</v>
      </c>
    </row>
    <row r="34" spans="5:27" x14ac:dyDescent="0.25">
      <c r="E34" s="1" t="s">
        <v>150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Y34" s="1" t="s">
        <v>90</v>
      </c>
      <c r="Z34" s="1" t="s">
        <v>61</v>
      </c>
      <c r="AA34" s="1" t="s">
        <v>62</v>
      </c>
    </row>
    <row r="35" spans="5:27" x14ac:dyDescent="0.25">
      <c r="E35" s="1" t="s">
        <v>151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Y35" s="1" t="s">
        <v>91</v>
      </c>
      <c r="Z35" s="1" t="s">
        <v>61</v>
      </c>
      <c r="AA35" s="1" t="s">
        <v>62</v>
      </c>
    </row>
    <row r="36" spans="5:27" x14ac:dyDescent="0.25">
      <c r="E36" s="1" t="s">
        <v>152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Y36" s="1" t="s">
        <v>92</v>
      </c>
      <c r="Z36" s="1" t="s">
        <v>60</v>
      </c>
      <c r="AA36" s="1" t="s">
        <v>61</v>
      </c>
    </row>
    <row r="37" spans="5:27" x14ac:dyDescent="0.25">
      <c r="E37" s="1" t="s">
        <v>153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Y37" s="1" t="s">
        <v>93</v>
      </c>
      <c r="Z37" s="1" t="s">
        <v>61</v>
      </c>
      <c r="AA37" s="1" t="s">
        <v>62</v>
      </c>
    </row>
    <row r="38" spans="5:27" x14ac:dyDescent="0.25">
      <c r="E38" s="1" t="s">
        <v>154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Y38" s="1" t="s">
        <v>94</v>
      </c>
      <c r="Z38" s="1" t="s">
        <v>60</v>
      </c>
      <c r="AA38" s="1" t="s">
        <v>60</v>
      </c>
    </row>
    <row r="39" spans="5:27" x14ac:dyDescent="0.25">
      <c r="E39" s="1" t="s">
        <v>155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Y39" s="11" t="s">
        <v>95</v>
      </c>
      <c r="Z39" s="1" t="s">
        <v>61</v>
      </c>
      <c r="AA39" s="1" t="s">
        <v>62</v>
      </c>
    </row>
    <row r="40" spans="5:27" x14ac:dyDescent="0.25">
      <c r="E40" s="1" t="s">
        <v>156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Y40" s="1" t="s">
        <v>96</v>
      </c>
      <c r="Z40" s="1" t="s">
        <v>60</v>
      </c>
      <c r="AA40" s="1" t="s">
        <v>61</v>
      </c>
    </row>
    <row r="41" spans="5:27" x14ac:dyDescent="0.25">
      <c r="E41" s="1" t="s">
        <v>157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Y41" s="1" t="s">
        <v>97</v>
      </c>
      <c r="Z41" s="1" t="s">
        <v>61</v>
      </c>
      <c r="AA41" s="1" t="s">
        <v>62</v>
      </c>
    </row>
    <row r="42" spans="5:27" x14ac:dyDescent="0.25">
      <c r="E42" s="33" t="s">
        <v>70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Y42" s="11" t="s">
        <v>98</v>
      </c>
      <c r="Z42" s="1" t="s">
        <v>61</v>
      </c>
      <c r="AA42" s="1" t="s">
        <v>62</v>
      </c>
    </row>
    <row r="43" spans="5:27" x14ac:dyDescent="0.25">
      <c r="E43" s="1" t="s">
        <v>158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Y43" s="1" t="s">
        <v>99</v>
      </c>
      <c r="Z43" s="1" t="s">
        <v>60</v>
      </c>
      <c r="AA43" s="1" t="s">
        <v>61</v>
      </c>
    </row>
    <row r="44" spans="5:27" x14ac:dyDescent="0.25">
      <c r="E44" s="1" t="s">
        <v>159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Y44" s="1" t="s">
        <v>100</v>
      </c>
      <c r="Z44" s="1" t="s">
        <v>61</v>
      </c>
      <c r="AA44" s="1" t="s">
        <v>62</v>
      </c>
    </row>
    <row r="45" spans="5:27" x14ac:dyDescent="0.25">
      <c r="E45" s="1" t="s">
        <v>160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Y45" s="35"/>
      <c r="Z45" s="1"/>
      <c r="AA45" s="1"/>
    </row>
    <row r="46" spans="5:27" x14ac:dyDescent="0.25">
      <c r="E46" s="1" t="s">
        <v>161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Y46" s="35"/>
      <c r="Z46" s="1"/>
      <c r="AA46" s="1"/>
    </row>
    <row r="47" spans="5:27" x14ac:dyDescent="0.25">
      <c r="E47" s="1" t="s">
        <v>162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5:27" x14ac:dyDescent="0.25">
      <c r="E48" s="1" t="s">
        <v>163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0:23" x14ac:dyDescent="0.25"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0:23" x14ac:dyDescent="0.25"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0:23" x14ac:dyDescent="0.25"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0:23" x14ac:dyDescent="0.25"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0:23" x14ac:dyDescent="0.25"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0:23" x14ac:dyDescent="0.25"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0:23" x14ac:dyDescent="0.25"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0:23" x14ac:dyDescent="0.25"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0:23" x14ac:dyDescent="0.25"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0:23" x14ac:dyDescent="0.25"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0:23" x14ac:dyDescent="0.25"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0:23" x14ac:dyDescent="0.25"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0:23" x14ac:dyDescent="0.25"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0:23" x14ac:dyDescent="0.25"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0:23" x14ac:dyDescent="0.25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0:23" x14ac:dyDescent="0.25"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9:23" x14ac:dyDescent="0.25"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9:23" x14ac:dyDescent="0.25"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9:23" x14ac:dyDescent="0.25"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70" spans="9:23" x14ac:dyDescent="0.25">
      <c r="I70" s="45" t="s">
        <v>23</v>
      </c>
      <c r="J70" s="35" t="s">
        <v>88</v>
      </c>
      <c r="K70" s="35" t="s">
        <v>89</v>
      </c>
      <c r="L70" s="35" t="s">
        <v>90</v>
      </c>
      <c r="M70" s="35" t="s">
        <v>91</v>
      </c>
      <c r="N70" s="35" t="s">
        <v>92</v>
      </c>
      <c r="O70" s="35" t="s">
        <v>93</v>
      </c>
      <c r="P70" s="35" t="s">
        <v>94</v>
      </c>
      <c r="Q70" s="35" t="s">
        <v>95</v>
      </c>
      <c r="R70" s="35" t="s">
        <v>96</v>
      </c>
      <c r="S70" s="35" t="s">
        <v>97</v>
      </c>
      <c r="T70" s="35" t="s">
        <v>98</v>
      </c>
      <c r="U70" s="35" t="s">
        <v>99</v>
      </c>
      <c r="V70" s="35"/>
      <c r="W70" s="35"/>
    </row>
    <row r="71" spans="9:23" x14ac:dyDescent="0.25">
      <c r="J71" s="1" t="s">
        <v>101</v>
      </c>
      <c r="K71" s="1" t="s">
        <v>112</v>
      </c>
      <c r="L71" s="1" t="s">
        <v>99</v>
      </c>
      <c r="M71" s="1" t="s">
        <v>124</v>
      </c>
      <c r="N71" s="1" t="s">
        <v>127</v>
      </c>
      <c r="O71" s="1" t="s">
        <v>130</v>
      </c>
      <c r="P71" s="1" t="s">
        <v>101</v>
      </c>
      <c r="Q71" s="1" t="s">
        <v>112</v>
      </c>
      <c r="R71" s="1" t="s">
        <v>99</v>
      </c>
      <c r="S71" s="1" t="s">
        <v>124</v>
      </c>
      <c r="T71" s="1" t="s">
        <v>133</v>
      </c>
      <c r="U71" s="1" t="s">
        <v>135</v>
      </c>
      <c r="V71" s="1"/>
      <c r="W71" s="1"/>
    </row>
    <row r="72" spans="9:23" x14ac:dyDescent="0.25">
      <c r="J72" s="1" t="s">
        <v>102</v>
      </c>
      <c r="K72" s="1" t="s">
        <v>113</v>
      </c>
      <c r="L72" s="1" t="s">
        <v>120</v>
      </c>
      <c r="M72" s="1" t="s">
        <v>125</v>
      </c>
      <c r="N72" s="1" t="s">
        <v>128</v>
      </c>
      <c r="O72" s="1" t="s">
        <v>131</v>
      </c>
      <c r="P72" s="1" t="s">
        <v>102</v>
      </c>
      <c r="Q72" s="1" t="s">
        <v>113</v>
      </c>
      <c r="R72" s="1" t="s">
        <v>120</v>
      </c>
      <c r="S72" s="1" t="s">
        <v>125</v>
      </c>
      <c r="T72" s="1" t="s">
        <v>134</v>
      </c>
      <c r="U72" s="1" t="s">
        <v>136</v>
      </c>
      <c r="V72" s="1"/>
      <c r="W72" s="1"/>
    </row>
    <row r="73" spans="9:23" x14ac:dyDescent="0.25">
      <c r="J73" s="1" t="s">
        <v>103</v>
      </c>
      <c r="K73" s="1" t="s">
        <v>114</v>
      </c>
      <c r="L73" s="1" t="s">
        <v>121</v>
      </c>
      <c r="M73" s="1" t="s">
        <v>126</v>
      </c>
      <c r="N73" s="1" t="s">
        <v>129</v>
      </c>
      <c r="O73" s="1" t="s">
        <v>132</v>
      </c>
      <c r="P73" s="1" t="s">
        <v>103</v>
      </c>
      <c r="Q73" s="1" t="s">
        <v>114</v>
      </c>
      <c r="R73" s="1" t="s">
        <v>121</v>
      </c>
      <c r="S73" s="1" t="s">
        <v>126</v>
      </c>
      <c r="T73" s="1"/>
      <c r="U73" s="1"/>
      <c r="V73" s="1"/>
      <c r="W73" s="1"/>
    </row>
    <row r="74" spans="9:23" x14ac:dyDescent="0.25">
      <c r="J74" s="1" t="s">
        <v>104</v>
      </c>
      <c r="K74" s="1" t="s">
        <v>115</v>
      </c>
      <c r="L74" s="1" t="s">
        <v>122</v>
      </c>
      <c r="M74" s="1"/>
      <c r="N74" s="1"/>
      <c r="O74" s="1"/>
      <c r="P74" s="1" t="s">
        <v>104</v>
      </c>
      <c r="Q74" s="1" t="s">
        <v>115</v>
      </c>
      <c r="R74" s="1" t="s">
        <v>122</v>
      </c>
      <c r="S74" s="1"/>
      <c r="T74" s="1"/>
      <c r="U74" s="1"/>
      <c r="V74" s="1"/>
      <c r="W74" s="1"/>
    </row>
    <row r="75" spans="9:23" x14ac:dyDescent="0.25">
      <c r="J75" s="1" t="s">
        <v>105</v>
      </c>
      <c r="K75" s="1" t="s">
        <v>116</v>
      </c>
      <c r="L75" s="1" t="s">
        <v>123</v>
      </c>
      <c r="M75" s="1"/>
      <c r="N75" s="1"/>
      <c r="O75" s="1"/>
      <c r="P75" s="1" t="s">
        <v>105</v>
      </c>
      <c r="Q75" s="1" t="s">
        <v>116</v>
      </c>
      <c r="R75" s="1" t="s">
        <v>123</v>
      </c>
      <c r="S75" s="1"/>
      <c r="T75" s="1"/>
      <c r="U75" s="1"/>
      <c r="V75" s="1"/>
      <c r="W75" s="1"/>
    </row>
    <row r="76" spans="9:23" x14ac:dyDescent="0.25">
      <c r="J76" s="1" t="s">
        <v>106</v>
      </c>
      <c r="K76" s="1" t="s">
        <v>117</v>
      </c>
      <c r="L76" s="1"/>
      <c r="M76" s="1"/>
      <c r="N76" s="1"/>
      <c r="O76" s="1"/>
      <c r="P76" s="1" t="s">
        <v>106</v>
      </c>
      <c r="Q76" s="1" t="s">
        <v>117</v>
      </c>
      <c r="R76" s="1"/>
      <c r="S76" s="1"/>
      <c r="T76" s="1"/>
      <c r="U76" s="1"/>
      <c r="V76" s="1"/>
      <c r="W76" s="1"/>
    </row>
    <row r="77" spans="9:23" x14ac:dyDescent="0.25">
      <c r="J77" s="1" t="s">
        <v>107</v>
      </c>
      <c r="K77" s="1" t="s">
        <v>118</v>
      </c>
      <c r="L77" s="1"/>
      <c r="M77" s="1"/>
      <c r="N77" s="1"/>
      <c r="O77" s="1"/>
      <c r="P77" s="1" t="s">
        <v>107</v>
      </c>
      <c r="Q77" s="1" t="s">
        <v>118</v>
      </c>
      <c r="R77" s="1"/>
      <c r="S77" s="1"/>
      <c r="T77" s="1"/>
      <c r="U77" s="1"/>
      <c r="V77" s="1"/>
      <c r="W77" s="1"/>
    </row>
    <row r="78" spans="9:23" x14ac:dyDescent="0.25">
      <c r="J78" s="1" t="s">
        <v>108</v>
      </c>
      <c r="K78" s="1"/>
      <c r="L78" s="1"/>
      <c r="M78" s="1"/>
      <c r="N78" s="1"/>
      <c r="O78" s="1"/>
      <c r="P78" s="1" t="s">
        <v>108</v>
      </c>
      <c r="Q78" s="1"/>
      <c r="R78" s="1"/>
      <c r="S78" s="1"/>
      <c r="T78" s="1"/>
      <c r="U78" s="1"/>
      <c r="V78" s="1"/>
      <c r="W78" s="1"/>
    </row>
    <row r="79" spans="9:23" x14ac:dyDescent="0.25">
      <c r="J79" s="1" t="s">
        <v>109</v>
      </c>
      <c r="K79" s="1"/>
      <c r="L79" s="1"/>
      <c r="M79" s="1"/>
      <c r="N79" s="1"/>
      <c r="O79" s="1"/>
      <c r="P79" s="1" t="s">
        <v>109</v>
      </c>
      <c r="Q79" s="1"/>
      <c r="R79" s="1"/>
      <c r="S79" s="1"/>
      <c r="T79" s="1"/>
      <c r="U79" s="1"/>
      <c r="V79" s="1"/>
      <c r="W79" s="1"/>
    </row>
    <row r="80" spans="9:23" x14ac:dyDescent="0.25">
      <c r="J80" s="1" t="s">
        <v>110</v>
      </c>
      <c r="K80" s="1"/>
      <c r="L80" s="1"/>
      <c r="M80" s="1"/>
      <c r="N80" s="1"/>
      <c r="O80" s="1"/>
      <c r="P80" s="1" t="s">
        <v>110</v>
      </c>
      <c r="Q80" s="1"/>
      <c r="R80" s="1"/>
      <c r="S80" s="1"/>
      <c r="T80" s="1"/>
      <c r="U80" s="1"/>
      <c r="V80" s="1"/>
      <c r="W80" s="1"/>
    </row>
    <row r="81" spans="10:23" x14ac:dyDescent="0.25">
      <c r="J81" s="1" t="s">
        <v>111</v>
      </c>
      <c r="K81" s="1"/>
      <c r="L81" s="1"/>
      <c r="M81" s="1"/>
      <c r="N81" s="1"/>
      <c r="O81" s="1"/>
      <c r="P81" s="1" t="s">
        <v>111</v>
      </c>
      <c r="Q81" s="1"/>
      <c r="R81" s="1"/>
      <c r="S81" s="1"/>
      <c r="T81" s="1"/>
      <c r="U81" s="1"/>
      <c r="V81" s="1"/>
      <c r="W81" s="1"/>
    </row>
    <row r="82" spans="10:23" x14ac:dyDescent="0.25"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0:23" x14ac:dyDescent="0.25"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0:23" x14ac:dyDescent="0.25"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</sheetData>
  <mergeCells count="1">
    <mergeCell ref="D3:D16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33</vt:i4>
      </vt:variant>
    </vt:vector>
  </HeadingPairs>
  <TitlesOfParts>
    <vt:vector size="40" baseType="lpstr">
      <vt:lpstr>Tableau de bord</vt:lpstr>
      <vt:lpstr> Parking</vt:lpstr>
      <vt:lpstr>hall</vt:lpstr>
      <vt:lpstr>Parking</vt:lpstr>
      <vt:lpstr>Liste</vt:lpstr>
      <vt:lpstr>Stock</vt:lpstr>
      <vt:lpstr>Administrateur</vt:lpstr>
      <vt:lpstr>BAP</vt:lpstr>
      <vt:lpstr>marque</vt:lpstr>
      <vt:lpstr>RES.1237.LE.CEVERENT</vt:lpstr>
      <vt:lpstr>RES.178.LE.PRADO</vt:lpstr>
      <vt:lpstr>RES.210.LE.CLOS.JARDIN</vt:lpstr>
      <vt:lpstr>RES.231.ROUGEMONT.1</vt:lpstr>
      <vt:lpstr>RES.232.ROUGEMONT.2</vt:lpstr>
      <vt:lpstr>RES.235.LES.SABLONS</vt:lpstr>
      <vt:lpstr>RES.236.LES.22.ARPENTS</vt:lpstr>
      <vt:lpstr>RES.296.EUGENIE.COTTON</vt:lpstr>
      <vt:lpstr>RES.298.DE.L.HOTEL.DE.VILLE</vt:lpstr>
      <vt:lpstr>RES.303.ALLEE.CHASTILLON</vt:lpstr>
      <vt:lpstr>RES.307.RUE.DU.8.MAI.1945</vt:lpstr>
      <vt:lpstr>RES.308.AVENUE.DU.PARC</vt:lpstr>
      <vt:lpstr>RES.3235.LE.VILLAGE.VENTE</vt:lpstr>
      <vt:lpstr>RES.597.GRANDE.RUE</vt:lpstr>
      <vt:lpstr>RES.6.DU.SOUS.COUDRAY</vt:lpstr>
      <vt:lpstr>RES.737.LA.GARE.DU.CHESNAY</vt:lpstr>
      <vt:lpstr>RES.793.VILLAS.DU.PARC</vt:lpstr>
      <vt:lpstr>RES.807.VILLA.PALADIENNE</vt:lpstr>
      <vt:lpstr>RES.832.PIERRE.BEZET</vt:lpstr>
      <vt:lpstr>RES.839.LES.VERGERS</vt:lpstr>
      <vt:lpstr>RES.859.VILLA.SCOLA</vt:lpstr>
      <vt:lpstr>RES.865.LUMIERE</vt:lpstr>
      <vt:lpstr>RES.893.LE.PRESSOIR</vt:lpstr>
      <vt:lpstr>RES.9175.LA.FAUCONNIERE</vt:lpstr>
      <vt:lpstr>RES.9306.JACOB</vt:lpstr>
      <vt:lpstr>RES.943.RONSARD</vt:lpstr>
      <vt:lpstr>RES.9723.LES.ACACIAS</vt:lpstr>
      <vt:lpstr>SEVRAN.1240.ACQ.5.PAVILLONS</vt:lpstr>
      <vt:lpstr>X</vt:lpstr>
      <vt:lpstr>Y</vt:lpstr>
      <vt:lpstr>Z</vt:lpstr>
    </vt:vector>
  </TitlesOfParts>
  <Company>Groupe SNI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moi</cp:lastModifiedBy>
  <dcterms:created xsi:type="dcterms:W3CDTF">2016-03-14T17:55:11Z</dcterms:created>
  <dcterms:modified xsi:type="dcterms:W3CDTF">2016-06-12T07:36:10Z</dcterms:modified>
</cp:coreProperties>
</file>