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EXCEL\"/>
    </mc:Choice>
  </mc:AlternateContent>
  <bookViews>
    <workbookView xWindow="0" yWindow="0" windowWidth="16815" windowHeight="7755" tabRatio="843" activeTab="3"/>
  </bookViews>
  <sheets>
    <sheet name="AGEFOS" sheetId="24" r:id="rId1"/>
    <sheet name="AGEFICE" sheetId="4" r:id="rId2"/>
    <sheet name="FIFPL" sheetId="25" r:id="rId3"/>
    <sheet name="PAIEMENT DIRECT " sheetId="26" r:id="rId4"/>
    <sheet name="CODES" sheetId="27" r:id="rId5"/>
    <sheet name="LETTRE TYPE" sheetId="23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0" i="24" l="1"/>
  <c r="O35" i="26" l="1"/>
  <c r="O36" i="26"/>
  <c r="T36" i="26" s="1"/>
  <c r="O37" i="26"/>
  <c r="T37" i="26" s="1"/>
  <c r="O38" i="26"/>
  <c r="T38" i="26" s="1"/>
  <c r="O39" i="26"/>
  <c r="T39" i="26" s="1"/>
  <c r="O40" i="26"/>
  <c r="T40" i="26" s="1"/>
  <c r="O41" i="26"/>
  <c r="T41" i="26" s="1"/>
  <c r="O42" i="26"/>
  <c r="T42" i="26" s="1"/>
  <c r="O43" i="26"/>
  <c r="T43" i="26" s="1"/>
  <c r="O44" i="26"/>
  <c r="T44" i="26" s="1"/>
  <c r="O45" i="26"/>
  <c r="T45" i="26" s="1"/>
  <c r="O46" i="26"/>
  <c r="T46" i="26" s="1"/>
  <c r="O47" i="26"/>
  <c r="T47" i="26" s="1"/>
  <c r="O48" i="26"/>
  <c r="T48" i="26" s="1"/>
  <c r="O49" i="26"/>
  <c r="T49" i="26" s="1"/>
  <c r="O50" i="26"/>
  <c r="T50" i="26" s="1"/>
  <c r="O51" i="26"/>
  <c r="T51" i="26" s="1"/>
  <c r="O52" i="26"/>
  <c r="T52" i="26" s="1"/>
  <c r="O53" i="26"/>
  <c r="T53" i="26" s="1"/>
  <c r="O54" i="26"/>
  <c r="T54" i="26" s="1"/>
  <c r="O55" i="26"/>
  <c r="T55" i="26" s="1"/>
  <c r="O56" i="26"/>
  <c r="T56" i="26" s="1"/>
  <c r="O57" i="26"/>
  <c r="T57" i="26" s="1"/>
  <c r="O58" i="26"/>
  <c r="T58" i="26" s="1"/>
  <c r="O59" i="26"/>
  <c r="T59" i="26" s="1"/>
  <c r="O60" i="26"/>
  <c r="T60" i="26" s="1"/>
  <c r="N61" i="26"/>
  <c r="O61" i="26" s="1"/>
  <c r="O26" i="26"/>
  <c r="T26" i="26" s="1"/>
  <c r="T28" i="26" l="1"/>
  <c r="T35" i="26"/>
  <c r="T61" i="26" s="1"/>
  <c r="T106" i="25"/>
  <c r="N308" i="4" l="1"/>
  <c r="N204" i="4"/>
  <c r="O309" i="24" l="1"/>
  <c r="O205" i="24" l="1"/>
  <c r="P3" i="24"/>
  <c r="U3" i="24" s="1"/>
  <c r="P4" i="24"/>
  <c r="U4" i="24" s="1"/>
  <c r="P5" i="24"/>
  <c r="U5" i="24" s="1"/>
  <c r="P6" i="24"/>
  <c r="U6" i="24" s="1"/>
  <c r="P7" i="24"/>
  <c r="U7" i="24" s="1"/>
  <c r="P8" i="24"/>
  <c r="U8" i="24" s="1"/>
  <c r="P9" i="24"/>
  <c r="U9" i="24" s="1"/>
  <c r="P10" i="24"/>
  <c r="U10" i="24" s="1"/>
  <c r="P11" i="24"/>
  <c r="U11" i="24" s="1"/>
  <c r="P12" i="24"/>
  <c r="U12" i="24" s="1"/>
  <c r="P13" i="24"/>
  <c r="U13" i="24" s="1"/>
  <c r="P14" i="24"/>
  <c r="U14" i="24" s="1"/>
  <c r="P15" i="24"/>
  <c r="U15" i="24" s="1"/>
  <c r="P16" i="24"/>
  <c r="U16" i="24" s="1"/>
  <c r="P17" i="24"/>
  <c r="U17" i="24" s="1"/>
  <c r="P18" i="24"/>
  <c r="U18" i="24" s="1"/>
  <c r="P19" i="24"/>
  <c r="U19" i="24" s="1"/>
  <c r="P20" i="24"/>
  <c r="U20" i="24" s="1"/>
  <c r="P21" i="24"/>
  <c r="U21" i="24" s="1"/>
  <c r="P22" i="24"/>
  <c r="U22" i="24" s="1"/>
  <c r="P23" i="24"/>
  <c r="U23" i="24" s="1"/>
  <c r="P24" i="24"/>
  <c r="U24" i="24" s="1"/>
  <c r="P25" i="24"/>
  <c r="U25" i="24" s="1"/>
  <c r="P26" i="24"/>
  <c r="U26" i="24" s="1"/>
  <c r="P27" i="24"/>
  <c r="U27" i="24" s="1"/>
  <c r="P28" i="24"/>
  <c r="U28" i="24" s="1"/>
  <c r="P29" i="24"/>
  <c r="U29" i="24" s="1"/>
  <c r="P30" i="24"/>
  <c r="U30" i="24" s="1"/>
  <c r="P31" i="24"/>
  <c r="U31" i="24" s="1"/>
  <c r="P32" i="24"/>
  <c r="U32" i="24" s="1"/>
  <c r="P33" i="24"/>
  <c r="U33" i="24" s="1"/>
  <c r="P34" i="24"/>
  <c r="U34" i="24" s="1"/>
  <c r="P35" i="24"/>
  <c r="U35" i="24" s="1"/>
  <c r="P36" i="24"/>
  <c r="U36" i="24" s="1"/>
  <c r="P37" i="24"/>
  <c r="U37" i="24" s="1"/>
  <c r="P38" i="24"/>
  <c r="U38" i="24" s="1"/>
  <c r="P39" i="24"/>
  <c r="U39" i="24" s="1"/>
  <c r="P40" i="24"/>
  <c r="U40" i="24" s="1"/>
  <c r="P41" i="24"/>
  <c r="U41" i="24" s="1"/>
  <c r="P42" i="24"/>
  <c r="U42" i="24" s="1"/>
  <c r="P43" i="24"/>
  <c r="U43" i="24" s="1"/>
  <c r="P44" i="24"/>
  <c r="U44" i="24" s="1"/>
  <c r="P45" i="24"/>
  <c r="U45" i="24" s="1"/>
  <c r="P46" i="24"/>
  <c r="U46" i="24" s="1"/>
  <c r="P47" i="24"/>
  <c r="U47" i="24" s="1"/>
  <c r="P48" i="24"/>
  <c r="U48" i="24" s="1"/>
  <c r="P49" i="24"/>
  <c r="U49" i="24" s="1"/>
  <c r="P50" i="24"/>
  <c r="U50" i="24" s="1"/>
  <c r="P51" i="24"/>
  <c r="U51" i="24" s="1"/>
  <c r="P52" i="24"/>
  <c r="U52" i="24" s="1"/>
  <c r="P53" i="24"/>
  <c r="U53" i="24" s="1"/>
  <c r="P54" i="24"/>
  <c r="U54" i="24" s="1"/>
  <c r="P55" i="24"/>
  <c r="U55" i="24" s="1"/>
  <c r="P56" i="24"/>
  <c r="U56" i="24" s="1"/>
  <c r="P57" i="24"/>
  <c r="U57" i="24" s="1"/>
  <c r="P58" i="24"/>
  <c r="U58" i="24" s="1"/>
  <c r="P59" i="24"/>
  <c r="U59" i="24" s="1"/>
  <c r="P60" i="24"/>
  <c r="U60" i="24" s="1"/>
  <c r="P61" i="24"/>
  <c r="U61" i="24" s="1"/>
  <c r="P62" i="24"/>
  <c r="U62" i="24" s="1"/>
  <c r="P63" i="24"/>
  <c r="U63" i="24" s="1"/>
  <c r="P64" i="24"/>
  <c r="U64" i="24" s="1"/>
  <c r="P65" i="24"/>
  <c r="U65" i="24" s="1"/>
  <c r="P66" i="24"/>
  <c r="U66" i="24" s="1"/>
  <c r="P67" i="24"/>
  <c r="U67" i="24" s="1"/>
  <c r="P68" i="24"/>
  <c r="U68" i="24" s="1"/>
  <c r="P69" i="24"/>
  <c r="U69" i="24" s="1"/>
  <c r="P70" i="24"/>
  <c r="U70" i="24" s="1"/>
  <c r="P71" i="24"/>
  <c r="U71" i="24" s="1"/>
  <c r="P72" i="24"/>
  <c r="U72" i="24" s="1"/>
  <c r="P73" i="24"/>
  <c r="U73" i="24" s="1"/>
  <c r="P74" i="24"/>
  <c r="U74" i="24" s="1"/>
  <c r="P75" i="24"/>
  <c r="U75" i="24" s="1"/>
  <c r="P76" i="24"/>
  <c r="U76" i="24" s="1"/>
  <c r="P77" i="24"/>
  <c r="U77" i="24" s="1"/>
  <c r="P78" i="24"/>
  <c r="U78" i="24" s="1"/>
  <c r="P79" i="24"/>
  <c r="U79" i="24" s="1"/>
  <c r="P80" i="24"/>
  <c r="U80" i="24" s="1"/>
  <c r="P81" i="24"/>
  <c r="U81" i="24" s="1"/>
  <c r="P82" i="24"/>
  <c r="U82" i="24" s="1"/>
  <c r="P83" i="24"/>
  <c r="U83" i="24" s="1"/>
  <c r="P84" i="24"/>
  <c r="U84" i="24" s="1"/>
  <c r="P85" i="24"/>
  <c r="U85" i="24" s="1"/>
  <c r="P86" i="24"/>
  <c r="U86" i="24" s="1"/>
  <c r="P87" i="24"/>
  <c r="U87" i="24" s="1"/>
  <c r="P88" i="24"/>
  <c r="U88" i="24" s="1"/>
  <c r="P89" i="24"/>
  <c r="U89" i="24" s="1"/>
  <c r="P90" i="24"/>
  <c r="U90" i="24" s="1"/>
  <c r="P91" i="24"/>
  <c r="U91" i="24" s="1"/>
  <c r="P92" i="24"/>
  <c r="U92" i="24" s="1"/>
  <c r="P93" i="24"/>
  <c r="U93" i="24" s="1"/>
  <c r="P94" i="24"/>
  <c r="U94" i="24" s="1"/>
  <c r="P95" i="24"/>
  <c r="U95" i="24" s="1"/>
  <c r="P96" i="24"/>
  <c r="U96" i="24" s="1"/>
  <c r="P97" i="24"/>
  <c r="U97" i="24" s="1"/>
  <c r="P98" i="24"/>
  <c r="U98" i="24" s="1"/>
  <c r="P99" i="24"/>
  <c r="U99" i="24" s="1"/>
  <c r="P100" i="24"/>
  <c r="U100" i="24" s="1"/>
  <c r="P211" i="24"/>
  <c r="U211" i="24" s="1"/>
  <c r="P212" i="24"/>
  <c r="U212" i="24" s="1"/>
  <c r="P213" i="24"/>
  <c r="U213" i="24" s="1"/>
  <c r="P214" i="24"/>
  <c r="U214" i="24" s="1"/>
  <c r="P215" i="24"/>
  <c r="U215" i="24" s="1"/>
  <c r="P216" i="24"/>
  <c r="U216" i="24" s="1"/>
  <c r="P217" i="24"/>
  <c r="U217" i="24" s="1"/>
  <c r="P218" i="24"/>
  <c r="U218" i="24" s="1"/>
  <c r="P219" i="24"/>
  <c r="U219" i="24" s="1"/>
  <c r="P220" i="24"/>
  <c r="U220" i="24" s="1"/>
  <c r="P221" i="24"/>
  <c r="U221" i="24" s="1"/>
  <c r="P222" i="24"/>
  <c r="U222" i="24" s="1"/>
  <c r="P223" i="24"/>
  <c r="U223" i="24" s="1"/>
  <c r="P224" i="24"/>
  <c r="U224" i="24" s="1"/>
  <c r="P225" i="24"/>
  <c r="U225" i="24" s="1"/>
  <c r="P226" i="24"/>
  <c r="U226" i="24" s="1"/>
  <c r="P227" i="24"/>
  <c r="P228" i="24"/>
  <c r="U228" i="24" s="1"/>
  <c r="P229" i="24"/>
  <c r="U229" i="24" s="1"/>
  <c r="P230" i="24"/>
  <c r="U230" i="24" s="1"/>
  <c r="P231" i="24"/>
  <c r="U231" i="24" s="1"/>
  <c r="P232" i="24"/>
  <c r="U232" i="24" s="1"/>
  <c r="P233" i="24"/>
  <c r="U233" i="24" s="1"/>
  <c r="P234" i="24"/>
  <c r="U234" i="24" s="1"/>
  <c r="P235" i="24"/>
  <c r="U235" i="24" s="1"/>
  <c r="P236" i="24"/>
  <c r="U236" i="24" s="1"/>
  <c r="P237" i="24"/>
  <c r="U237" i="24" s="1"/>
  <c r="P238" i="24"/>
  <c r="U238" i="24" s="1"/>
  <c r="P239" i="24"/>
  <c r="U239" i="24" s="1"/>
  <c r="P240" i="24"/>
  <c r="U240" i="24" s="1"/>
  <c r="P241" i="24"/>
  <c r="U241" i="24" s="1"/>
  <c r="P242" i="24"/>
  <c r="U242" i="24" s="1"/>
  <c r="P243" i="24"/>
  <c r="U243" i="24" s="1"/>
  <c r="P244" i="24"/>
  <c r="U244" i="24" s="1"/>
  <c r="P245" i="24"/>
  <c r="U245" i="24" s="1"/>
  <c r="P246" i="24"/>
  <c r="U246" i="24" s="1"/>
  <c r="P247" i="24"/>
  <c r="U247" i="24" s="1"/>
  <c r="P248" i="24"/>
  <c r="U248" i="24" s="1"/>
  <c r="P249" i="24"/>
  <c r="U249" i="24" s="1"/>
  <c r="P250" i="24"/>
  <c r="U250" i="24" s="1"/>
  <c r="P251" i="24"/>
  <c r="U251" i="24" s="1"/>
  <c r="P252" i="24"/>
  <c r="U252" i="24" s="1"/>
  <c r="P253" i="24"/>
  <c r="U253" i="24" s="1"/>
  <c r="P254" i="24"/>
  <c r="U254" i="24" s="1"/>
  <c r="P255" i="24"/>
  <c r="U255" i="24" s="1"/>
  <c r="P256" i="24"/>
  <c r="U256" i="24" s="1"/>
  <c r="P257" i="24"/>
  <c r="U257" i="24" s="1"/>
  <c r="P258" i="24"/>
  <c r="U258" i="24" s="1"/>
  <c r="P259" i="24"/>
  <c r="U259" i="24" s="1"/>
  <c r="P260" i="24"/>
  <c r="U260" i="24" s="1"/>
  <c r="P261" i="24"/>
  <c r="U261" i="24" s="1"/>
  <c r="P262" i="24"/>
  <c r="U262" i="24" s="1"/>
  <c r="P263" i="24"/>
  <c r="U263" i="24" s="1"/>
  <c r="P264" i="24"/>
  <c r="U264" i="24" s="1"/>
  <c r="P265" i="24"/>
  <c r="U265" i="24" s="1"/>
  <c r="P266" i="24"/>
  <c r="U266" i="24" s="1"/>
  <c r="P267" i="24"/>
  <c r="U267" i="24" s="1"/>
  <c r="P268" i="24"/>
  <c r="U268" i="24" s="1"/>
  <c r="P269" i="24"/>
  <c r="U269" i="24" s="1"/>
  <c r="P270" i="24"/>
  <c r="U270" i="24" s="1"/>
  <c r="P271" i="24"/>
  <c r="U271" i="24" s="1"/>
  <c r="P272" i="24"/>
  <c r="U272" i="24" s="1"/>
  <c r="P273" i="24"/>
  <c r="U273" i="24" s="1"/>
  <c r="P274" i="24"/>
  <c r="U274" i="24" s="1"/>
  <c r="P275" i="24"/>
  <c r="U275" i="24" s="1"/>
  <c r="P276" i="24"/>
  <c r="U276" i="24" s="1"/>
  <c r="P277" i="24"/>
  <c r="U277" i="24" s="1"/>
  <c r="P278" i="24"/>
  <c r="U278" i="24" s="1"/>
  <c r="P279" i="24"/>
  <c r="U279" i="24" s="1"/>
  <c r="P280" i="24"/>
  <c r="U280" i="24" s="1"/>
  <c r="P281" i="24"/>
  <c r="U281" i="24" s="1"/>
  <c r="P282" i="24"/>
  <c r="U282" i="24" s="1"/>
  <c r="P283" i="24"/>
  <c r="U283" i="24" s="1"/>
  <c r="P284" i="24"/>
  <c r="U284" i="24" s="1"/>
  <c r="P285" i="24"/>
  <c r="U285" i="24" s="1"/>
  <c r="P286" i="24"/>
  <c r="U286" i="24" s="1"/>
  <c r="P287" i="24"/>
  <c r="U287" i="24" s="1"/>
  <c r="P288" i="24"/>
  <c r="U288" i="24" s="1"/>
  <c r="P289" i="24"/>
  <c r="U289" i="24" s="1"/>
  <c r="P290" i="24"/>
  <c r="U290" i="24" s="1"/>
  <c r="P291" i="24"/>
  <c r="U291" i="24" s="1"/>
  <c r="P292" i="24"/>
  <c r="U292" i="24" s="1"/>
  <c r="P293" i="24"/>
  <c r="U293" i="24" s="1"/>
  <c r="P294" i="24"/>
  <c r="U294" i="24" s="1"/>
  <c r="P295" i="24"/>
  <c r="U295" i="24" s="1"/>
  <c r="P296" i="24"/>
  <c r="U296" i="24" s="1"/>
  <c r="P297" i="24"/>
  <c r="U297" i="24" s="1"/>
  <c r="P298" i="24"/>
  <c r="U298" i="24" s="1"/>
  <c r="P299" i="24"/>
  <c r="U299" i="24" s="1"/>
  <c r="P300" i="24"/>
  <c r="U300" i="24" s="1"/>
  <c r="P301" i="24"/>
  <c r="U301" i="24" s="1"/>
  <c r="P302" i="24"/>
  <c r="U302" i="24" s="1"/>
  <c r="P303" i="24"/>
  <c r="U303" i="24" s="1"/>
  <c r="P304" i="24"/>
  <c r="U304" i="24" s="1"/>
  <c r="P305" i="24"/>
  <c r="U305" i="24" s="1"/>
  <c r="P306" i="24"/>
  <c r="U306" i="24" s="1"/>
  <c r="P307" i="24"/>
  <c r="U307" i="24" s="1"/>
  <c r="P308" i="24"/>
  <c r="P107" i="24"/>
  <c r="U107" i="24" s="1"/>
  <c r="P108" i="24"/>
  <c r="U108" i="24" s="1"/>
  <c r="P109" i="24"/>
  <c r="U109" i="24" s="1"/>
  <c r="P110" i="24"/>
  <c r="U110" i="24" s="1"/>
  <c r="P111" i="24"/>
  <c r="U111" i="24" s="1"/>
  <c r="P112" i="24"/>
  <c r="U112" i="24" s="1"/>
  <c r="P113" i="24"/>
  <c r="U113" i="24" s="1"/>
  <c r="P114" i="24"/>
  <c r="U114" i="24" s="1"/>
  <c r="P115" i="24"/>
  <c r="U115" i="24" s="1"/>
  <c r="P116" i="24"/>
  <c r="U116" i="24" s="1"/>
  <c r="P117" i="24"/>
  <c r="U117" i="24" s="1"/>
  <c r="P118" i="24"/>
  <c r="U118" i="24" s="1"/>
  <c r="P119" i="24"/>
  <c r="U119" i="24" s="1"/>
  <c r="P120" i="24"/>
  <c r="U120" i="24" s="1"/>
  <c r="P121" i="24"/>
  <c r="U121" i="24" s="1"/>
  <c r="P122" i="24"/>
  <c r="U122" i="24" s="1"/>
  <c r="P123" i="24"/>
  <c r="U123" i="24" s="1"/>
  <c r="P124" i="24"/>
  <c r="U124" i="24" s="1"/>
  <c r="P125" i="24"/>
  <c r="U125" i="24" s="1"/>
  <c r="P126" i="24"/>
  <c r="U126" i="24" s="1"/>
  <c r="P127" i="24"/>
  <c r="U127" i="24" s="1"/>
  <c r="P128" i="24"/>
  <c r="U128" i="24" s="1"/>
  <c r="P129" i="24"/>
  <c r="U129" i="24" s="1"/>
  <c r="P130" i="24"/>
  <c r="U130" i="24" s="1"/>
  <c r="P131" i="24"/>
  <c r="U131" i="24" s="1"/>
  <c r="P132" i="24"/>
  <c r="U132" i="24" s="1"/>
  <c r="P133" i="24"/>
  <c r="U133" i="24" s="1"/>
  <c r="P134" i="24"/>
  <c r="U134" i="24" s="1"/>
  <c r="P135" i="24"/>
  <c r="U135" i="24" s="1"/>
  <c r="P136" i="24"/>
  <c r="U136" i="24" s="1"/>
  <c r="P137" i="24"/>
  <c r="U137" i="24" s="1"/>
  <c r="P138" i="24"/>
  <c r="U138" i="24" s="1"/>
  <c r="P139" i="24"/>
  <c r="U139" i="24" s="1"/>
  <c r="P140" i="24"/>
  <c r="U140" i="24" s="1"/>
  <c r="P141" i="24"/>
  <c r="U141" i="24" s="1"/>
  <c r="P142" i="24"/>
  <c r="U142" i="24" s="1"/>
  <c r="P143" i="24"/>
  <c r="U143" i="24" s="1"/>
  <c r="P144" i="24"/>
  <c r="U144" i="24" s="1"/>
  <c r="P145" i="24"/>
  <c r="U145" i="24" s="1"/>
  <c r="P146" i="24"/>
  <c r="U146" i="24" s="1"/>
  <c r="P147" i="24"/>
  <c r="U147" i="24" s="1"/>
  <c r="P148" i="24"/>
  <c r="U148" i="24" s="1"/>
  <c r="P149" i="24"/>
  <c r="U149" i="24" s="1"/>
  <c r="P150" i="24"/>
  <c r="U150" i="24" s="1"/>
  <c r="P151" i="24"/>
  <c r="U151" i="24" s="1"/>
  <c r="P152" i="24"/>
  <c r="U152" i="24" s="1"/>
  <c r="P153" i="24"/>
  <c r="U153" i="24" s="1"/>
  <c r="P154" i="24"/>
  <c r="U154" i="24" s="1"/>
  <c r="P155" i="24"/>
  <c r="U155" i="24" s="1"/>
  <c r="P156" i="24"/>
  <c r="U156" i="24" s="1"/>
  <c r="P157" i="24"/>
  <c r="U157" i="24" s="1"/>
  <c r="P158" i="24"/>
  <c r="U158" i="24" s="1"/>
  <c r="P159" i="24"/>
  <c r="U159" i="24" s="1"/>
  <c r="P160" i="24"/>
  <c r="U160" i="24" s="1"/>
  <c r="P161" i="24"/>
  <c r="U161" i="24" s="1"/>
  <c r="P162" i="24"/>
  <c r="U162" i="24" s="1"/>
  <c r="P163" i="24"/>
  <c r="U163" i="24" s="1"/>
  <c r="P164" i="24"/>
  <c r="U164" i="24" s="1"/>
  <c r="P165" i="24"/>
  <c r="U165" i="24" s="1"/>
  <c r="P166" i="24"/>
  <c r="U166" i="24" s="1"/>
  <c r="P167" i="24"/>
  <c r="U167" i="24" s="1"/>
  <c r="P168" i="24"/>
  <c r="U168" i="24" s="1"/>
  <c r="P169" i="24"/>
  <c r="U169" i="24" s="1"/>
  <c r="P170" i="24"/>
  <c r="U170" i="24" s="1"/>
  <c r="P171" i="24"/>
  <c r="U171" i="24" s="1"/>
  <c r="P172" i="24"/>
  <c r="U172" i="24" s="1"/>
  <c r="P173" i="24"/>
  <c r="U173" i="24" s="1"/>
  <c r="P174" i="24"/>
  <c r="U174" i="24" s="1"/>
  <c r="P175" i="24"/>
  <c r="U175" i="24" s="1"/>
  <c r="P176" i="24"/>
  <c r="U176" i="24" s="1"/>
  <c r="P177" i="24"/>
  <c r="U177" i="24" s="1"/>
  <c r="P178" i="24"/>
  <c r="U178" i="24" s="1"/>
  <c r="P179" i="24"/>
  <c r="U179" i="24" s="1"/>
  <c r="P180" i="24"/>
  <c r="U180" i="24" s="1"/>
  <c r="P181" i="24"/>
  <c r="U181" i="24" s="1"/>
  <c r="P182" i="24"/>
  <c r="U182" i="24" s="1"/>
  <c r="P183" i="24"/>
  <c r="U183" i="24" s="1"/>
  <c r="P184" i="24"/>
  <c r="U184" i="24" s="1"/>
  <c r="P185" i="24"/>
  <c r="U185" i="24" s="1"/>
  <c r="P186" i="24"/>
  <c r="U186" i="24" s="1"/>
  <c r="P187" i="24"/>
  <c r="U187" i="24" s="1"/>
  <c r="P188" i="24"/>
  <c r="U188" i="24" s="1"/>
  <c r="P189" i="24"/>
  <c r="U189" i="24" s="1"/>
  <c r="P190" i="24"/>
  <c r="U190" i="24" s="1"/>
  <c r="P191" i="24"/>
  <c r="U191" i="24" s="1"/>
  <c r="P192" i="24"/>
  <c r="U192" i="24" s="1"/>
  <c r="P193" i="24"/>
  <c r="U193" i="24" s="1"/>
  <c r="P194" i="24"/>
  <c r="U194" i="24" s="1"/>
  <c r="P195" i="24"/>
  <c r="U195" i="24" s="1"/>
  <c r="P196" i="24"/>
  <c r="U196" i="24" s="1"/>
  <c r="P197" i="24"/>
  <c r="U197" i="24" s="1"/>
  <c r="P198" i="24"/>
  <c r="U198" i="24" s="1"/>
  <c r="P199" i="24"/>
  <c r="U199" i="24" s="1"/>
  <c r="U200" i="24"/>
  <c r="P201" i="24"/>
  <c r="U201" i="24" s="1"/>
  <c r="P202" i="24"/>
  <c r="U202" i="24" s="1"/>
  <c r="P203" i="24"/>
  <c r="P204" i="24"/>
  <c r="U204" i="24" s="1"/>
  <c r="O101" i="2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210" i="4"/>
  <c r="T210" i="4" s="1"/>
  <c r="O107" i="4"/>
  <c r="O108" i="4"/>
  <c r="T108" i="4" s="1"/>
  <c r="O109" i="4"/>
  <c r="T109" i="4" s="1"/>
  <c r="O110" i="4"/>
  <c r="T110" i="4" s="1"/>
  <c r="O111" i="4"/>
  <c r="O112" i="4"/>
  <c r="T112" i="4" s="1"/>
  <c r="O113" i="4"/>
  <c r="T113" i="4" s="1"/>
  <c r="O114" i="4"/>
  <c r="T114" i="4" s="1"/>
  <c r="O115" i="4"/>
  <c r="O116" i="4"/>
  <c r="T116" i="4" s="1"/>
  <c r="O117" i="4"/>
  <c r="T117" i="4" s="1"/>
  <c r="O118" i="4"/>
  <c r="T118" i="4" s="1"/>
  <c r="O119" i="4"/>
  <c r="O120" i="4"/>
  <c r="T120" i="4" s="1"/>
  <c r="O121" i="4"/>
  <c r="T121" i="4" s="1"/>
  <c r="O122" i="4"/>
  <c r="T122" i="4" s="1"/>
  <c r="O123" i="4"/>
  <c r="O124" i="4"/>
  <c r="T124" i="4" s="1"/>
  <c r="O125" i="4"/>
  <c r="T125" i="4" s="1"/>
  <c r="O126" i="4"/>
  <c r="T126" i="4" s="1"/>
  <c r="O127" i="4"/>
  <c r="O128" i="4"/>
  <c r="T128" i="4" s="1"/>
  <c r="O129" i="4"/>
  <c r="T129" i="4" s="1"/>
  <c r="O130" i="4"/>
  <c r="T130" i="4" s="1"/>
  <c r="O131" i="4"/>
  <c r="O132" i="4"/>
  <c r="T132" i="4" s="1"/>
  <c r="O133" i="4"/>
  <c r="T133" i="4" s="1"/>
  <c r="O134" i="4"/>
  <c r="T134" i="4" s="1"/>
  <c r="O135" i="4"/>
  <c r="O136" i="4"/>
  <c r="T136" i="4" s="1"/>
  <c r="O137" i="4"/>
  <c r="T137" i="4" s="1"/>
  <c r="O138" i="4"/>
  <c r="T138" i="4" s="1"/>
  <c r="O139" i="4"/>
  <c r="O140" i="4"/>
  <c r="T140" i="4" s="1"/>
  <c r="O141" i="4"/>
  <c r="T141" i="4" s="1"/>
  <c r="O142" i="4"/>
  <c r="T142" i="4" s="1"/>
  <c r="O143" i="4"/>
  <c r="O144" i="4"/>
  <c r="T144" i="4" s="1"/>
  <c r="O145" i="4"/>
  <c r="T145" i="4" s="1"/>
  <c r="O146" i="4"/>
  <c r="O147" i="4"/>
  <c r="T147" i="4" s="1"/>
  <c r="O148" i="4"/>
  <c r="T148" i="4" s="1"/>
  <c r="O149" i="4"/>
  <c r="O150" i="4"/>
  <c r="O151" i="4"/>
  <c r="O152" i="4"/>
  <c r="T152" i="4" s="1"/>
  <c r="O153" i="4"/>
  <c r="T153" i="4" s="1"/>
  <c r="O154" i="4"/>
  <c r="O155" i="4"/>
  <c r="T155" i="4" s="1"/>
  <c r="O156" i="4"/>
  <c r="T156" i="4" s="1"/>
  <c r="O157" i="4"/>
  <c r="O158" i="4"/>
  <c r="O159" i="4"/>
  <c r="O160" i="4"/>
  <c r="T160" i="4" s="1"/>
  <c r="O161" i="4"/>
  <c r="T161" i="4" s="1"/>
  <c r="O162" i="4"/>
  <c r="O163" i="4"/>
  <c r="T163" i="4" s="1"/>
  <c r="O164" i="4"/>
  <c r="T164" i="4" s="1"/>
  <c r="O165" i="4"/>
  <c r="O166" i="4"/>
  <c r="O167" i="4"/>
  <c r="O168" i="4"/>
  <c r="T168" i="4" s="1"/>
  <c r="O169" i="4"/>
  <c r="T169" i="4" s="1"/>
  <c r="O170" i="4"/>
  <c r="O171" i="4"/>
  <c r="T171" i="4" s="1"/>
  <c r="O172" i="4"/>
  <c r="T172" i="4" s="1"/>
  <c r="O173" i="4"/>
  <c r="O174" i="4"/>
  <c r="O175" i="4"/>
  <c r="O176" i="4"/>
  <c r="T176" i="4" s="1"/>
  <c r="O177" i="4"/>
  <c r="T177" i="4" s="1"/>
  <c r="O178" i="4"/>
  <c r="O179" i="4"/>
  <c r="T179" i="4" s="1"/>
  <c r="O180" i="4"/>
  <c r="T180" i="4" s="1"/>
  <c r="O181" i="4"/>
  <c r="O182" i="4"/>
  <c r="O183" i="4"/>
  <c r="O184" i="4"/>
  <c r="T184" i="4" s="1"/>
  <c r="O185" i="4"/>
  <c r="T185" i="4" s="1"/>
  <c r="O186" i="4"/>
  <c r="O187" i="4"/>
  <c r="T187" i="4" s="1"/>
  <c r="O188" i="4"/>
  <c r="T188" i="4" s="1"/>
  <c r="O189" i="4"/>
  <c r="O190" i="4"/>
  <c r="O191" i="4"/>
  <c r="T191" i="4" s="1"/>
  <c r="O192" i="4"/>
  <c r="T192" i="4" s="1"/>
  <c r="O193" i="4"/>
  <c r="T193" i="4" s="1"/>
  <c r="O194" i="4"/>
  <c r="O195" i="4"/>
  <c r="T195" i="4" s="1"/>
  <c r="O196" i="4"/>
  <c r="T196" i="4" s="1"/>
  <c r="O197" i="4"/>
  <c r="O198" i="4"/>
  <c r="T198" i="4" s="1"/>
  <c r="O199" i="4"/>
  <c r="T199" i="4" s="1"/>
  <c r="O200" i="4"/>
  <c r="T200" i="4" s="1"/>
  <c r="O201" i="4"/>
  <c r="O202" i="4"/>
  <c r="O203" i="4"/>
  <c r="O106" i="4"/>
  <c r="T106" i="4" s="1"/>
  <c r="T203" i="4"/>
  <c r="T201" i="4"/>
  <c r="T197" i="4"/>
  <c r="T194" i="4"/>
  <c r="T190" i="4"/>
  <c r="T189" i="4"/>
  <c r="T186" i="4"/>
  <c r="T183" i="4"/>
  <c r="T182" i="4"/>
  <c r="T181" i="4"/>
  <c r="T178" i="4"/>
  <c r="T175" i="4"/>
  <c r="T174" i="4"/>
  <c r="T173" i="4"/>
  <c r="T170" i="4"/>
  <c r="T167" i="4"/>
  <c r="T166" i="4"/>
  <c r="T165" i="4"/>
  <c r="T162" i="4"/>
  <c r="T159" i="4"/>
  <c r="T158" i="4"/>
  <c r="T157" i="4"/>
  <c r="T154" i="4"/>
  <c r="T151" i="4"/>
  <c r="T150" i="4"/>
  <c r="T149" i="4"/>
  <c r="T146" i="4"/>
  <c r="T143" i="4"/>
  <c r="T139" i="4"/>
  <c r="T135" i="4"/>
  <c r="T131" i="4"/>
  <c r="T127" i="4"/>
  <c r="T123" i="4"/>
  <c r="T119" i="4"/>
  <c r="T115" i="4"/>
  <c r="T111" i="4"/>
  <c r="T107" i="4"/>
  <c r="O3" i="4"/>
  <c r="T3" i="4" s="1"/>
  <c r="O4" i="4"/>
  <c r="O5" i="4"/>
  <c r="T5" i="4" s="1"/>
  <c r="O6" i="4"/>
  <c r="T6" i="4" s="1"/>
  <c r="O7" i="4"/>
  <c r="T7" i="4" s="1"/>
  <c r="O8" i="4"/>
  <c r="T8" i="4" s="1"/>
  <c r="O9" i="4"/>
  <c r="T9" i="4" s="1"/>
  <c r="O10" i="4"/>
  <c r="T10" i="4" s="1"/>
  <c r="O11" i="4"/>
  <c r="T11" i="4" s="1"/>
  <c r="O12" i="4"/>
  <c r="T12" i="4" s="1"/>
  <c r="O13" i="4"/>
  <c r="T13" i="4" s="1"/>
  <c r="O14" i="4"/>
  <c r="T14" i="4" s="1"/>
  <c r="O15" i="4"/>
  <c r="T15" i="4" s="1"/>
  <c r="O16" i="4"/>
  <c r="T16" i="4" s="1"/>
  <c r="O17" i="4"/>
  <c r="T17" i="4" s="1"/>
  <c r="O18" i="4"/>
  <c r="T18" i="4" s="1"/>
  <c r="O19" i="4"/>
  <c r="T19" i="4" s="1"/>
  <c r="O20" i="4"/>
  <c r="O21" i="4"/>
  <c r="T21" i="4" s="1"/>
  <c r="O22" i="4"/>
  <c r="T22" i="4" s="1"/>
  <c r="O23" i="4"/>
  <c r="T23" i="4" s="1"/>
  <c r="O24" i="4"/>
  <c r="T24" i="4" s="1"/>
  <c r="O25" i="4"/>
  <c r="T25" i="4" s="1"/>
  <c r="O26" i="4"/>
  <c r="T26" i="4" s="1"/>
  <c r="O27" i="4"/>
  <c r="T27" i="4" s="1"/>
  <c r="O28" i="4"/>
  <c r="T28" i="4" s="1"/>
  <c r="O29" i="4"/>
  <c r="T29" i="4" s="1"/>
  <c r="O30" i="4"/>
  <c r="T30" i="4" s="1"/>
  <c r="O31" i="4"/>
  <c r="T31" i="4" s="1"/>
  <c r="O32" i="4"/>
  <c r="T32" i="4" s="1"/>
  <c r="O33" i="4"/>
  <c r="T33" i="4" s="1"/>
  <c r="O34" i="4"/>
  <c r="T34" i="4" s="1"/>
  <c r="O35" i="4"/>
  <c r="T35" i="4" s="1"/>
  <c r="O36" i="4"/>
  <c r="O37" i="4"/>
  <c r="T37" i="4" s="1"/>
  <c r="O38" i="4"/>
  <c r="T38" i="4" s="1"/>
  <c r="O39" i="4"/>
  <c r="T39" i="4" s="1"/>
  <c r="O40" i="4"/>
  <c r="T40" i="4" s="1"/>
  <c r="O41" i="4"/>
  <c r="T41" i="4" s="1"/>
  <c r="O42" i="4"/>
  <c r="T42" i="4" s="1"/>
  <c r="O43" i="4"/>
  <c r="T43" i="4" s="1"/>
  <c r="O44" i="4"/>
  <c r="T44" i="4" s="1"/>
  <c r="O45" i="4"/>
  <c r="T45" i="4" s="1"/>
  <c r="O46" i="4"/>
  <c r="T46" i="4" s="1"/>
  <c r="O47" i="4"/>
  <c r="T47" i="4" s="1"/>
  <c r="O48" i="4"/>
  <c r="T48" i="4" s="1"/>
  <c r="O49" i="4"/>
  <c r="T49" i="4" s="1"/>
  <c r="O50" i="4"/>
  <c r="T50" i="4" s="1"/>
  <c r="O51" i="4"/>
  <c r="T51" i="4" s="1"/>
  <c r="O52" i="4"/>
  <c r="T52" i="4" s="1"/>
  <c r="O53" i="4"/>
  <c r="T53" i="4" s="1"/>
  <c r="O54" i="4"/>
  <c r="T54" i="4" s="1"/>
  <c r="O55" i="4"/>
  <c r="T55" i="4" s="1"/>
  <c r="O56" i="4"/>
  <c r="T56" i="4" s="1"/>
  <c r="O57" i="4"/>
  <c r="T57" i="4" s="1"/>
  <c r="O58" i="4"/>
  <c r="T58" i="4" s="1"/>
  <c r="O59" i="4"/>
  <c r="T59" i="4" s="1"/>
  <c r="O60" i="4"/>
  <c r="T60" i="4" s="1"/>
  <c r="O61" i="4"/>
  <c r="T61" i="4" s="1"/>
  <c r="O62" i="4"/>
  <c r="T62" i="4" s="1"/>
  <c r="O63" i="4"/>
  <c r="T63" i="4" s="1"/>
  <c r="O64" i="4"/>
  <c r="O65" i="4"/>
  <c r="T65" i="4" s="1"/>
  <c r="O66" i="4"/>
  <c r="T66" i="4" s="1"/>
  <c r="O67" i="4"/>
  <c r="T67" i="4" s="1"/>
  <c r="O68" i="4"/>
  <c r="T68" i="4" s="1"/>
  <c r="O69" i="4"/>
  <c r="T69" i="4" s="1"/>
  <c r="O70" i="4"/>
  <c r="T70" i="4" s="1"/>
  <c r="O71" i="4"/>
  <c r="T71" i="4" s="1"/>
  <c r="O72" i="4"/>
  <c r="T72" i="4" s="1"/>
  <c r="O73" i="4"/>
  <c r="T73" i="4" s="1"/>
  <c r="O74" i="4"/>
  <c r="T74" i="4" s="1"/>
  <c r="O75" i="4"/>
  <c r="T75" i="4" s="1"/>
  <c r="O76" i="4"/>
  <c r="T76" i="4" s="1"/>
  <c r="O77" i="4"/>
  <c r="T77" i="4" s="1"/>
  <c r="O78" i="4"/>
  <c r="T78" i="4" s="1"/>
  <c r="O79" i="4"/>
  <c r="T79" i="4" s="1"/>
  <c r="O80" i="4"/>
  <c r="T80" i="4" s="1"/>
  <c r="O81" i="4"/>
  <c r="T81" i="4" s="1"/>
  <c r="O82" i="4"/>
  <c r="T82" i="4" s="1"/>
  <c r="O83" i="4"/>
  <c r="T83" i="4" s="1"/>
  <c r="O84" i="4"/>
  <c r="T84" i="4" s="1"/>
  <c r="O85" i="4"/>
  <c r="T85" i="4" s="1"/>
  <c r="O86" i="4"/>
  <c r="T86" i="4" s="1"/>
  <c r="O87" i="4"/>
  <c r="T87" i="4" s="1"/>
  <c r="O88" i="4"/>
  <c r="T88" i="4" s="1"/>
  <c r="O89" i="4"/>
  <c r="T89" i="4" s="1"/>
  <c r="O90" i="4"/>
  <c r="T90" i="4" s="1"/>
  <c r="O91" i="4"/>
  <c r="T91" i="4" s="1"/>
  <c r="O92" i="4"/>
  <c r="T92" i="4" s="1"/>
  <c r="O93" i="4"/>
  <c r="T93" i="4" s="1"/>
  <c r="O94" i="4"/>
  <c r="T94" i="4" s="1"/>
  <c r="O95" i="4"/>
  <c r="O96" i="4"/>
  <c r="T96" i="4" s="1"/>
  <c r="O97" i="4"/>
  <c r="T97" i="4" s="1"/>
  <c r="O98" i="4"/>
  <c r="T98" i="4" s="1"/>
  <c r="O99" i="4"/>
  <c r="T99" i="4" s="1"/>
  <c r="T64" i="4"/>
  <c r="T36" i="4"/>
  <c r="T20" i="4"/>
  <c r="T4" i="4"/>
  <c r="N307" i="25"/>
  <c r="O209" i="25"/>
  <c r="T209" i="25" s="1"/>
  <c r="O210" i="25"/>
  <c r="T210" i="25" s="1"/>
  <c r="O211" i="25"/>
  <c r="T211" i="25" s="1"/>
  <c r="O212" i="25"/>
  <c r="T212" i="25" s="1"/>
  <c r="O213" i="25"/>
  <c r="T213" i="25" s="1"/>
  <c r="O214" i="25"/>
  <c r="T214" i="25" s="1"/>
  <c r="O215" i="25"/>
  <c r="T215" i="25" s="1"/>
  <c r="O216" i="25"/>
  <c r="T216" i="25" s="1"/>
  <c r="O217" i="25"/>
  <c r="T217" i="25" s="1"/>
  <c r="O218" i="25"/>
  <c r="T218" i="25" s="1"/>
  <c r="O219" i="25"/>
  <c r="T219" i="25" s="1"/>
  <c r="O220" i="25"/>
  <c r="T220" i="25" s="1"/>
  <c r="O221" i="25"/>
  <c r="T221" i="25" s="1"/>
  <c r="O222" i="25"/>
  <c r="T222" i="25" s="1"/>
  <c r="O223" i="25"/>
  <c r="T223" i="25" s="1"/>
  <c r="O224" i="25"/>
  <c r="T224" i="25" s="1"/>
  <c r="O225" i="25"/>
  <c r="T225" i="25" s="1"/>
  <c r="O226" i="25"/>
  <c r="T226" i="25" s="1"/>
  <c r="O227" i="25"/>
  <c r="T227" i="25" s="1"/>
  <c r="O228" i="25"/>
  <c r="T228" i="25" s="1"/>
  <c r="O229" i="25"/>
  <c r="T229" i="25" s="1"/>
  <c r="O230" i="25"/>
  <c r="T230" i="25" s="1"/>
  <c r="O231" i="25"/>
  <c r="T231" i="25" s="1"/>
  <c r="O232" i="25"/>
  <c r="T232" i="25" s="1"/>
  <c r="O233" i="25"/>
  <c r="T233" i="25" s="1"/>
  <c r="O234" i="25"/>
  <c r="T234" i="25" s="1"/>
  <c r="O235" i="25"/>
  <c r="T235" i="25" s="1"/>
  <c r="O236" i="25"/>
  <c r="T236" i="25" s="1"/>
  <c r="O237" i="25"/>
  <c r="T237" i="25" s="1"/>
  <c r="O238" i="25"/>
  <c r="T238" i="25" s="1"/>
  <c r="O239" i="25"/>
  <c r="T239" i="25" s="1"/>
  <c r="O240" i="25"/>
  <c r="T240" i="25" s="1"/>
  <c r="O241" i="25"/>
  <c r="T241" i="25" s="1"/>
  <c r="O242" i="25"/>
  <c r="T242" i="25" s="1"/>
  <c r="O243" i="25"/>
  <c r="T243" i="25" s="1"/>
  <c r="O244" i="25"/>
  <c r="T244" i="25" s="1"/>
  <c r="O245" i="25"/>
  <c r="T245" i="25" s="1"/>
  <c r="O246" i="25"/>
  <c r="T246" i="25" s="1"/>
  <c r="O247" i="25"/>
  <c r="T247" i="25" s="1"/>
  <c r="O248" i="25"/>
  <c r="T248" i="25" s="1"/>
  <c r="O249" i="25"/>
  <c r="T249" i="25" s="1"/>
  <c r="O250" i="25"/>
  <c r="T250" i="25" s="1"/>
  <c r="O251" i="25"/>
  <c r="T251" i="25" s="1"/>
  <c r="O252" i="25"/>
  <c r="T252" i="25" s="1"/>
  <c r="O253" i="25"/>
  <c r="T253" i="25" s="1"/>
  <c r="O254" i="25"/>
  <c r="T254" i="25" s="1"/>
  <c r="O255" i="25"/>
  <c r="T255" i="25" s="1"/>
  <c r="O256" i="25"/>
  <c r="T256" i="25" s="1"/>
  <c r="O257" i="25"/>
  <c r="T257" i="25" s="1"/>
  <c r="O258" i="25"/>
  <c r="T258" i="25" s="1"/>
  <c r="O259" i="25"/>
  <c r="T259" i="25" s="1"/>
  <c r="O260" i="25"/>
  <c r="T260" i="25" s="1"/>
  <c r="O261" i="25"/>
  <c r="T261" i="25" s="1"/>
  <c r="O262" i="25"/>
  <c r="T262" i="25" s="1"/>
  <c r="O263" i="25"/>
  <c r="T263" i="25" s="1"/>
  <c r="O264" i="25"/>
  <c r="T264" i="25" s="1"/>
  <c r="O265" i="25"/>
  <c r="T265" i="25" s="1"/>
  <c r="O266" i="25"/>
  <c r="T266" i="25" s="1"/>
  <c r="O267" i="25"/>
  <c r="T267" i="25" s="1"/>
  <c r="O268" i="25"/>
  <c r="T268" i="25" s="1"/>
  <c r="O269" i="25"/>
  <c r="T269" i="25" s="1"/>
  <c r="O270" i="25"/>
  <c r="T270" i="25" s="1"/>
  <c r="O271" i="25"/>
  <c r="T271" i="25" s="1"/>
  <c r="O272" i="25"/>
  <c r="T272" i="25" s="1"/>
  <c r="O273" i="25"/>
  <c r="T273" i="25" s="1"/>
  <c r="O274" i="25"/>
  <c r="T274" i="25" s="1"/>
  <c r="O275" i="25"/>
  <c r="T275" i="25" s="1"/>
  <c r="O276" i="25"/>
  <c r="T276" i="25" s="1"/>
  <c r="O277" i="25"/>
  <c r="T277" i="25" s="1"/>
  <c r="O278" i="25"/>
  <c r="T278" i="25" s="1"/>
  <c r="O279" i="25"/>
  <c r="T279" i="25" s="1"/>
  <c r="O280" i="25"/>
  <c r="T280" i="25" s="1"/>
  <c r="O281" i="25"/>
  <c r="T281" i="25" s="1"/>
  <c r="O282" i="25"/>
  <c r="T282" i="25" s="1"/>
  <c r="O283" i="25"/>
  <c r="T283" i="25" s="1"/>
  <c r="O284" i="25"/>
  <c r="T284" i="25" s="1"/>
  <c r="O285" i="25"/>
  <c r="T285" i="25" s="1"/>
  <c r="O286" i="25"/>
  <c r="T286" i="25" s="1"/>
  <c r="O287" i="25"/>
  <c r="T287" i="25" s="1"/>
  <c r="O288" i="25"/>
  <c r="T288" i="25" s="1"/>
  <c r="O289" i="25"/>
  <c r="T289" i="25" s="1"/>
  <c r="O290" i="25"/>
  <c r="T290" i="25" s="1"/>
  <c r="O291" i="25"/>
  <c r="T291" i="25" s="1"/>
  <c r="O292" i="25"/>
  <c r="T292" i="25" s="1"/>
  <c r="O293" i="25"/>
  <c r="T293" i="25" s="1"/>
  <c r="O294" i="25"/>
  <c r="T294" i="25" s="1"/>
  <c r="O295" i="25"/>
  <c r="T295" i="25" s="1"/>
  <c r="O296" i="25"/>
  <c r="T296" i="25" s="1"/>
  <c r="O297" i="25"/>
  <c r="T297" i="25" s="1"/>
  <c r="O298" i="25"/>
  <c r="T298" i="25" s="1"/>
  <c r="O299" i="25"/>
  <c r="T299" i="25" s="1"/>
  <c r="O300" i="25"/>
  <c r="T300" i="25" s="1"/>
  <c r="O301" i="25"/>
  <c r="T301" i="25" s="1"/>
  <c r="O302" i="25"/>
  <c r="T302" i="25" s="1"/>
  <c r="O303" i="25"/>
  <c r="T303" i="25" s="1"/>
  <c r="O304" i="25"/>
  <c r="O305" i="25"/>
  <c r="T305" i="25" s="1"/>
  <c r="O306" i="25"/>
  <c r="T306" i="25" s="1"/>
  <c r="T177" i="25"/>
  <c r="T179" i="25"/>
  <c r="T181" i="25"/>
  <c r="T183" i="25"/>
  <c r="T185" i="25"/>
  <c r="T187" i="25"/>
  <c r="T189" i="25"/>
  <c r="T191" i="25"/>
  <c r="T145" i="25"/>
  <c r="T147" i="25"/>
  <c r="T149" i="25"/>
  <c r="T151" i="25"/>
  <c r="T153" i="25"/>
  <c r="T155" i="25"/>
  <c r="T157" i="25"/>
  <c r="T120" i="25"/>
  <c r="T121" i="25"/>
  <c r="T124" i="25"/>
  <c r="T125" i="25"/>
  <c r="T128" i="25"/>
  <c r="T115" i="25"/>
  <c r="T117" i="25"/>
  <c r="T112" i="25"/>
  <c r="T113" i="25"/>
  <c r="T107" i="25"/>
  <c r="T109" i="25"/>
  <c r="O107" i="25"/>
  <c r="O108" i="25"/>
  <c r="T108" i="25" s="1"/>
  <c r="O109" i="25"/>
  <c r="O110" i="25"/>
  <c r="T110" i="25" s="1"/>
  <c r="O111" i="25"/>
  <c r="T111" i="25" s="1"/>
  <c r="O112" i="25"/>
  <c r="O113" i="25"/>
  <c r="O114" i="25"/>
  <c r="T114" i="25" s="1"/>
  <c r="O115" i="25"/>
  <c r="O116" i="25"/>
  <c r="T116" i="25" s="1"/>
  <c r="O117" i="25"/>
  <c r="O118" i="25"/>
  <c r="T118" i="25" s="1"/>
  <c r="O119" i="25"/>
  <c r="T119" i="25" s="1"/>
  <c r="O120" i="25"/>
  <c r="O121" i="25"/>
  <c r="O122" i="25"/>
  <c r="T122" i="25" s="1"/>
  <c r="O123" i="25"/>
  <c r="T123" i="25" s="1"/>
  <c r="O124" i="25"/>
  <c r="O125" i="25"/>
  <c r="O126" i="25"/>
  <c r="T126" i="25" s="1"/>
  <c r="O127" i="25"/>
  <c r="T127" i="25" s="1"/>
  <c r="O128" i="25"/>
  <c r="O129" i="25"/>
  <c r="T129" i="25" s="1"/>
  <c r="O130" i="25"/>
  <c r="T130" i="25" s="1"/>
  <c r="O131" i="25"/>
  <c r="T131" i="25" s="1"/>
  <c r="O132" i="25"/>
  <c r="T132" i="25" s="1"/>
  <c r="O133" i="25"/>
  <c r="T133" i="25" s="1"/>
  <c r="O134" i="25"/>
  <c r="T134" i="25" s="1"/>
  <c r="O135" i="25"/>
  <c r="T135" i="25" s="1"/>
  <c r="O136" i="25"/>
  <c r="T136" i="25" s="1"/>
  <c r="O137" i="25"/>
  <c r="T137" i="25" s="1"/>
  <c r="O138" i="25"/>
  <c r="T138" i="25" s="1"/>
  <c r="O139" i="25"/>
  <c r="T139" i="25" s="1"/>
  <c r="O140" i="25"/>
  <c r="T140" i="25" s="1"/>
  <c r="O141" i="25"/>
  <c r="T141" i="25" s="1"/>
  <c r="O142" i="25"/>
  <c r="T142" i="25" s="1"/>
  <c r="O143" i="25"/>
  <c r="T143" i="25" s="1"/>
  <c r="O144" i="25"/>
  <c r="T144" i="25" s="1"/>
  <c r="O145" i="25"/>
  <c r="O146" i="25"/>
  <c r="T146" i="25" s="1"/>
  <c r="O147" i="25"/>
  <c r="O148" i="25"/>
  <c r="T148" i="25" s="1"/>
  <c r="O149" i="25"/>
  <c r="O150" i="25"/>
  <c r="T150" i="25" s="1"/>
  <c r="O151" i="25"/>
  <c r="O152" i="25"/>
  <c r="T152" i="25" s="1"/>
  <c r="O153" i="25"/>
  <c r="O154" i="25"/>
  <c r="T154" i="25" s="1"/>
  <c r="O155" i="25"/>
  <c r="O156" i="25"/>
  <c r="T156" i="25" s="1"/>
  <c r="O157" i="25"/>
  <c r="O158" i="25"/>
  <c r="T158" i="25" s="1"/>
  <c r="O159" i="25"/>
  <c r="T159" i="25" s="1"/>
  <c r="O160" i="25"/>
  <c r="T160" i="25" s="1"/>
  <c r="O161" i="25"/>
  <c r="T161" i="25" s="1"/>
  <c r="O162" i="25"/>
  <c r="T162" i="25" s="1"/>
  <c r="O163" i="25"/>
  <c r="T163" i="25" s="1"/>
  <c r="O164" i="25"/>
  <c r="T164" i="25" s="1"/>
  <c r="O165" i="25"/>
  <c r="T165" i="25" s="1"/>
  <c r="O166" i="25"/>
  <c r="T166" i="25" s="1"/>
  <c r="O167" i="25"/>
  <c r="T167" i="25" s="1"/>
  <c r="O168" i="25"/>
  <c r="T168" i="25" s="1"/>
  <c r="O169" i="25"/>
  <c r="T169" i="25" s="1"/>
  <c r="O170" i="25"/>
  <c r="T170" i="25" s="1"/>
  <c r="O171" i="25"/>
  <c r="T171" i="25" s="1"/>
  <c r="O172" i="25"/>
  <c r="T172" i="25" s="1"/>
  <c r="O173" i="25"/>
  <c r="T173" i="25" s="1"/>
  <c r="O174" i="25"/>
  <c r="T174" i="25" s="1"/>
  <c r="O175" i="25"/>
  <c r="T175" i="25" s="1"/>
  <c r="O176" i="25"/>
  <c r="T176" i="25" s="1"/>
  <c r="O177" i="25"/>
  <c r="O178" i="25"/>
  <c r="T178" i="25" s="1"/>
  <c r="O179" i="25"/>
  <c r="O180" i="25"/>
  <c r="T180" i="25" s="1"/>
  <c r="O181" i="25"/>
  <c r="O182" i="25"/>
  <c r="T182" i="25" s="1"/>
  <c r="O183" i="25"/>
  <c r="O184" i="25"/>
  <c r="T184" i="25" s="1"/>
  <c r="O185" i="25"/>
  <c r="O186" i="25"/>
  <c r="T186" i="25" s="1"/>
  <c r="O187" i="25"/>
  <c r="O188" i="25"/>
  <c r="T188" i="25" s="1"/>
  <c r="O189" i="25"/>
  <c r="O190" i="25"/>
  <c r="T190" i="25" s="1"/>
  <c r="O191" i="25"/>
  <c r="O192" i="25"/>
  <c r="T192" i="25" s="1"/>
  <c r="O193" i="25"/>
  <c r="T193" i="25" s="1"/>
  <c r="O194" i="25"/>
  <c r="T194" i="25" s="1"/>
  <c r="O195" i="25"/>
  <c r="T195" i="25" s="1"/>
  <c r="O196" i="25"/>
  <c r="T196" i="25" s="1"/>
  <c r="O197" i="25"/>
  <c r="T197" i="25" s="1"/>
  <c r="O198" i="25"/>
  <c r="T198" i="25" s="1"/>
  <c r="O199" i="25"/>
  <c r="T199" i="25" s="1"/>
  <c r="O200" i="25"/>
  <c r="T200" i="25" s="1"/>
  <c r="O201" i="25"/>
  <c r="T201" i="25" s="1"/>
  <c r="O202" i="25"/>
  <c r="T202" i="25" s="1"/>
  <c r="O106" i="25"/>
  <c r="O3" i="25"/>
  <c r="T3" i="25" s="1"/>
  <c r="O4" i="25"/>
  <c r="T4" i="25" s="1"/>
  <c r="O5" i="25"/>
  <c r="T5" i="25" s="1"/>
  <c r="O6" i="25"/>
  <c r="T6" i="25" s="1"/>
  <c r="O7" i="25"/>
  <c r="T7" i="25" s="1"/>
  <c r="O8" i="25"/>
  <c r="T8" i="25" s="1"/>
  <c r="O9" i="25"/>
  <c r="T9" i="25" s="1"/>
  <c r="O10" i="25"/>
  <c r="T10" i="25" s="1"/>
  <c r="O11" i="25"/>
  <c r="T11" i="25" s="1"/>
  <c r="O12" i="25"/>
  <c r="T12" i="25" s="1"/>
  <c r="O13" i="25"/>
  <c r="T13" i="25" s="1"/>
  <c r="O14" i="25"/>
  <c r="T14" i="25" s="1"/>
  <c r="O15" i="25"/>
  <c r="T15" i="25" s="1"/>
  <c r="O16" i="25"/>
  <c r="T16" i="25" s="1"/>
  <c r="O17" i="25"/>
  <c r="T17" i="25" s="1"/>
  <c r="O18" i="25"/>
  <c r="T18" i="25" s="1"/>
  <c r="O19" i="25"/>
  <c r="T19" i="25" s="1"/>
  <c r="O20" i="25"/>
  <c r="T20" i="25" s="1"/>
  <c r="O21" i="25"/>
  <c r="T21" i="25" s="1"/>
  <c r="O22" i="25"/>
  <c r="T22" i="25" s="1"/>
  <c r="O23" i="25"/>
  <c r="T23" i="25" s="1"/>
  <c r="O24" i="25"/>
  <c r="T24" i="25" s="1"/>
  <c r="O25" i="25"/>
  <c r="T25" i="25" s="1"/>
  <c r="O26" i="25"/>
  <c r="T26" i="25" s="1"/>
  <c r="O27" i="25"/>
  <c r="T27" i="25" s="1"/>
  <c r="O28" i="25"/>
  <c r="T28" i="25" s="1"/>
  <c r="O29" i="25"/>
  <c r="T29" i="25" s="1"/>
  <c r="O30" i="25"/>
  <c r="T30" i="25" s="1"/>
  <c r="O31" i="25"/>
  <c r="T31" i="25" s="1"/>
  <c r="O32" i="25"/>
  <c r="T32" i="25" s="1"/>
  <c r="O33" i="25"/>
  <c r="T33" i="25" s="1"/>
  <c r="O34" i="25"/>
  <c r="T34" i="25" s="1"/>
  <c r="O35" i="25"/>
  <c r="T35" i="25" s="1"/>
  <c r="O36" i="25"/>
  <c r="T36" i="25" s="1"/>
  <c r="O37" i="25"/>
  <c r="T37" i="25" s="1"/>
  <c r="O38" i="25"/>
  <c r="T38" i="25" s="1"/>
  <c r="O39" i="25"/>
  <c r="T39" i="25" s="1"/>
  <c r="O40" i="25"/>
  <c r="T40" i="25" s="1"/>
  <c r="O41" i="25"/>
  <c r="T41" i="25" s="1"/>
  <c r="O42" i="25"/>
  <c r="T42" i="25" s="1"/>
  <c r="O43" i="25"/>
  <c r="T43" i="25" s="1"/>
  <c r="O44" i="25"/>
  <c r="T44" i="25" s="1"/>
  <c r="O45" i="25"/>
  <c r="T45" i="25" s="1"/>
  <c r="O46" i="25"/>
  <c r="T46" i="25" s="1"/>
  <c r="O47" i="25"/>
  <c r="T47" i="25" s="1"/>
  <c r="O48" i="25"/>
  <c r="T48" i="25" s="1"/>
  <c r="O49" i="25"/>
  <c r="T49" i="25" s="1"/>
  <c r="O50" i="25"/>
  <c r="T50" i="25" s="1"/>
  <c r="O51" i="25"/>
  <c r="T51" i="25" s="1"/>
  <c r="O52" i="25"/>
  <c r="T52" i="25" s="1"/>
  <c r="O53" i="25"/>
  <c r="T53" i="25" s="1"/>
  <c r="O54" i="25"/>
  <c r="T54" i="25" s="1"/>
  <c r="O55" i="25"/>
  <c r="T55" i="25" s="1"/>
  <c r="O56" i="25"/>
  <c r="T56" i="25" s="1"/>
  <c r="O57" i="25"/>
  <c r="T57" i="25" s="1"/>
  <c r="O58" i="25"/>
  <c r="T58" i="25" s="1"/>
  <c r="O59" i="25"/>
  <c r="T59" i="25" s="1"/>
  <c r="O60" i="25"/>
  <c r="T60" i="25" s="1"/>
  <c r="O61" i="25"/>
  <c r="T61" i="25" s="1"/>
  <c r="O62" i="25"/>
  <c r="T62" i="25" s="1"/>
  <c r="O63" i="25"/>
  <c r="T63" i="25" s="1"/>
  <c r="O64" i="25"/>
  <c r="T64" i="25" s="1"/>
  <c r="O65" i="25"/>
  <c r="T65" i="25" s="1"/>
  <c r="O66" i="25"/>
  <c r="T66" i="25" s="1"/>
  <c r="O67" i="25"/>
  <c r="T67" i="25" s="1"/>
  <c r="O68" i="25"/>
  <c r="T68" i="25" s="1"/>
  <c r="O69" i="25"/>
  <c r="T69" i="25" s="1"/>
  <c r="O70" i="25"/>
  <c r="T70" i="25" s="1"/>
  <c r="O71" i="25"/>
  <c r="T71" i="25" s="1"/>
  <c r="O72" i="25"/>
  <c r="T72" i="25" s="1"/>
  <c r="O73" i="25"/>
  <c r="T73" i="25" s="1"/>
  <c r="O74" i="25"/>
  <c r="T74" i="25" s="1"/>
  <c r="O75" i="25"/>
  <c r="T75" i="25" s="1"/>
  <c r="O76" i="25"/>
  <c r="T76" i="25" s="1"/>
  <c r="O77" i="25"/>
  <c r="T77" i="25" s="1"/>
  <c r="O78" i="25"/>
  <c r="T78" i="25" s="1"/>
  <c r="O79" i="25"/>
  <c r="T79" i="25" s="1"/>
  <c r="O80" i="25"/>
  <c r="T80" i="25" s="1"/>
  <c r="O81" i="25"/>
  <c r="T81" i="25" s="1"/>
  <c r="O82" i="25"/>
  <c r="T82" i="25" s="1"/>
  <c r="O83" i="25"/>
  <c r="T83" i="25" s="1"/>
  <c r="O84" i="25"/>
  <c r="T84" i="25" s="1"/>
  <c r="O85" i="25"/>
  <c r="T85" i="25" s="1"/>
  <c r="O86" i="25"/>
  <c r="T86" i="25" s="1"/>
  <c r="O87" i="25"/>
  <c r="T87" i="25" s="1"/>
  <c r="O88" i="25"/>
  <c r="T88" i="25" s="1"/>
  <c r="O89" i="25"/>
  <c r="T89" i="25" s="1"/>
  <c r="O90" i="25"/>
  <c r="T90" i="25" s="1"/>
  <c r="O91" i="25"/>
  <c r="T91" i="25" s="1"/>
  <c r="O92" i="25"/>
  <c r="T92" i="25" s="1"/>
  <c r="O93" i="25"/>
  <c r="T93" i="25" s="1"/>
  <c r="O94" i="25"/>
  <c r="T94" i="25" s="1"/>
  <c r="O95" i="25"/>
  <c r="T95" i="25" s="1"/>
  <c r="O96" i="25"/>
  <c r="T96" i="25" s="1"/>
  <c r="O97" i="25"/>
  <c r="T97" i="25" s="1"/>
  <c r="O98" i="25"/>
  <c r="T98" i="25" s="1"/>
  <c r="O99" i="25"/>
  <c r="T99" i="25" s="1"/>
  <c r="U308" i="24" l="1"/>
  <c r="P205" i="24"/>
  <c r="U101" i="24"/>
  <c r="S316" i="24" s="1"/>
  <c r="P309" i="24"/>
  <c r="O308" i="4"/>
  <c r="T211" i="4"/>
  <c r="T212" i="4"/>
  <c r="T213" i="4" s="1"/>
  <c r="T214" i="4" s="1"/>
  <c r="T215" i="4" s="1"/>
  <c r="T216" i="4" s="1"/>
  <c r="T217" i="4" s="1"/>
  <c r="T218" i="4" s="1"/>
  <c r="T219" i="4" s="1"/>
  <c r="T220" i="4" s="1"/>
  <c r="T221" i="4" s="1"/>
  <c r="T222" i="4" s="1"/>
  <c r="T223" i="4" s="1"/>
  <c r="T224" i="4" s="1"/>
  <c r="T225" i="4" s="1"/>
  <c r="T226" i="4" s="1"/>
  <c r="T227" i="4" s="1"/>
  <c r="T228" i="4" s="1"/>
  <c r="T229" i="4" s="1"/>
  <c r="T230" i="4" s="1"/>
  <c r="T231" i="4" s="1"/>
  <c r="T232" i="4" s="1"/>
  <c r="T233" i="4" s="1"/>
  <c r="T234" i="4" s="1"/>
  <c r="T235" i="4" s="1"/>
  <c r="T236" i="4" s="1"/>
  <c r="T237" i="4" s="1"/>
  <c r="T238" i="4" s="1"/>
  <c r="T239" i="4" s="1"/>
  <c r="T240" i="4" s="1"/>
  <c r="T241" i="4" s="1"/>
  <c r="T242" i="4" s="1"/>
  <c r="T243" i="4" s="1"/>
  <c r="T244" i="4" s="1"/>
  <c r="T245" i="4" s="1"/>
  <c r="T246" i="4" s="1"/>
  <c r="T247" i="4" s="1"/>
  <c r="T248" i="4" s="1"/>
  <c r="T249" i="4" s="1"/>
  <c r="T250" i="4" s="1"/>
  <c r="T251" i="4" s="1"/>
  <c r="T252" i="4" s="1"/>
  <c r="T253" i="4" s="1"/>
  <c r="T254" i="4" s="1"/>
  <c r="T255" i="4" s="1"/>
  <c r="T256" i="4" s="1"/>
  <c r="T257" i="4" s="1"/>
  <c r="T258" i="4" s="1"/>
  <c r="T259" i="4" s="1"/>
  <c r="T260" i="4" s="1"/>
  <c r="T261" i="4" s="1"/>
  <c r="T262" i="4" s="1"/>
  <c r="T263" i="4" s="1"/>
  <c r="T264" i="4" s="1"/>
  <c r="T265" i="4" s="1"/>
  <c r="T266" i="4" s="1"/>
  <c r="T267" i="4" s="1"/>
  <c r="T268" i="4" s="1"/>
  <c r="T269" i="4" s="1"/>
  <c r="T270" i="4" s="1"/>
  <c r="T271" i="4" s="1"/>
  <c r="T272" i="4" s="1"/>
  <c r="T273" i="4" s="1"/>
  <c r="T274" i="4" s="1"/>
  <c r="T275" i="4" s="1"/>
  <c r="T276" i="4" s="1"/>
  <c r="T277" i="4" s="1"/>
  <c r="T278" i="4" s="1"/>
  <c r="T279" i="4" s="1"/>
  <c r="T280" i="4" s="1"/>
  <c r="T281" i="4" s="1"/>
  <c r="T282" i="4" s="1"/>
  <c r="T283" i="4" s="1"/>
  <c r="T284" i="4" s="1"/>
  <c r="T285" i="4" s="1"/>
  <c r="T286" i="4" s="1"/>
  <c r="T287" i="4" s="1"/>
  <c r="T288" i="4" s="1"/>
  <c r="T289" i="4" s="1"/>
  <c r="T290" i="4" s="1"/>
  <c r="T291" i="4" s="1"/>
  <c r="T292" i="4" s="1"/>
  <c r="T293" i="4" s="1"/>
  <c r="T294" i="4" s="1"/>
  <c r="T295" i="4" s="1"/>
  <c r="T296" i="4" s="1"/>
  <c r="T297" i="4" s="1"/>
  <c r="T298" i="4" s="1"/>
  <c r="T299" i="4" s="1"/>
  <c r="T300" i="4" s="1"/>
  <c r="T301" i="4" s="1"/>
  <c r="T302" i="4" s="1"/>
  <c r="T303" i="4" s="1"/>
  <c r="T304" i="4" s="1"/>
  <c r="T305" i="4" s="1"/>
  <c r="T202" i="4"/>
  <c r="T204" i="4" s="1"/>
  <c r="O204" i="4"/>
  <c r="T95" i="4"/>
  <c r="T100" i="4" s="1"/>
  <c r="O100" i="4"/>
  <c r="U227" i="24"/>
  <c r="U309" i="24" s="1"/>
  <c r="U203" i="24"/>
  <c r="U205" i="24" s="1"/>
  <c r="P101" i="24"/>
  <c r="R316" i="24" s="1"/>
  <c r="O307" i="25"/>
  <c r="Q314" i="25" s="1"/>
  <c r="T304" i="25"/>
  <c r="T307" i="25" s="1"/>
  <c r="O203" i="25"/>
  <c r="T100" i="25"/>
  <c r="O4" i="26"/>
  <c r="T4" i="26" s="1"/>
  <c r="O5" i="26"/>
  <c r="T5" i="26" s="1"/>
  <c r="O6" i="26"/>
  <c r="T6" i="26" s="1"/>
  <c r="O7" i="26"/>
  <c r="T7" i="26" s="1"/>
  <c r="O8" i="26"/>
  <c r="T8" i="26" s="1"/>
  <c r="O9" i="26"/>
  <c r="T9" i="26" s="1"/>
  <c r="O10" i="26"/>
  <c r="T10" i="26" s="1"/>
  <c r="O11" i="26"/>
  <c r="T11" i="26" s="1"/>
  <c r="O12" i="26"/>
  <c r="T12" i="26" s="1"/>
  <c r="O13" i="26"/>
  <c r="T13" i="26" s="1"/>
  <c r="O14" i="26"/>
  <c r="T14" i="26" s="1"/>
  <c r="O15" i="26"/>
  <c r="T15" i="26" s="1"/>
  <c r="O16" i="26"/>
  <c r="T16" i="26" s="1"/>
  <c r="O17" i="26"/>
  <c r="T17" i="26" s="1"/>
  <c r="O18" i="26"/>
  <c r="T18" i="26" s="1"/>
  <c r="O19" i="26"/>
  <c r="T19" i="26" s="1"/>
  <c r="O20" i="26"/>
  <c r="T20" i="26" s="1"/>
  <c r="O21" i="26"/>
  <c r="T21" i="26" s="1"/>
  <c r="O22" i="26"/>
  <c r="T22" i="26" s="1"/>
  <c r="O23" i="26"/>
  <c r="T23" i="26" s="1"/>
  <c r="O24" i="26"/>
  <c r="T24" i="26" s="1"/>
  <c r="O25" i="26"/>
  <c r="T25" i="26" s="1"/>
  <c r="O27" i="26"/>
  <c r="T27" i="26" s="1"/>
  <c r="O28" i="26"/>
  <c r="O3" i="26"/>
  <c r="T3" i="26" s="1"/>
  <c r="S101" i="25" l="1"/>
  <c r="S204" i="25"/>
  <c r="T102" i="24"/>
  <c r="T316" i="24" s="1"/>
  <c r="T206" i="24"/>
  <c r="T29" i="26"/>
  <c r="O29" i="26"/>
  <c r="R314" i="25"/>
  <c r="S308" i="25"/>
  <c r="S314" i="25" s="1"/>
  <c r="T310" i="24"/>
  <c r="S101" i="4"/>
  <c r="Q316" i="4"/>
  <c r="T306" i="4"/>
  <c r="T307" i="4" s="1"/>
  <c r="S205" i="4"/>
  <c r="T308" i="4" l="1"/>
  <c r="S309" i="4" s="1"/>
  <c r="S316" i="4" s="1"/>
  <c r="N93" i="26"/>
  <c r="O93" i="26" s="1"/>
  <c r="R100" i="26" s="1"/>
  <c r="O92" i="26"/>
  <c r="T92" i="26" s="1"/>
  <c r="O91" i="26"/>
  <c r="T91" i="26" s="1"/>
  <c r="O90" i="26"/>
  <c r="T90" i="26" s="1"/>
  <c r="O89" i="26"/>
  <c r="T89" i="26" s="1"/>
  <c r="O88" i="26"/>
  <c r="T88" i="26" s="1"/>
  <c r="O87" i="26"/>
  <c r="T87" i="26" s="1"/>
  <c r="O86" i="26"/>
  <c r="T86" i="26" s="1"/>
  <c r="O85" i="26"/>
  <c r="T85" i="26" s="1"/>
  <c r="O84" i="26"/>
  <c r="T84" i="26" s="1"/>
  <c r="O83" i="26"/>
  <c r="T83" i="26" s="1"/>
  <c r="O82" i="26"/>
  <c r="T82" i="26" s="1"/>
  <c r="O81" i="26"/>
  <c r="T81" i="26" s="1"/>
  <c r="O80" i="26"/>
  <c r="T80" i="26" s="1"/>
  <c r="O79" i="26"/>
  <c r="T79" i="26" s="1"/>
  <c r="O78" i="26"/>
  <c r="T78" i="26" s="1"/>
  <c r="O77" i="26"/>
  <c r="T77" i="26" s="1"/>
  <c r="O76" i="26"/>
  <c r="T76" i="26" s="1"/>
  <c r="O75" i="26"/>
  <c r="T75" i="26" s="1"/>
  <c r="O74" i="26"/>
  <c r="T74" i="26" s="1"/>
  <c r="O73" i="26"/>
  <c r="T73" i="26" s="1"/>
  <c r="O72" i="26"/>
  <c r="T72" i="26" s="1"/>
  <c r="O71" i="26"/>
  <c r="T71" i="26" s="1"/>
  <c r="O70" i="26"/>
  <c r="T70" i="26" s="1"/>
  <c r="O69" i="26"/>
  <c r="T69" i="26" s="1"/>
  <c r="O68" i="26"/>
  <c r="T68" i="26" s="1"/>
  <c r="O67" i="26"/>
  <c r="T67" i="26" s="1"/>
  <c r="T93" i="26" l="1"/>
  <c r="S100" i="26" s="1"/>
  <c r="R316" i="4"/>
  <c r="N29" i="26"/>
  <c r="S94" i="26" l="1"/>
  <c r="N203" i="25"/>
  <c r="T203" i="25"/>
  <c r="N100" i="4" l="1"/>
  <c r="S30" i="26" l="1"/>
  <c r="S62" i="26" l="1"/>
  <c r="T100" i="26" s="1"/>
</calcChain>
</file>

<file path=xl/sharedStrings.xml><?xml version="1.0" encoding="utf-8"?>
<sst xmlns="http://schemas.openxmlformats.org/spreadsheetml/2006/main" count="336" uniqueCount="71">
  <si>
    <t>MOIS</t>
  </si>
  <si>
    <t>DATE D'ENVOI</t>
  </si>
  <si>
    <t>AGENCE</t>
  </si>
  <si>
    <t>VILLE</t>
  </si>
  <si>
    <t>DATE RECEPTION CHÈQUE</t>
  </si>
  <si>
    <t>CHÉQUE</t>
  </si>
  <si>
    <t>NUMÉRO DE FACTURE</t>
  </si>
  <si>
    <t>FORMATION</t>
  </si>
  <si>
    <t>RESTE A RECEVOIR TTC</t>
  </si>
  <si>
    <t>Total</t>
  </si>
  <si>
    <t>ADRESSE</t>
  </si>
  <si>
    <t>REMARQUE</t>
  </si>
  <si>
    <t>MAIL</t>
  </si>
  <si>
    <t>TELEPHONE</t>
  </si>
  <si>
    <t>REFERENCE CLIENT</t>
  </si>
  <si>
    <t xml:space="preserve">DATE ENVOI FACTURE </t>
  </si>
  <si>
    <t>PAIEMENT DIRECT MARJE</t>
  </si>
  <si>
    <t>STATUT</t>
  </si>
  <si>
    <t>PAIEMENT DIRECT ANNIE</t>
  </si>
  <si>
    <t>Monsieur (Madame),
Nous accusons réception de votre règlement dont nous vous remercions. 
Vous trouverez, ci-joint, votre facture acquittée. 
Nous vous en souhaitons bonne réception. 
Veuillez agréer, Monsieur (Madame), nos salutations distinguées.</t>
  </si>
  <si>
    <t>ENVOI FACTURE ACQUITÉE</t>
  </si>
  <si>
    <t xml:space="preserve">ENVOI CALENDRIER 1ER SEMESTRE </t>
  </si>
  <si>
    <t xml:space="preserve">ENVOI CALENDRIER 2éme SEMESTRE </t>
  </si>
  <si>
    <t>DATE ENVOI FACTURE ET FEUILLE DE PRÉSENCE</t>
  </si>
  <si>
    <t>NOM DU PARTICIPANT</t>
  </si>
  <si>
    <r>
      <t xml:space="preserve">AGEFICE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2017</t>
    </r>
  </si>
  <si>
    <r>
      <t xml:space="preserve">AGEFICE </t>
    </r>
    <r>
      <rPr>
        <sz val="26"/>
        <color theme="7"/>
        <rFont val="Bernard MT Condensed"/>
        <family val="1"/>
      </rPr>
      <t>MARJE</t>
    </r>
    <r>
      <rPr>
        <sz val="26"/>
        <color theme="0"/>
        <rFont val="Bernard MT Condensed"/>
        <family val="1"/>
      </rPr>
      <t xml:space="preserve"> 2017</t>
    </r>
  </si>
  <si>
    <t>AGEFICE MARGE 2017</t>
  </si>
  <si>
    <r>
      <t xml:space="preserve">AGEFICE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</si>
  <si>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t>NUMÉRO DE CONVENTION</t>
  </si>
  <si>
    <t>FIFPL MARGE 2017</t>
  </si>
  <si>
    <t>PAIEMENT DIRECT SANDRINE</t>
  </si>
  <si>
    <t>Monsieur (Madame),
Suite à votre demande,veuillez trouver ci joint le calendrier des formations du 2éme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</si>
  <si>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Monsieur (Madame),
Suite à votre demande,veuillez trouver ci joint le calendrier des formations du 1er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</si>
  <si>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AGEFOS ANNIE 2017</t>
  </si>
  <si>
    <t>AGEFOS SANDRINE 2017</t>
  </si>
  <si>
    <t>AGEFICE SANDRINE 2017</t>
  </si>
  <si>
    <t>FIFPL SANDRINE 2017</t>
  </si>
  <si>
    <t>IDENTIFIANTS / MDP</t>
  </si>
  <si>
    <t>DATE DE MISE EN LIGNE</t>
  </si>
  <si>
    <t>DATE DE FORMATION</t>
  </si>
  <si>
    <r>
      <rPr>
        <sz val="28"/>
        <color theme="0"/>
        <rFont val="Bernard MT Condensed"/>
        <family val="1"/>
      </rPr>
      <t xml:space="preserve">FIFPL </t>
    </r>
    <r>
      <rPr>
        <sz val="28"/>
        <color rgb="FFFF0000"/>
        <rFont val="Bernard MT Condensed"/>
        <family val="1"/>
      </rPr>
      <t>ANNIE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</si>
  <si>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theme="7"/>
        <rFont val="Bernard MT Condensed"/>
        <family val="1"/>
      </rPr>
      <t>MARJE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</si>
  <si>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rgb="FFCB87CB"/>
        <rFont val="Bernard MT Condensed"/>
        <family val="1"/>
      </rPr>
      <t>SANDRINE</t>
    </r>
    <r>
      <rPr>
        <sz val="28"/>
        <color theme="0"/>
        <rFont val="Bernard MT Condensed"/>
        <family val="1"/>
      </rPr>
      <t xml:space="preserve"> 2017</t>
    </r>
  </si>
  <si>
    <t>MONTANT TOTAL  HT</t>
  </si>
  <si>
    <t>MONTANT TOTAL TTC</t>
  </si>
  <si>
    <t>MONTANT TOTAL  TTC</t>
  </si>
  <si>
    <t>DATE FORMATION</t>
  </si>
  <si>
    <t>DATE RECEPTION CHÉQUE</t>
  </si>
  <si>
    <r>
      <rPr>
        <sz val="26"/>
        <rFont val="Bernard MT Condensed"/>
        <family val="1"/>
      </rPr>
      <t>AGEFOS</t>
    </r>
    <r>
      <rPr>
        <sz val="26"/>
        <color theme="0"/>
        <rFont val="Bernard MT Condensed"/>
        <family val="1"/>
      </rPr>
      <t xml:space="preserve">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</t>
    </r>
    <r>
      <rPr>
        <sz val="26"/>
        <rFont val="Bernard MT Condensed"/>
        <family val="1"/>
      </rPr>
      <t>2017</t>
    </r>
  </si>
  <si>
    <r>
      <t xml:space="preserve">                      AGEFOS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</si>
  <si>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r>
      <rPr>
        <sz val="26"/>
        <rFont val="Bernard MT Condensed"/>
        <family val="1"/>
      </rPr>
      <t xml:space="preserve">AGEFOS </t>
    </r>
    <r>
      <rPr>
        <sz val="26"/>
        <color rgb="FFCB87CB"/>
        <rFont val="Bernard MT Condensed"/>
        <family val="1"/>
      </rPr>
      <t>SANDRINE</t>
    </r>
    <r>
      <rPr>
        <sz val="26"/>
        <rFont val="Bernard MT Condensed"/>
        <family val="1"/>
      </rPr>
      <t xml:space="preserve"> 2017</t>
    </r>
  </si>
  <si>
    <r>
      <rPr>
        <sz val="26"/>
        <rFont val="Bernard MT Condensed"/>
        <family val="1"/>
      </rPr>
      <t>AGEFOS</t>
    </r>
    <r>
      <rPr>
        <sz val="26"/>
        <color theme="0"/>
        <rFont val="Bernard MT Condensed"/>
        <family val="1"/>
      </rPr>
      <t xml:space="preserve"> </t>
    </r>
    <r>
      <rPr>
        <sz val="26"/>
        <color rgb="FFFFC000"/>
        <rFont val="Bernard MT Condensed"/>
        <family val="1"/>
      </rPr>
      <t>MARGE</t>
    </r>
    <r>
      <rPr>
        <sz val="26"/>
        <color theme="0"/>
        <rFont val="Bernard MT Condensed"/>
        <family val="1"/>
      </rPr>
      <t xml:space="preserve"> </t>
    </r>
    <r>
      <rPr>
        <sz val="26"/>
        <rFont val="Bernard MT Condensed"/>
        <family val="1"/>
      </rPr>
      <t>2017</t>
    </r>
  </si>
  <si>
    <t xml:space="preserve">                                </t>
  </si>
  <si>
    <t xml:space="preserve">   AGEFOS MARGE 2017</t>
  </si>
  <si>
    <t>RESTE A RECEVOIR</t>
  </si>
  <si>
    <t>ACCORD</t>
  </si>
  <si>
    <t>DOSSIERS RENTRÉS</t>
  </si>
  <si>
    <t>TOTAUX DES COMMERCIAUX</t>
  </si>
  <si>
    <t>CODES</t>
  </si>
  <si>
    <t>PAYÉ</t>
  </si>
  <si>
    <t>REFUSÉ</t>
  </si>
  <si>
    <t xml:space="preserve">A </t>
  </si>
  <si>
    <t xml:space="preserve">p </t>
  </si>
  <si>
    <t xml:space="preserve">R </t>
  </si>
  <si>
    <t>MONTANT RECU</t>
  </si>
  <si>
    <t>REFERENCE
 CLIENT</t>
  </si>
  <si>
    <t xml:space="preserve">                                                  PAIEMENT DIRECT ANNIE</t>
  </si>
  <si>
    <t>RESTE 
A RECEVOIR</t>
  </si>
  <si>
    <t>FORMATEUR</t>
  </si>
  <si>
    <t>PAIEMENT DIRECT 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</si>
</sst>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#,##0.00\ &quot;€&quot;;[Red]#,##0.00\ &quot;€&quot;"/>
    <numFmt numFmtId="168" formatCode="0#&quot; &quot;##&quot; &quot;##&quot; &quot;##&quot; &quot;##"/>
  </numFmts>
  <fonts count="6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b/>
      <sz val="10"/>
      <color theme="3" tint="-0.249977111117893"/>
      <name val="Arial Black"/>
      <family val="2"/>
    </font>
    <font>
      <sz val="26"/>
      <color rgb="FFCB87CB"/>
      <name val="Bernard MT Condensed"/>
      <family val="1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rgb="FFFF0000"/>
      <name val="Bernard MT Condensed"/>
      <family val="1"/>
    </font>
    <font>
      <sz val="26"/>
      <color theme="7"/>
      <name val="Bernard MT Condensed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2"/>
      <color rgb="FFFFFFFF"/>
      <name val="Calibri"/>
      <family val="2"/>
    </font>
    <font>
      <sz val="28"/>
      <color theme="0"/>
      <name val="Bernard MT Condensed"/>
      <family val="1"/>
    </font>
    <font>
      <sz val="28"/>
      <color rgb="FFFF0000"/>
      <name val="Bernard MT Condensed"/>
      <family val="1"/>
    </font>
    <font>
      <sz val="28"/>
      <color theme="7"/>
      <name val="Bernard MT Condensed"/>
      <family val="1"/>
    </font>
    <font>
      <sz val="28"/>
      <color rgb="FFCB87CB"/>
      <name val="Bernard MT Condensed"/>
      <family val="1"/>
    </font>
    <font>
      <sz val="26"/>
      <color rgb="FFFFC000"/>
      <name val="Bernard MT Condensed"/>
      <family val="1"/>
    </font>
    <font>
      <sz val="11"/>
      <color theme="0"/>
      <name val="Calibri"/>
      <scheme val="minor"/>
    </font>
    <font>
      <sz val="11"/>
      <color rgb="FFFFFFFF"/>
      <name val="Calibri"/>
    </font>
    <font>
      <sz val="12"/>
      <name val="Calibri"/>
    </font>
    <font>
      <b/>
      <sz val="12"/>
      <color theme="3" tint="-0.249977111117893"/>
      <name val="Arial Black"/>
    </font>
    <font>
      <b/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theme="0"/>
      <name val="Calibri"/>
      <scheme val="minor"/>
    </font>
    <font>
      <b/>
      <sz val="12"/>
      <color theme="0"/>
      <name val="Calibri"/>
      <scheme val="minor"/>
    </font>
    <font>
      <sz val="12"/>
      <color rgb="FFFFFFFF"/>
      <name val="Calibri"/>
    </font>
    <font>
      <sz val="12"/>
      <name val="Calibri"/>
      <scheme val="minor"/>
    </font>
    <font>
      <b/>
      <sz val="11"/>
      <color theme="0"/>
      <name val="Calibri"/>
      <scheme val="minor"/>
    </font>
    <font>
      <sz val="26"/>
      <name val="Bernard MT Condensed"/>
      <family val="1"/>
    </font>
    <font>
      <b/>
      <sz val="10"/>
      <color rgb="FF26E1E6"/>
      <name val="Arial Black"/>
      <family val="2"/>
    </font>
    <font>
      <b/>
      <sz val="11"/>
      <color theme="3" tint="-0.249977111117893"/>
      <name val="Arial Black"/>
      <family val="2"/>
    </font>
    <font>
      <sz val="11"/>
      <color theme="3" tint="-0.249977111117893"/>
      <name val="Arial Black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0"/>
      <name val="Arial Black"/>
      <family val="2"/>
    </font>
    <font>
      <sz val="11"/>
      <color rgb="FFFFFFFF"/>
      <name val="Calibri"/>
      <family val="2"/>
    </font>
    <font>
      <b/>
      <sz val="14"/>
      <color theme="0"/>
      <name val="Arial Black"/>
      <family val="2"/>
    </font>
    <font>
      <b/>
      <sz val="14"/>
      <color rgb="FF26E1E6"/>
      <name val="Arial Black"/>
      <family val="2"/>
    </font>
    <font>
      <b/>
      <sz val="11"/>
      <color rgb="FF26E1E6"/>
      <name val="Arial Black"/>
      <family val="2"/>
    </font>
    <font>
      <b/>
      <sz val="11"/>
      <color rgb="FF18CED2"/>
      <name val="Arial Black"/>
      <family val="2"/>
    </font>
    <font>
      <sz val="11"/>
      <name val="Calibri"/>
      <scheme val="minor"/>
    </font>
    <font>
      <b/>
      <sz val="11"/>
      <color theme="3" tint="-0.249977111117893"/>
      <name val="Arial Black"/>
    </font>
    <font>
      <sz val="16"/>
      <color theme="0"/>
      <name val="Calibri"/>
      <scheme val="minor"/>
    </font>
    <font>
      <b/>
      <sz val="12"/>
      <color theme="3" tint="-0.249977111117893"/>
      <name val="Arial Black"/>
      <family val="2"/>
    </font>
  </fonts>
  <fills count="2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111111"/>
        <bgColor indexed="64"/>
      </patternFill>
    </fill>
    <fill>
      <patternFill patternType="solid">
        <fgColor rgb="FF74C5CE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32B8B5"/>
        <bgColor indexed="64"/>
      </patternFill>
    </fill>
    <fill>
      <patternFill patternType="solid">
        <fgColor rgb="FF9CCEEC"/>
        <bgColor indexed="64"/>
      </patternFill>
    </fill>
    <fill>
      <patternFill patternType="solid">
        <fgColor theme="3" tint="-0.249977111117893"/>
        <bgColor rgb="FF000000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166" fontId="1" fillId="0" borderId="0"/>
    <xf numFmtId="0" fontId="42" fillId="0" borderId="0" applyNumberFormat="0" applyFill="0" applyBorder="0" applyAlignment="0" applyProtection="0"/>
  </cellStyleXfs>
  <cellXfs count="442">
    <xf numFmtId="0" fontId="0" fillId="0" borderId="0" xfId="0"/>
    <xf numFmtId="0" fontId="4" fillId="7" borderId="8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0" fontId="0" fillId="8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0" fillId="7" borderId="0" xfId="0" applyFill="1" applyAlignment="1"/>
    <xf numFmtId="0" fontId="2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0" fillId="6" borderId="13" xfId="0" applyFill="1" applyBorder="1" applyAlignment="1"/>
    <xf numFmtId="0" fontId="0" fillId="6" borderId="17" xfId="0" applyFill="1" applyBorder="1" applyAlignment="1"/>
    <xf numFmtId="0" fontId="10" fillId="8" borderId="30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8" borderId="29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 textRotation="90"/>
    </xf>
    <xf numFmtId="0" fontId="0" fillId="5" borderId="0" xfId="0" applyFill="1"/>
    <xf numFmtId="0" fontId="0" fillId="3" borderId="0" xfId="0" applyFill="1" applyAlignment="1">
      <alignment horizontal="center" vertical="center" textRotation="90"/>
    </xf>
    <xf numFmtId="0" fontId="5" fillId="3" borderId="0" xfId="0" applyFont="1" applyFill="1"/>
    <xf numFmtId="0" fontId="14" fillId="7" borderId="6" xfId="0" applyFont="1" applyFill="1" applyBorder="1" applyAlignment="1">
      <alignment horizontal="center" vertical="center"/>
    </xf>
    <xf numFmtId="0" fontId="13" fillId="0" borderId="0" xfId="0" applyFont="1"/>
    <xf numFmtId="164" fontId="15" fillId="7" borderId="6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165" fontId="15" fillId="7" borderId="6" xfId="0" applyNumberFormat="1" applyFont="1" applyFill="1" applyBorder="1" applyAlignment="1">
      <alignment horizontal="center" vertical="center"/>
    </xf>
    <xf numFmtId="0" fontId="15" fillId="7" borderId="33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164" fontId="15" fillId="7" borderId="10" xfId="0" applyNumberFormat="1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165" fontId="15" fillId="7" borderId="10" xfId="0" applyNumberFormat="1" applyFont="1" applyFill="1" applyBorder="1" applyAlignment="1">
      <alignment horizontal="center" vertical="center"/>
    </xf>
    <xf numFmtId="0" fontId="15" fillId="7" borderId="32" xfId="0" applyFont="1" applyFill="1" applyBorder="1" applyAlignment="1">
      <alignment horizontal="center" vertical="center"/>
    </xf>
    <xf numFmtId="0" fontId="15" fillId="7" borderId="24" xfId="0" applyFont="1" applyFill="1" applyBorder="1" applyAlignment="1">
      <alignment horizontal="center" vertical="center"/>
    </xf>
    <xf numFmtId="0" fontId="19" fillId="0" borderId="0" xfId="0" applyFont="1"/>
    <xf numFmtId="164" fontId="19" fillId="0" borderId="0" xfId="0" applyNumberFormat="1" applyFont="1"/>
    <xf numFmtId="165" fontId="19" fillId="0" borderId="0" xfId="0" applyNumberFormat="1" applyFont="1"/>
    <xf numFmtId="14" fontId="3" fillId="5" borderId="4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7" borderId="0" xfId="0" applyNumberFormat="1" applyFill="1" applyAlignment="1">
      <alignment horizontal="center" vertical="center"/>
    </xf>
    <xf numFmtId="14" fontId="0" fillId="0" borderId="0" xfId="0" applyNumberFormat="1"/>
    <xf numFmtId="14" fontId="2" fillId="7" borderId="0" xfId="0" applyNumberFormat="1" applyFont="1" applyFill="1" applyAlignment="1">
      <alignment horizontal="center" vertical="center"/>
    </xf>
    <xf numFmtId="168" fontId="3" fillId="5" borderId="4" xfId="0" applyNumberFormat="1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168" fontId="2" fillId="7" borderId="0" xfId="0" applyNumberFormat="1" applyFont="1" applyFill="1" applyAlignment="1">
      <alignment horizontal="center" vertical="center"/>
    </xf>
    <xf numFmtId="168" fontId="0" fillId="0" borderId="0" xfId="0" applyNumberFormat="1"/>
    <xf numFmtId="165" fontId="0" fillId="7" borderId="0" xfId="0" applyNumberFormat="1" applyFill="1" applyAlignment="1">
      <alignment horizontal="center" vertical="center"/>
    </xf>
    <xf numFmtId="14" fontId="15" fillId="7" borderId="6" xfId="0" applyNumberFormat="1" applyFont="1" applyFill="1" applyBorder="1" applyAlignment="1">
      <alignment horizontal="center" vertical="center"/>
    </xf>
    <xf numFmtId="14" fontId="15" fillId="7" borderId="10" xfId="0" applyNumberFormat="1" applyFont="1" applyFill="1" applyBorder="1" applyAlignment="1">
      <alignment horizontal="center" vertical="center"/>
    </xf>
    <xf numFmtId="14" fontId="19" fillId="0" borderId="0" xfId="0" applyNumberFormat="1" applyFont="1"/>
    <xf numFmtId="168" fontId="15" fillId="7" borderId="6" xfId="0" applyNumberFormat="1" applyFont="1" applyFill="1" applyBorder="1" applyAlignment="1">
      <alignment horizontal="center" vertical="center"/>
    </xf>
    <xf numFmtId="168" fontId="15" fillId="7" borderId="10" xfId="0" applyNumberFormat="1" applyFont="1" applyFill="1" applyBorder="1" applyAlignment="1">
      <alignment horizontal="center" vertical="center"/>
    </xf>
    <xf numFmtId="168" fontId="19" fillId="0" borderId="0" xfId="0" applyNumberFormat="1" applyFont="1"/>
    <xf numFmtId="0" fontId="0" fillId="13" borderId="0" xfId="0" applyFill="1"/>
    <xf numFmtId="0" fontId="0" fillId="13" borderId="13" xfId="0" applyFill="1" applyBorder="1"/>
    <xf numFmtId="0" fontId="5" fillId="2" borderId="17" xfId="0" applyFont="1" applyFill="1" applyBorder="1"/>
    <xf numFmtId="0" fontId="17" fillId="7" borderId="0" xfId="0" applyFont="1" applyFill="1" applyBorder="1" applyAlignment="1">
      <alignment horizontal="center"/>
    </xf>
    <xf numFmtId="0" fontId="15" fillId="7" borderId="5" xfId="0" applyFont="1" applyFill="1" applyBorder="1" applyAlignment="1">
      <alignment horizontal="center" vertical="center"/>
    </xf>
    <xf numFmtId="167" fontId="15" fillId="7" borderId="4" xfId="0" applyNumberFormat="1" applyFont="1" applyFill="1" applyBorder="1" applyAlignment="1">
      <alignment horizontal="center" vertical="center"/>
    </xf>
    <xf numFmtId="165" fontId="15" fillId="7" borderId="4" xfId="0" applyNumberFormat="1" applyFont="1" applyFill="1" applyBorder="1" applyAlignment="1">
      <alignment horizontal="center" vertical="center"/>
    </xf>
    <xf numFmtId="164" fontId="15" fillId="7" borderId="4" xfId="0" applyNumberFormat="1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168" fontId="15" fillId="7" borderId="4" xfId="0" applyNumberFormat="1" applyFont="1" applyFill="1" applyBorder="1" applyAlignment="1">
      <alignment horizontal="center" vertical="center"/>
    </xf>
    <xf numFmtId="14" fontId="15" fillId="7" borderId="4" xfId="0" applyNumberFormat="1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14" fontId="18" fillId="3" borderId="31" xfId="0" applyNumberFormat="1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168" fontId="18" fillId="3" borderId="31" xfId="0" applyNumberFormat="1" applyFont="1" applyFill="1" applyBorder="1" applyAlignment="1">
      <alignment horizontal="center" vertical="center"/>
    </xf>
    <xf numFmtId="165" fontId="18" fillId="3" borderId="31" xfId="0" applyNumberFormat="1" applyFont="1" applyFill="1" applyBorder="1" applyAlignment="1">
      <alignment horizontal="center" vertical="center"/>
    </xf>
    <xf numFmtId="164" fontId="18" fillId="3" borderId="31" xfId="0" applyNumberFormat="1" applyFont="1" applyFill="1" applyBorder="1" applyAlignment="1">
      <alignment horizontal="center" vertical="center"/>
    </xf>
    <xf numFmtId="0" fontId="18" fillId="3" borderId="39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vertical="center" textRotation="90"/>
    </xf>
    <xf numFmtId="0" fontId="15" fillId="7" borderId="41" xfId="0" applyFont="1" applyFill="1" applyBorder="1" applyAlignment="1">
      <alignment horizontal="center" vertical="center"/>
    </xf>
    <xf numFmtId="0" fontId="15" fillId="7" borderId="42" xfId="0" applyFont="1" applyFill="1" applyBorder="1" applyAlignment="1">
      <alignment horizontal="center" vertical="center"/>
    </xf>
    <xf numFmtId="14" fontId="4" fillId="7" borderId="6" xfId="0" applyNumberFormat="1" applyFont="1" applyFill="1" applyBorder="1" applyAlignment="1">
      <alignment horizontal="center" vertical="center"/>
    </xf>
    <xf numFmtId="14" fontId="10" fillId="8" borderId="30" xfId="0" applyNumberFormat="1" applyFont="1" applyFill="1" applyBorder="1" applyAlignment="1">
      <alignment horizontal="center" vertical="center"/>
    </xf>
    <xf numFmtId="168" fontId="4" fillId="7" borderId="6" xfId="0" applyNumberFormat="1" applyFont="1" applyFill="1" applyBorder="1" applyAlignment="1">
      <alignment horizontal="center" vertical="center"/>
    </xf>
    <xf numFmtId="168" fontId="10" fillId="8" borderId="30" xfId="0" applyNumberFormat="1" applyFont="1" applyFill="1" applyBorder="1" applyAlignment="1">
      <alignment horizontal="center" vertical="center"/>
    </xf>
    <xf numFmtId="14" fontId="17" fillId="8" borderId="12" xfId="0" applyNumberFormat="1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164" fontId="17" fillId="8" borderId="12" xfId="0" applyNumberFormat="1" applyFont="1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 wrapText="1"/>
    </xf>
    <xf numFmtId="168" fontId="7" fillId="13" borderId="6" xfId="0" applyNumberFormat="1" applyFont="1" applyFill="1" applyBorder="1" applyAlignment="1">
      <alignment horizontal="center" vertical="center" wrapText="1"/>
    </xf>
    <xf numFmtId="165" fontId="7" fillId="13" borderId="6" xfId="0" applyNumberFormat="1" applyFont="1" applyFill="1" applyBorder="1" applyAlignment="1">
      <alignment horizontal="center" vertical="center" wrapText="1"/>
    </xf>
    <xf numFmtId="164" fontId="7" fillId="13" borderId="6" xfId="0" applyNumberFormat="1" applyFont="1" applyFill="1" applyBorder="1" applyAlignment="1">
      <alignment horizontal="center" vertical="center" wrapText="1"/>
    </xf>
    <xf numFmtId="14" fontId="7" fillId="13" borderId="6" xfId="0" applyNumberFormat="1" applyFont="1" applyFill="1" applyBorder="1" applyAlignment="1">
      <alignment horizontal="center" vertical="center" wrapText="1"/>
    </xf>
    <xf numFmtId="0" fontId="15" fillId="7" borderId="44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14" fontId="3" fillId="5" borderId="6" xfId="0" applyNumberFormat="1" applyFont="1" applyFill="1" applyBorder="1" applyAlignment="1">
      <alignment horizontal="center" vertical="center" wrapText="1"/>
    </xf>
    <xf numFmtId="168" fontId="3" fillId="5" borderId="6" xfId="0" applyNumberFormat="1" applyFont="1" applyFill="1" applyBorder="1" applyAlignment="1">
      <alignment horizontal="center" vertical="center" wrapText="1"/>
    </xf>
    <xf numFmtId="164" fontId="3" fillId="5" borderId="6" xfId="0" applyNumberFormat="1" applyFont="1" applyFill="1" applyBorder="1" applyAlignment="1">
      <alignment horizontal="center" vertical="center" wrapText="1"/>
    </xf>
    <xf numFmtId="165" fontId="3" fillId="5" borderId="6" xfId="0" applyNumberFormat="1" applyFont="1" applyFill="1" applyBorder="1" applyAlignment="1">
      <alignment horizontal="center" vertical="center" wrapText="1"/>
    </xf>
    <xf numFmtId="0" fontId="29" fillId="11" borderId="6" xfId="0" applyFont="1" applyFill="1" applyBorder="1" applyAlignment="1">
      <alignment horizontal="center" vertical="center"/>
    </xf>
    <xf numFmtId="0" fontId="29" fillId="11" borderId="33" xfId="0" applyFont="1" applyFill="1" applyBorder="1" applyAlignment="1">
      <alignment horizontal="center" vertical="center"/>
    </xf>
    <xf numFmtId="0" fontId="29" fillId="11" borderId="32" xfId="0" applyFont="1" applyFill="1" applyBorder="1" applyAlignment="1">
      <alignment horizontal="center" vertical="center"/>
    </xf>
    <xf numFmtId="165" fontId="15" fillId="7" borderId="33" xfId="0" applyNumberFormat="1" applyFont="1" applyFill="1" applyBorder="1" applyAlignment="1">
      <alignment horizontal="center" vertical="center"/>
    </xf>
    <xf numFmtId="14" fontId="7" fillId="13" borderId="26" xfId="0" applyNumberFormat="1" applyFont="1" applyFill="1" applyBorder="1" applyAlignment="1">
      <alignment horizontal="center" vertical="center" wrapText="1"/>
    </xf>
    <xf numFmtId="0" fontId="7" fillId="13" borderId="26" xfId="0" applyFont="1" applyFill="1" applyBorder="1" applyAlignment="1">
      <alignment horizontal="center" vertical="center" wrapText="1"/>
    </xf>
    <xf numFmtId="165" fontId="7" fillId="13" borderId="26" xfId="0" applyNumberFormat="1" applyFont="1" applyFill="1" applyBorder="1" applyAlignment="1">
      <alignment horizontal="center" vertical="center" wrapText="1"/>
    </xf>
    <xf numFmtId="164" fontId="7" fillId="13" borderId="26" xfId="0" applyNumberFormat="1" applyFont="1" applyFill="1" applyBorder="1" applyAlignment="1">
      <alignment horizontal="center" vertical="center" wrapText="1"/>
    </xf>
    <xf numFmtId="0" fontId="15" fillId="7" borderId="4" xfId="0" applyNumberFormat="1" applyFont="1" applyFill="1" applyBorder="1" applyAlignment="1">
      <alignment horizontal="center" vertical="center"/>
    </xf>
    <xf numFmtId="0" fontId="15" fillId="7" borderId="6" xfId="0" applyNumberFormat="1" applyFont="1" applyFill="1" applyBorder="1" applyAlignment="1">
      <alignment horizontal="center" vertical="center"/>
    </xf>
    <xf numFmtId="0" fontId="15" fillId="7" borderId="10" xfId="0" applyNumberFormat="1" applyFont="1" applyFill="1" applyBorder="1" applyAlignment="1">
      <alignment horizontal="center" vertical="center"/>
    </xf>
    <xf numFmtId="0" fontId="19" fillId="7" borderId="8" xfId="0" applyFont="1" applyFill="1" applyBorder="1" applyAlignment="1">
      <alignment horizontal="center" vertical="center"/>
    </xf>
    <xf numFmtId="0" fontId="19" fillId="7" borderId="6" xfId="0" applyFont="1" applyFill="1" applyBorder="1" applyAlignment="1">
      <alignment horizontal="center" vertical="center"/>
    </xf>
    <xf numFmtId="14" fontId="19" fillId="7" borderId="6" xfId="0" applyNumberFormat="1" applyFont="1" applyFill="1" applyBorder="1" applyAlignment="1">
      <alignment horizontal="center" vertical="center"/>
    </xf>
    <xf numFmtId="168" fontId="19" fillId="7" borderId="6" xfId="0" applyNumberFormat="1" applyFont="1" applyFill="1" applyBorder="1" applyAlignment="1">
      <alignment horizontal="center" vertical="center"/>
    </xf>
    <xf numFmtId="165" fontId="19" fillId="7" borderId="6" xfId="0" applyNumberFormat="1" applyFont="1" applyFill="1" applyBorder="1" applyAlignment="1">
      <alignment horizontal="center" vertical="center" wrapText="1"/>
    </xf>
    <xf numFmtId="165" fontId="19" fillId="7" borderId="6" xfId="0" applyNumberFormat="1" applyFont="1" applyFill="1" applyBorder="1" applyAlignment="1">
      <alignment horizontal="center" vertical="center"/>
    </xf>
    <xf numFmtId="165" fontId="31" fillId="7" borderId="6" xfId="0" applyNumberFormat="1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14" fontId="19" fillId="7" borderId="10" xfId="0" applyNumberFormat="1" applyFont="1" applyFill="1" applyBorder="1" applyAlignment="1">
      <alignment horizontal="center" vertical="center"/>
    </xf>
    <xf numFmtId="168" fontId="19" fillId="7" borderId="10" xfId="0" applyNumberFormat="1" applyFont="1" applyFill="1" applyBorder="1" applyAlignment="1">
      <alignment horizontal="center" vertical="center"/>
    </xf>
    <xf numFmtId="165" fontId="19" fillId="7" borderId="10" xfId="0" applyNumberFormat="1" applyFont="1" applyFill="1" applyBorder="1" applyAlignment="1">
      <alignment horizontal="center" vertical="center" wrapText="1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14" fontId="17" fillId="6" borderId="19" xfId="0" applyNumberFormat="1" applyFont="1" applyFill="1" applyBorder="1" applyAlignment="1">
      <alignment horizontal="center" vertical="center"/>
    </xf>
    <xf numFmtId="168" fontId="17" fillId="6" borderId="19" xfId="0" applyNumberFormat="1" applyFont="1" applyFill="1" applyBorder="1" applyAlignment="1">
      <alignment horizontal="center" vertical="center"/>
    </xf>
    <xf numFmtId="165" fontId="17" fillId="6" borderId="19" xfId="0" applyNumberFormat="1" applyFont="1" applyFill="1" applyBorder="1" applyAlignment="1">
      <alignment horizontal="center" vertical="center"/>
    </xf>
    <xf numFmtId="165" fontId="19" fillId="7" borderId="10" xfId="0" applyNumberFormat="1" applyFont="1" applyFill="1" applyBorder="1" applyAlignment="1">
      <alignment horizontal="center" vertical="center"/>
    </xf>
    <xf numFmtId="0" fontId="15" fillId="7" borderId="27" xfId="0" applyFont="1" applyFill="1" applyBorder="1" applyAlignment="1">
      <alignment horizontal="center" vertical="center"/>
    </xf>
    <xf numFmtId="0" fontId="17" fillId="8" borderId="0" xfId="0" applyFont="1" applyFill="1"/>
    <xf numFmtId="0" fontId="18" fillId="8" borderId="28" xfId="0" applyFont="1" applyFill="1" applyBorder="1" applyAlignment="1">
      <alignment horizontal="center" vertical="center"/>
    </xf>
    <xf numFmtId="0" fontId="18" fillId="8" borderId="29" xfId="0" applyFont="1" applyFill="1" applyBorder="1" applyAlignment="1">
      <alignment horizontal="center" vertical="center"/>
    </xf>
    <xf numFmtId="14" fontId="18" fillId="8" borderId="30" xfId="0" applyNumberFormat="1" applyFont="1" applyFill="1" applyBorder="1" applyAlignment="1">
      <alignment horizontal="center" vertical="center"/>
    </xf>
    <xf numFmtId="0" fontId="18" fillId="8" borderId="30" xfId="0" applyFont="1" applyFill="1" applyBorder="1" applyAlignment="1">
      <alignment horizontal="center" vertical="center"/>
    </xf>
    <xf numFmtId="168" fontId="18" fillId="8" borderId="30" xfId="0" applyNumberFormat="1" applyFont="1" applyFill="1" applyBorder="1" applyAlignment="1">
      <alignment horizontal="center" vertical="center"/>
    </xf>
    <xf numFmtId="165" fontId="18" fillId="8" borderId="30" xfId="0" applyNumberFormat="1" applyFont="1" applyFill="1" applyBorder="1" applyAlignment="1">
      <alignment horizontal="center" vertical="center"/>
    </xf>
    <xf numFmtId="164" fontId="18" fillId="8" borderId="30" xfId="0" applyNumberFormat="1" applyFont="1" applyFill="1" applyBorder="1" applyAlignment="1">
      <alignment horizontal="center" vertical="center"/>
    </xf>
    <xf numFmtId="0" fontId="17" fillId="2" borderId="0" xfId="0" applyFont="1" applyFill="1"/>
    <xf numFmtId="14" fontId="16" fillId="7" borderId="6" xfId="0" applyNumberFormat="1" applyFont="1" applyFill="1" applyBorder="1" applyAlignment="1">
      <alignment horizontal="center" vertical="center"/>
    </xf>
    <xf numFmtId="14" fontId="18" fillId="8" borderId="12" xfId="0" applyNumberFormat="1" applyFont="1" applyFill="1" applyBorder="1" applyAlignment="1">
      <alignment horizontal="center" vertical="center"/>
    </xf>
    <xf numFmtId="14" fontId="13" fillId="0" borderId="0" xfId="0" applyNumberFormat="1" applyFont="1"/>
    <xf numFmtId="14" fontId="14" fillId="7" borderId="6" xfId="0" applyNumberFormat="1" applyFont="1" applyFill="1" applyBorder="1" applyAlignment="1">
      <alignment horizontal="center" vertical="center"/>
    </xf>
    <xf numFmtId="14" fontId="13" fillId="7" borderId="0" xfId="0" applyNumberFormat="1" applyFont="1" applyFill="1"/>
    <xf numFmtId="0" fontId="4" fillId="8" borderId="25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Border="1"/>
    <xf numFmtId="0" fontId="33" fillId="8" borderId="11" xfId="0" applyFont="1" applyFill="1" applyBorder="1" applyAlignment="1">
      <alignment horizontal="center" vertical="center"/>
    </xf>
    <xf numFmtId="14" fontId="33" fillId="8" borderId="12" xfId="0" applyNumberFormat="1" applyFont="1" applyFill="1" applyBorder="1" applyAlignment="1">
      <alignment horizontal="center" vertical="center"/>
    </xf>
    <xf numFmtId="0" fontId="34" fillId="8" borderId="12" xfId="0" applyFont="1" applyFill="1" applyBorder="1" applyAlignment="1">
      <alignment horizontal="center" vertical="center"/>
    </xf>
    <xf numFmtId="0" fontId="33" fillId="8" borderId="12" xfId="0" applyFont="1" applyFill="1" applyBorder="1" applyAlignment="1">
      <alignment horizontal="center" vertical="center"/>
    </xf>
    <xf numFmtId="168" fontId="33" fillId="8" borderId="12" xfId="0" applyNumberFormat="1" applyFont="1" applyFill="1" applyBorder="1" applyAlignment="1">
      <alignment horizontal="center" vertical="center"/>
    </xf>
    <xf numFmtId="164" fontId="33" fillId="8" borderId="12" xfId="0" applyNumberFormat="1" applyFont="1" applyFill="1" applyBorder="1" applyAlignment="1">
      <alignment horizontal="center" vertical="center"/>
    </xf>
    <xf numFmtId="14" fontId="34" fillId="8" borderId="12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10" xfId="0" applyNumberFormat="1" applyFont="1" applyFill="1" applyBorder="1" applyAlignment="1">
      <alignment horizontal="center" vertical="center"/>
    </xf>
    <xf numFmtId="0" fontId="36" fillId="7" borderId="4" xfId="0" applyNumberFormat="1" applyFont="1" applyFill="1" applyBorder="1" applyAlignment="1">
      <alignment horizontal="center" vertical="center"/>
    </xf>
    <xf numFmtId="0" fontId="27" fillId="8" borderId="25" xfId="0" applyFont="1" applyFill="1" applyBorder="1"/>
    <xf numFmtId="0" fontId="39" fillId="14" borderId="6" xfId="0" applyFont="1" applyFill="1" applyBorder="1" applyAlignment="1">
      <alignment horizontal="center" vertical="center" wrapText="1"/>
    </xf>
    <xf numFmtId="14" fontId="39" fillId="14" borderId="6" xfId="0" applyNumberFormat="1" applyFont="1" applyFill="1" applyBorder="1" applyAlignment="1">
      <alignment horizontal="center" vertical="center" wrapText="1"/>
    </xf>
    <xf numFmtId="168" fontId="39" fillId="14" borderId="6" xfId="0" applyNumberFormat="1" applyFont="1" applyFill="1" applyBorder="1" applyAlignment="1">
      <alignment horizontal="center" vertical="center" wrapText="1"/>
    </xf>
    <xf numFmtId="165" fontId="39" fillId="14" borderId="6" xfId="0" applyNumberFormat="1" applyFont="1" applyFill="1" applyBorder="1" applyAlignment="1">
      <alignment horizontal="center" vertical="center" wrapText="1"/>
    </xf>
    <xf numFmtId="0" fontId="39" fillId="14" borderId="6" xfId="0" applyNumberFormat="1" applyFont="1" applyFill="1" applyBorder="1" applyAlignment="1">
      <alignment horizontal="center" vertical="center" wrapText="1"/>
    </xf>
    <xf numFmtId="164" fontId="39" fillId="14" borderId="6" xfId="0" applyNumberFormat="1" applyFont="1" applyFill="1" applyBorder="1" applyAlignment="1">
      <alignment horizontal="center" vertical="center" wrapText="1"/>
    </xf>
    <xf numFmtId="14" fontId="39" fillId="14" borderId="4" xfId="0" applyNumberFormat="1" applyFont="1" applyFill="1" applyBorder="1" applyAlignment="1">
      <alignment horizontal="center" vertical="center" wrapText="1"/>
    </xf>
    <xf numFmtId="0" fontId="39" fillId="14" borderId="4" xfId="0" applyFont="1" applyFill="1" applyBorder="1" applyAlignment="1">
      <alignment horizontal="center" vertical="center" wrapText="1"/>
    </xf>
    <xf numFmtId="0" fontId="40" fillId="4" borderId="6" xfId="0" applyFont="1" applyFill="1" applyBorder="1" applyAlignment="1">
      <alignment horizontal="center" vertical="center" wrapText="1"/>
    </xf>
    <xf numFmtId="14" fontId="40" fillId="4" borderId="6" xfId="0" applyNumberFormat="1" applyFont="1" applyFill="1" applyBorder="1" applyAlignment="1">
      <alignment horizontal="center" vertical="center" wrapText="1"/>
    </xf>
    <xf numFmtId="168" fontId="40" fillId="4" borderId="6" xfId="0" applyNumberFormat="1" applyFont="1" applyFill="1" applyBorder="1" applyAlignment="1">
      <alignment horizontal="center" vertical="center" wrapText="1"/>
    </xf>
    <xf numFmtId="0" fontId="40" fillId="4" borderId="7" xfId="0" applyFont="1" applyFill="1" applyBorder="1" applyAlignment="1">
      <alignment horizontal="center" vertical="center" wrapText="1"/>
    </xf>
    <xf numFmtId="14" fontId="40" fillId="4" borderId="31" xfId="0" applyNumberFormat="1" applyFont="1" applyFill="1" applyBorder="1" applyAlignment="1">
      <alignment horizontal="center" vertical="center" wrapText="1"/>
    </xf>
    <xf numFmtId="165" fontId="40" fillId="4" borderId="4" xfId="0" applyNumberFormat="1" applyFont="1" applyFill="1" applyBorder="1" applyAlignment="1">
      <alignment horizontal="center" vertical="center" wrapText="1"/>
    </xf>
    <xf numFmtId="0" fontId="40" fillId="4" borderId="31" xfId="0" applyFont="1" applyFill="1" applyBorder="1" applyAlignment="1">
      <alignment horizontal="center" vertical="center" wrapText="1"/>
    </xf>
    <xf numFmtId="164" fontId="41" fillId="4" borderId="4" xfId="0" applyNumberFormat="1" applyFont="1" applyFill="1" applyBorder="1" applyAlignment="1">
      <alignment horizontal="center" vertical="center" wrapText="1"/>
    </xf>
    <xf numFmtId="0" fontId="40" fillId="4" borderId="4" xfId="0" applyFont="1" applyFill="1" applyBorder="1" applyAlignment="1">
      <alignment horizontal="center" vertical="center" wrapText="1"/>
    </xf>
    <xf numFmtId="14" fontId="40" fillId="4" borderId="4" xfId="0" applyNumberFormat="1" applyFont="1" applyFill="1" applyBorder="1" applyAlignment="1">
      <alignment horizontal="center" vertical="center" wrapText="1"/>
    </xf>
    <xf numFmtId="168" fontId="40" fillId="4" borderId="4" xfId="0" applyNumberFormat="1" applyFont="1" applyFill="1" applyBorder="1" applyAlignment="1">
      <alignment horizontal="center" vertical="center" wrapText="1"/>
    </xf>
    <xf numFmtId="0" fontId="40" fillId="4" borderId="26" xfId="0" applyFont="1" applyFill="1" applyBorder="1" applyAlignment="1">
      <alignment horizontal="center" vertical="center" wrapText="1"/>
    </xf>
    <xf numFmtId="14" fontId="40" fillId="4" borderId="26" xfId="0" applyNumberFormat="1" applyFont="1" applyFill="1" applyBorder="1" applyAlignment="1">
      <alignment horizontal="center" vertical="center" wrapText="1"/>
    </xf>
    <xf numFmtId="165" fontId="40" fillId="4" borderId="26" xfId="0" applyNumberFormat="1" applyFont="1" applyFill="1" applyBorder="1" applyAlignment="1">
      <alignment horizontal="center" vertical="center" wrapText="1"/>
    </xf>
    <xf numFmtId="164" fontId="40" fillId="4" borderId="26" xfId="0" applyNumberFormat="1" applyFont="1" applyFill="1" applyBorder="1" applyAlignment="1">
      <alignment horizontal="center" vertical="center" wrapText="1"/>
    </xf>
    <xf numFmtId="14" fontId="40" fillId="4" borderId="30" xfId="0" applyNumberFormat="1" applyFont="1" applyFill="1" applyBorder="1" applyAlignment="1">
      <alignment horizontal="center" vertical="center" wrapText="1"/>
    </xf>
    <xf numFmtId="164" fontId="40" fillId="4" borderId="4" xfId="0" applyNumberFormat="1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/>
    </xf>
    <xf numFmtId="168" fontId="19" fillId="7" borderId="4" xfId="0" applyNumberFormat="1" applyFont="1" applyFill="1" applyBorder="1" applyAlignment="1">
      <alignment horizontal="center" vertical="center"/>
    </xf>
    <xf numFmtId="0" fontId="42" fillId="7" borderId="6" xfId="2" applyFill="1" applyBorder="1" applyAlignment="1">
      <alignment horizontal="center" vertical="center"/>
    </xf>
    <xf numFmtId="0" fontId="0" fillId="15" borderId="0" xfId="0" applyFill="1"/>
    <xf numFmtId="0" fontId="6" fillId="15" borderId="0" xfId="0" applyFont="1" applyFill="1" applyBorder="1" applyAlignment="1">
      <alignment vertical="center"/>
    </xf>
    <xf numFmtId="0" fontId="0" fillId="14" borderId="0" xfId="0" applyFill="1"/>
    <xf numFmtId="0" fontId="2" fillId="14" borderId="0" xfId="0" applyFont="1" applyFill="1" applyAlignment="1">
      <alignment vertical="center" textRotation="90"/>
    </xf>
    <xf numFmtId="0" fontId="0" fillId="14" borderId="0" xfId="0" applyFill="1" applyAlignment="1">
      <alignment horizontal="center" vertical="center" textRotation="90"/>
    </xf>
    <xf numFmtId="0" fontId="27" fillId="14" borderId="11" xfId="0" applyFont="1" applyFill="1" applyBorder="1" applyAlignment="1">
      <alignment horizontal="center" vertical="center"/>
    </xf>
    <xf numFmtId="14" fontId="27" fillId="14" borderId="12" xfId="0" applyNumberFormat="1" applyFont="1" applyFill="1" applyBorder="1" applyAlignment="1">
      <alignment horizontal="center" vertical="center"/>
    </xf>
    <xf numFmtId="0" fontId="37" fillId="14" borderId="12" xfId="0" applyFont="1" applyFill="1" applyBorder="1" applyAlignment="1">
      <alignment horizontal="center" vertical="center"/>
    </xf>
    <xf numFmtId="0" fontId="27" fillId="14" borderId="12" xfId="0" applyFont="1" applyFill="1" applyBorder="1" applyAlignment="1">
      <alignment horizontal="center" vertical="center"/>
    </xf>
    <xf numFmtId="168" fontId="27" fillId="14" borderId="12" xfId="0" applyNumberFormat="1" applyFont="1" applyFill="1" applyBorder="1" applyAlignment="1">
      <alignment horizontal="center" vertical="center"/>
    </xf>
    <xf numFmtId="0" fontId="28" fillId="17" borderId="25" xfId="0" applyFont="1" applyFill="1" applyBorder="1"/>
    <xf numFmtId="0" fontId="5" fillId="14" borderId="0" xfId="0" applyFont="1" applyFill="1"/>
    <xf numFmtId="14" fontId="33" fillId="14" borderId="12" xfId="0" applyNumberFormat="1" applyFont="1" applyFill="1" applyBorder="1" applyAlignment="1">
      <alignment horizontal="center" vertical="center"/>
    </xf>
    <xf numFmtId="0" fontId="33" fillId="14" borderId="12" xfId="0" applyFont="1" applyFill="1" applyBorder="1" applyAlignment="1">
      <alignment horizontal="center" vertical="center"/>
    </xf>
    <xf numFmtId="165" fontId="33" fillId="14" borderId="12" xfId="0" applyNumberFormat="1" applyFont="1" applyFill="1" applyBorder="1" applyAlignment="1">
      <alignment horizontal="center" vertical="center"/>
    </xf>
    <xf numFmtId="14" fontId="34" fillId="14" borderId="12" xfId="0" applyNumberFormat="1" applyFont="1" applyFill="1" applyBorder="1" applyAlignment="1">
      <alignment horizontal="center" vertical="center"/>
    </xf>
    <xf numFmtId="164" fontId="33" fillId="14" borderId="12" xfId="0" applyNumberFormat="1" applyFont="1" applyFill="1" applyBorder="1" applyAlignment="1">
      <alignment horizontal="center" vertical="center"/>
    </xf>
    <xf numFmtId="165" fontId="35" fillId="17" borderId="25" xfId="0" applyNumberFormat="1" applyFont="1" applyFill="1" applyBorder="1" applyAlignment="1">
      <alignment horizontal="center" vertical="center"/>
    </xf>
    <xf numFmtId="0" fontId="40" fillId="4" borderId="30" xfId="0" applyFont="1" applyFill="1" applyBorder="1" applyAlignment="1">
      <alignment horizontal="center" vertical="center" wrapText="1"/>
    </xf>
    <xf numFmtId="0" fontId="30" fillId="13" borderId="31" xfId="0" applyFont="1" applyFill="1" applyBorder="1" applyAlignment="1">
      <alignment horizontal="center" vertical="center" wrapText="1"/>
    </xf>
    <xf numFmtId="0" fontId="30" fillId="13" borderId="30" xfId="0" applyFont="1" applyFill="1" applyBorder="1" applyAlignment="1">
      <alignment horizontal="center" vertical="center" wrapText="1"/>
    </xf>
    <xf numFmtId="0" fontId="5" fillId="7" borderId="0" xfId="0" applyFont="1" applyFill="1" applyAlignment="1"/>
    <xf numFmtId="167" fontId="15" fillId="7" borderId="6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Alignment="1">
      <alignment horizontal="center" vertical="center"/>
    </xf>
    <xf numFmtId="0" fontId="0" fillId="7" borderId="0" xfId="0" applyFill="1" applyBorder="1"/>
    <xf numFmtId="165" fontId="46" fillId="8" borderId="0" xfId="0" applyNumberFormat="1" applyFont="1" applyFill="1" applyAlignment="1">
      <alignment horizontal="center" vertical="center"/>
    </xf>
    <xf numFmtId="165" fontId="45" fillId="8" borderId="47" xfId="0" applyNumberFormat="1" applyFont="1" applyFill="1" applyBorder="1" applyAlignment="1">
      <alignment horizontal="center" vertical="center"/>
    </xf>
    <xf numFmtId="165" fontId="45" fillId="8" borderId="30" xfId="0" applyNumberFormat="1" applyFont="1" applyFill="1" applyBorder="1" applyAlignment="1">
      <alignment horizontal="center" vertical="center"/>
    </xf>
    <xf numFmtId="165" fontId="18" fillId="8" borderId="12" xfId="0" applyNumberFormat="1" applyFont="1" applyFill="1" applyBorder="1" applyAlignment="1">
      <alignment horizontal="center" vertical="center"/>
    </xf>
    <xf numFmtId="165" fontId="45" fillId="8" borderId="45" xfId="0" applyNumberFormat="1" applyFont="1" applyFill="1" applyBorder="1" applyAlignment="1">
      <alignment horizontal="center" vertical="center"/>
    </xf>
    <xf numFmtId="165" fontId="45" fillId="8" borderId="12" xfId="0" applyNumberFormat="1" applyFont="1" applyFill="1" applyBorder="1" applyAlignment="1">
      <alignment horizontal="center" vertical="center"/>
    </xf>
    <xf numFmtId="165" fontId="0" fillId="7" borderId="0" xfId="0" applyNumberFormat="1" applyFill="1"/>
    <xf numFmtId="164" fontId="0" fillId="7" borderId="0" xfId="0" applyNumberFormat="1" applyFill="1"/>
    <xf numFmtId="14" fontId="0" fillId="7" borderId="0" xfId="0" applyNumberFormat="1" applyFill="1"/>
    <xf numFmtId="0" fontId="13" fillId="7" borderId="0" xfId="0" applyFont="1" applyFill="1"/>
    <xf numFmtId="168" fontId="0" fillId="7" borderId="0" xfId="0" applyNumberFormat="1" applyFill="1"/>
    <xf numFmtId="164" fontId="0" fillId="7" borderId="0" xfId="0" applyNumberFormat="1" applyFill="1" applyBorder="1"/>
    <xf numFmtId="0" fontId="13" fillId="19" borderId="49" xfId="0" applyFont="1" applyFill="1" applyBorder="1" applyAlignment="1">
      <alignment horizontal="center" vertical="center"/>
    </xf>
    <xf numFmtId="0" fontId="13" fillId="19" borderId="50" xfId="0" applyFont="1" applyFill="1" applyBorder="1" applyAlignment="1">
      <alignment horizontal="center" vertical="center"/>
    </xf>
    <xf numFmtId="0" fontId="13" fillId="9" borderId="41" xfId="0" applyFont="1" applyFill="1" applyBorder="1" applyAlignment="1">
      <alignment horizontal="center" vertical="center"/>
    </xf>
    <xf numFmtId="0" fontId="13" fillId="9" borderId="51" xfId="0" applyFont="1" applyFill="1" applyBorder="1" applyAlignment="1">
      <alignment horizontal="center" vertical="center"/>
    </xf>
    <xf numFmtId="0" fontId="43" fillId="18" borderId="52" xfId="0" applyFont="1" applyFill="1" applyBorder="1" applyAlignment="1">
      <alignment horizontal="center" vertical="center"/>
    </xf>
    <xf numFmtId="0" fontId="43" fillId="18" borderId="20" xfId="0" applyFont="1" applyFill="1" applyBorder="1" applyAlignment="1">
      <alignment horizontal="center" vertical="center"/>
    </xf>
    <xf numFmtId="165" fontId="46" fillId="8" borderId="0" xfId="0" applyNumberFormat="1" applyFont="1" applyFill="1" applyAlignment="1">
      <alignment horizontal="center" vertical="center" wrapText="1"/>
    </xf>
    <xf numFmtId="164" fontId="0" fillId="8" borderId="0" xfId="0" applyNumberFormat="1" applyFill="1"/>
    <xf numFmtId="0" fontId="18" fillId="8" borderId="6" xfId="0" applyFont="1" applyFill="1" applyBorder="1" applyAlignment="1">
      <alignment horizontal="center" vertical="center"/>
    </xf>
    <xf numFmtId="164" fontId="18" fillId="8" borderId="6" xfId="0" applyNumberFormat="1" applyFont="1" applyFill="1" applyBorder="1" applyAlignment="1">
      <alignment horizontal="center" vertical="center"/>
    </xf>
    <xf numFmtId="14" fontId="49" fillId="7" borderId="6" xfId="0" applyNumberFormat="1" applyFont="1" applyFill="1" applyBorder="1" applyAlignment="1">
      <alignment horizontal="center" vertical="center"/>
    </xf>
    <xf numFmtId="14" fontId="50" fillId="7" borderId="6" xfId="0" applyNumberFormat="1" applyFont="1" applyFill="1" applyBorder="1" applyAlignment="1">
      <alignment horizontal="center" vertical="center"/>
    </xf>
    <xf numFmtId="164" fontId="0" fillId="20" borderId="0" xfId="0" applyNumberFormat="1" applyFill="1"/>
    <xf numFmtId="165" fontId="46" fillId="20" borderId="0" xfId="0" applyNumberFormat="1" applyFont="1" applyFill="1" applyAlignment="1">
      <alignment horizontal="center" vertical="center" wrapText="1"/>
    </xf>
    <xf numFmtId="165" fontId="46" fillId="20" borderId="0" xfId="0" applyNumberFormat="1" applyFont="1" applyFill="1" applyAlignment="1">
      <alignment horizontal="center" vertical="center"/>
    </xf>
    <xf numFmtId="14" fontId="51" fillId="7" borderId="6" xfId="0" applyNumberFormat="1" applyFont="1" applyFill="1" applyBorder="1" applyAlignment="1">
      <alignment horizontal="center" vertical="center"/>
    </xf>
    <xf numFmtId="14" fontId="51" fillId="7" borderId="10" xfId="0" applyNumberFormat="1" applyFont="1" applyFill="1" applyBorder="1" applyAlignment="1">
      <alignment horizontal="center" vertical="center"/>
    </xf>
    <xf numFmtId="14" fontId="51" fillId="7" borderId="4" xfId="0" applyNumberFormat="1" applyFont="1" applyFill="1" applyBorder="1" applyAlignment="1">
      <alignment horizontal="center" vertical="center"/>
    </xf>
    <xf numFmtId="165" fontId="45" fillId="3" borderId="31" xfId="0" applyNumberFormat="1" applyFont="1" applyFill="1" applyBorder="1" applyAlignment="1">
      <alignment horizontal="center" vertical="center"/>
    </xf>
    <xf numFmtId="164" fontId="0" fillId="3" borderId="0" xfId="0" applyNumberFormat="1" applyFill="1"/>
    <xf numFmtId="165" fontId="46" fillId="3" borderId="0" xfId="0" applyNumberFormat="1" applyFont="1" applyFill="1" applyAlignment="1">
      <alignment horizontal="center" vertical="center" wrapText="1"/>
    </xf>
    <xf numFmtId="165" fontId="46" fillId="3" borderId="0" xfId="0" applyNumberFormat="1" applyFont="1" applyFill="1" applyAlignment="1">
      <alignment horizontal="center" vertical="center"/>
    </xf>
    <xf numFmtId="165" fontId="47" fillId="13" borderId="6" xfId="0" applyNumberFormat="1" applyFont="1" applyFill="1" applyBorder="1" applyAlignment="1">
      <alignment horizontal="center" vertical="center"/>
    </xf>
    <xf numFmtId="0" fontId="17" fillId="3" borderId="43" xfId="0" applyFont="1" applyFill="1" applyBorder="1" applyAlignment="1">
      <alignment horizontal="center" vertical="center"/>
    </xf>
    <xf numFmtId="0" fontId="17" fillId="3" borderId="35" xfId="0" applyFont="1" applyFill="1" applyBorder="1" applyAlignment="1">
      <alignment horizontal="center" vertical="center"/>
    </xf>
    <xf numFmtId="14" fontId="17" fillId="3" borderId="34" xfId="0" applyNumberFormat="1" applyFont="1" applyFill="1" applyBorder="1" applyAlignment="1">
      <alignment horizontal="center" vertical="center"/>
    </xf>
    <xf numFmtId="0" fontId="17" fillId="3" borderId="34" xfId="0" applyFont="1" applyFill="1" applyBorder="1" applyAlignment="1">
      <alignment horizontal="center" vertical="center"/>
    </xf>
    <xf numFmtId="168" fontId="17" fillId="3" borderId="34" xfId="0" applyNumberFormat="1" applyFont="1" applyFill="1" applyBorder="1" applyAlignment="1">
      <alignment horizontal="center" vertical="center"/>
    </xf>
    <xf numFmtId="0" fontId="17" fillId="3" borderId="34" xfId="0" applyNumberFormat="1" applyFont="1" applyFill="1" applyBorder="1" applyAlignment="1">
      <alignment horizontal="center" vertical="center"/>
    </xf>
    <xf numFmtId="165" fontId="17" fillId="3" borderId="34" xfId="0" applyNumberFormat="1" applyFont="1" applyFill="1" applyBorder="1" applyAlignment="1">
      <alignment horizontal="center" vertical="center"/>
    </xf>
    <xf numFmtId="164" fontId="17" fillId="3" borderId="34" xfId="0" applyNumberFormat="1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167" fontId="44" fillId="3" borderId="36" xfId="0" applyNumberFormat="1" applyFont="1" applyFill="1" applyBorder="1" applyAlignment="1">
      <alignment horizontal="center" vertical="center"/>
    </xf>
    <xf numFmtId="165" fontId="44" fillId="3" borderId="34" xfId="0" applyNumberFormat="1" applyFont="1" applyFill="1" applyBorder="1" applyAlignment="1">
      <alignment horizontal="center" vertical="center"/>
    </xf>
    <xf numFmtId="0" fontId="52" fillId="3" borderId="12" xfId="0" applyFont="1" applyFill="1" applyBorder="1" applyAlignment="1">
      <alignment horizontal="center" vertical="center" wrapText="1"/>
    </xf>
    <xf numFmtId="165" fontId="52" fillId="3" borderId="12" xfId="0" applyNumberFormat="1" applyFont="1" applyFill="1" applyBorder="1" applyAlignment="1">
      <alignment horizontal="center" vertical="center" wrapText="1"/>
    </xf>
    <xf numFmtId="0" fontId="19" fillId="7" borderId="9" xfId="0" applyNumberFormat="1" applyFont="1" applyFill="1" applyBorder="1" applyAlignment="1">
      <alignment horizontal="center" vertical="center"/>
    </xf>
    <xf numFmtId="165" fontId="18" fillId="6" borderId="53" xfId="0" applyNumberFormat="1" applyFont="1" applyFill="1" applyBorder="1" applyAlignment="1">
      <alignment horizontal="center" vertical="center"/>
    </xf>
    <xf numFmtId="165" fontId="31" fillId="7" borderId="0" xfId="0" applyNumberFormat="1" applyFont="1" applyFill="1" applyBorder="1" applyAlignment="1">
      <alignment horizontal="center" vertical="center"/>
    </xf>
    <xf numFmtId="165" fontId="19" fillId="11" borderId="0" xfId="0" applyNumberFormat="1" applyFont="1" applyFill="1" applyBorder="1" applyAlignment="1">
      <alignment horizontal="center" vertical="center"/>
    </xf>
    <xf numFmtId="0" fontId="19" fillId="7" borderId="32" xfId="0" applyNumberFormat="1" applyFont="1" applyFill="1" applyBorder="1" applyAlignment="1">
      <alignment horizontal="center" vertical="center"/>
    </xf>
    <xf numFmtId="14" fontId="17" fillId="6" borderId="10" xfId="0" applyNumberFormat="1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165" fontId="17" fillId="6" borderId="10" xfId="0" applyNumberFormat="1" applyFont="1" applyFill="1" applyBorder="1" applyAlignment="1">
      <alignment horizontal="center" vertical="center"/>
    </xf>
    <xf numFmtId="14" fontId="19" fillId="7" borderId="0" xfId="0" applyNumberFormat="1" applyFont="1" applyFill="1" applyBorder="1" applyAlignment="1">
      <alignment horizontal="center" vertical="center"/>
    </xf>
    <xf numFmtId="164" fontId="19" fillId="7" borderId="0" xfId="0" applyNumberFormat="1" applyFont="1" applyFill="1" applyBorder="1" applyAlignment="1">
      <alignment horizontal="center" vertical="center"/>
    </xf>
    <xf numFmtId="165" fontId="19" fillId="7" borderId="0" xfId="0" applyNumberFormat="1" applyFont="1" applyFill="1" applyBorder="1" applyAlignment="1">
      <alignment horizontal="center" vertical="center" wrapText="1"/>
    </xf>
    <xf numFmtId="165" fontId="19" fillId="7" borderId="0" xfId="0" applyNumberFormat="1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/>
    </xf>
    <xf numFmtId="0" fontId="0" fillId="7" borderId="0" xfId="0" applyFill="1" applyBorder="1" applyAlignment="1"/>
    <xf numFmtId="0" fontId="27" fillId="7" borderId="0" xfId="0" applyFont="1" applyFill="1" applyBorder="1" applyAlignment="1">
      <alignment horizontal="center" vertical="center"/>
    </xf>
    <xf numFmtId="14" fontId="27" fillId="7" borderId="0" xfId="0" applyNumberFormat="1" applyFont="1" applyFill="1" applyBorder="1" applyAlignment="1">
      <alignment horizontal="center" vertical="center"/>
    </xf>
    <xf numFmtId="168" fontId="27" fillId="7" borderId="0" xfId="0" applyNumberFormat="1" applyFont="1" applyFill="1" applyBorder="1" applyAlignment="1">
      <alignment horizontal="center" vertical="center"/>
    </xf>
    <xf numFmtId="165" fontId="27" fillId="7" borderId="0" xfId="0" applyNumberFormat="1" applyFont="1" applyFill="1" applyBorder="1" applyAlignment="1">
      <alignment horizontal="center" vertical="center" wrapText="1"/>
    </xf>
    <xf numFmtId="165" fontId="27" fillId="7" borderId="0" xfId="0" applyNumberFormat="1" applyFont="1" applyFill="1" applyBorder="1" applyAlignment="1">
      <alignment horizontal="center" vertical="center"/>
    </xf>
    <xf numFmtId="0" fontId="28" fillId="21" borderId="0" xfId="0" applyFont="1" applyFill="1" applyBorder="1" applyAlignment="1">
      <alignment horizontal="center" vertical="center"/>
    </xf>
    <xf numFmtId="164" fontId="0" fillId="6" borderId="0" xfId="0" applyNumberFormat="1" applyFill="1"/>
    <xf numFmtId="165" fontId="46" fillId="6" borderId="0" xfId="0" applyNumberFormat="1" applyFont="1" applyFill="1" applyAlignment="1">
      <alignment horizontal="center" vertical="center" wrapText="1"/>
    </xf>
    <xf numFmtId="165" fontId="46" fillId="6" borderId="0" xfId="0" applyNumberFormat="1" applyFont="1" applyFill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14" fontId="5" fillId="6" borderId="19" xfId="0" applyNumberFormat="1" applyFont="1" applyFill="1" applyBorder="1" applyAlignment="1">
      <alignment horizontal="center" vertical="center"/>
    </xf>
    <xf numFmtId="168" fontId="5" fillId="6" borderId="19" xfId="0" applyNumberFormat="1" applyFont="1" applyFill="1" applyBorder="1" applyAlignment="1">
      <alignment horizontal="center" vertical="center"/>
    </xf>
    <xf numFmtId="165" fontId="5" fillId="6" borderId="19" xfId="0" applyNumberFormat="1" applyFont="1" applyFill="1" applyBorder="1" applyAlignment="1">
      <alignment horizontal="center" vertical="center" wrapText="1"/>
    </xf>
    <xf numFmtId="165" fontId="5" fillId="6" borderId="19" xfId="0" applyNumberFormat="1" applyFont="1" applyFill="1" applyBorder="1" applyAlignment="1">
      <alignment horizontal="center" vertical="center"/>
    </xf>
    <xf numFmtId="164" fontId="5" fillId="6" borderId="0" xfId="0" applyNumberFormat="1" applyFont="1" applyFill="1"/>
    <xf numFmtId="0" fontId="19" fillId="7" borderId="8" xfId="0" applyNumberFormat="1" applyFont="1" applyFill="1" applyBorder="1" applyAlignment="1">
      <alignment horizontal="center" vertical="center"/>
    </xf>
    <xf numFmtId="0" fontId="19" fillId="7" borderId="6" xfId="0" applyNumberFormat="1" applyFont="1" applyFill="1" applyBorder="1" applyAlignment="1">
      <alignment horizontal="center" vertical="center"/>
    </xf>
    <xf numFmtId="14" fontId="19" fillId="7" borderId="33" xfId="0" applyNumberFormat="1" applyFont="1" applyFill="1" applyBorder="1" applyAlignment="1">
      <alignment horizontal="center" vertical="center"/>
    </xf>
    <xf numFmtId="165" fontId="31" fillId="7" borderId="8" xfId="0" applyNumberFormat="1" applyFont="1" applyFill="1" applyBorder="1" applyAlignment="1">
      <alignment horizontal="center" vertical="center"/>
    </xf>
    <xf numFmtId="165" fontId="52" fillId="6" borderId="12" xfId="0" applyNumberFormat="1" applyFont="1" applyFill="1" applyBorder="1" applyAlignment="1">
      <alignment horizontal="center" vertical="center" wrapText="1"/>
    </xf>
    <xf numFmtId="0" fontId="52" fillId="6" borderId="12" xfId="0" applyFont="1" applyFill="1" applyBorder="1" applyAlignment="1">
      <alignment horizontal="center" vertical="center" wrapText="1"/>
    </xf>
    <xf numFmtId="165" fontId="47" fillId="5" borderId="6" xfId="0" applyNumberFormat="1" applyFont="1" applyFill="1" applyBorder="1" applyAlignment="1">
      <alignment horizontal="center" vertical="center"/>
    </xf>
    <xf numFmtId="165" fontId="52" fillId="8" borderId="12" xfId="0" applyNumberFormat="1" applyFont="1" applyFill="1" applyBorder="1" applyAlignment="1">
      <alignment horizontal="center" vertical="center" wrapText="1"/>
    </xf>
    <xf numFmtId="0" fontId="52" fillId="8" borderId="12" xfId="0" applyFont="1" applyFill="1" applyBorder="1" applyAlignment="1">
      <alignment horizontal="center" vertical="center" wrapText="1"/>
    </xf>
    <xf numFmtId="165" fontId="47" fillId="22" borderId="6" xfId="0" applyNumberFormat="1" applyFont="1" applyFill="1" applyBorder="1" applyAlignment="1">
      <alignment horizontal="center" vertical="center"/>
    </xf>
    <xf numFmtId="165" fontId="47" fillId="23" borderId="6" xfId="0" applyNumberFormat="1" applyFont="1" applyFill="1" applyBorder="1" applyAlignment="1">
      <alignment horizontal="center" vertical="center"/>
    </xf>
    <xf numFmtId="165" fontId="56" fillId="20" borderId="12" xfId="0" applyNumberFormat="1" applyFont="1" applyFill="1" applyBorder="1" applyAlignment="1">
      <alignment horizontal="center" vertical="center" wrapText="1"/>
    </xf>
    <xf numFmtId="0" fontId="56" fillId="20" borderId="12" xfId="0" applyFont="1" applyFill="1" applyBorder="1" applyAlignment="1">
      <alignment horizontal="center" vertical="center" wrapText="1"/>
    </xf>
    <xf numFmtId="165" fontId="55" fillId="20" borderId="0" xfId="0" applyNumberFormat="1" applyFont="1" applyFill="1" applyAlignment="1">
      <alignment horizontal="center" vertical="center" wrapText="1"/>
    </xf>
    <xf numFmtId="165" fontId="54" fillId="8" borderId="0" xfId="0" applyNumberFormat="1" applyFont="1" applyFill="1" applyAlignment="1">
      <alignment horizontal="center" vertical="center" wrapText="1"/>
    </xf>
    <xf numFmtId="165" fontId="54" fillId="3" borderId="0" xfId="0" applyNumberFormat="1" applyFont="1" applyFill="1" applyAlignment="1">
      <alignment horizontal="center" vertical="center" wrapText="1"/>
    </xf>
    <xf numFmtId="165" fontId="54" fillId="6" borderId="0" xfId="0" applyNumberFormat="1" applyFont="1" applyFill="1" applyAlignment="1">
      <alignment horizontal="center" vertical="center" wrapText="1"/>
    </xf>
    <xf numFmtId="0" fontId="20" fillId="11" borderId="33" xfId="0" applyFont="1" applyFill="1" applyBorder="1" applyAlignment="1">
      <alignment horizontal="center" vertical="center"/>
    </xf>
    <xf numFmtId="0" fontId="39" fillId="14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20" borderId="6" xfId="0" applyFill="1" applyBorder="1"/>
    <xf numFmtId="0" fontId="53" fillId="17" borderId="25" xfId="0" applyFont="1" applyFill="1" applyBorder="1"/>
    <xf numFmtId="0" fontId="57" fillId="20" borderId="6" xfId="0" applyFont="1" applyFill="1" applyBorder="1" applyAlignment="1">
      <alignment horizontal="center" vertical="center"/>
    </xf>
    <xf numFmtId="0" fontId="5" fillId="14" borderId="11" xfId="0" applyFont="1" applyFill="1" applyBorder="1" applyAlignment="1">
      <alignment horizontal="center" vertical="center"/>
    </xf>
    <xf numFmtId="14" fontId="5" fillId="14" borderId="12" xfId="0" applyNumberFormat="1" applyFont="1" applyFill="1" applyBorder="1" applyAlignment="1">
      <alignment horizontal="center" vertical="center"/>
    </xf>
    <xf numFmtId="0" fontId="10" fillId="14" borderId="12" xfId="0" applyFont="1" applyFill="1" applyBorder="1" applyAlignment="1">
      <alignment horizontal="center" vertical="center"/>
    </xf>
    <xf numFmtId="0" fontId="5" fillId="14" borderId="12" xfId="0" applyFont="1" applyFill="1" applyBorder="1" applyAlignment="1">
      <alignment horizontal="center" vertical="center"/>
    </xf>
    <xf numFmtId="168" fontId="5" fillId="14" borderId="12" xfId="0" applyNumberFormat="1" applyFont="1" applyFill="1" applyBorder="1" applyAlignment="1">
      <alignment horizontal="center" vertical="center"/>
    </xf>
    <xf numFmtId="0" fontId="5" fillId="14" borderId="12" xfId="0" applyNumberFormat="1" applyFont="1" applyFill="1" applyBorder="1" applyAlignment="1">
      <alignment horizontal="center" vertical="center"/>
    </xf>
    <xf numFmtId="165" fontId="5" fillId="14" borderId="12" xfId="0" applyNumberFormat="1" applyFont="1" applyFill="1" applyBorder="1" applyAlignment="1">
      <alignment horizontal="center" vertical="center"/>
    </xf>
    <xf numFmtId="164" fontId="5" fillId="14" borderId="12" xfId="0" applyNumberFormat="1" applyFont="1" applyFill="1" applyBorder="1" applyAlignment="1">
      <alignment horizontal="center" vertical="center"/>
    </xf>
    <xf numFmtId="14" fontId="10" fillId="14" borderId="12" xfId="0" applyNumberFormat="1" applyFont="1" applyFill="1" applyBorder="1" applyAlignment="1">
      <alignment horizontal="center" vertical="center"/>
    </xf>
    <xf numFmtId="165" fontId="53" fillId="17" borderId="25" xfId="0" applyNumberFormat="1" applyFont="1" applyFill="1" applyBorder="1" applyAlignment="1">
      <alignment horizontal="center" vertical="center"/>
    </xf>
    <xf numFmtId="0" fontId="53" fillId="17" borderId="6" xfId="0" applyFont="1" applyFill="1" applyBorder="1"/>
    <xf numFmtId="0" fontId="17" fillId="14" borderId="11" xfId="0" applyFont="1" applyFill="1" applyBorder="1" applyAlignment="1">
      <alignment horizontal="center" vertical="center"/>
    </xf>
    <xf numFmtId="14" fontId="17" fillId="14" borderId="12" xfId="0" applyNumberFormat="1" applyFont="1" applyFill="1" applyBorder="1" applyAlignment="1">
      <alignment horizontal="center" vertical="center"/>
    </xf>
    <xf numFmtId="0" fontId="18" fillId="14" borderId="12" xfId="0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/>
    </xf>
    <xf numFmtId="168" fontId="17" fillId="14" borderId="12" xfId="0" applyNumberFormat="1" applyFont="1" applyFill="1" applyBorder="1" applyAlignment="1">
      <alignment horizontal="center" vertical="center"/>
    </xf>
    <xf numFmtId="0" fontId="17" fillId="14" borderId="12" xfId="0" applyNumberFormat="1" applyFont="1" applyFill="1" applyBorder="1" applyAlignment="1">
      <alignment horizontal="center" vertical="center"/>
    </xf>
    <xf numFmtId="165" fontId="17" fillId="14" borderId="12" xfId="0" applyNumberFormat="1" applyFont="1" applyFill="1" applyBorder="1" applyAlignment="1">
      <alignment horizontal="center" vertical="center"/>
    </xf>
    <xf numFmtId="14" fontId="18" fillId="14" borderId="12" xfId="0" applyNumberFormat="1" applyFont="1" applyFill="1" applyBorder="1" applyAlignment="1">
      <alignment horizontal="center" vertical="center"/>
    </xf>
    <xf numFmtId="165" fontId="21" fillId="17" borderId="25" xfId="0" applyNumberFormat="1" applyFont="1" applyFill="1" applyBorder="1" applyAlignment="1">
      <alignment horizontal="center" vertical="center"/>
    </xf>
    <xf numFmtId="0" fontId="20" fillId="11" borderId="6" xfId="0" applyFont="1" applyFill="1" applyBorder="1" applyAlignment="1">
      <alignment horizontal="center" vertical="center"/>
    </xf>
    <xf numFmtId="0" fontId="40" fillId="4" borderId="39" xfId="0" applyFont="1" applyFill="1" applyBorder="1" applyAlignment="1">
      <alignment horizontal="center" vertical="center" wrapText="1"/>
    </xf>
    <xf numFmtId="0" fontId="19" fillId="0" borderId="6" xfId="0" applyFont="1" applyBorder="1"/>
    <xf numFmtId="0" fontId="0" fillId="8" borderId="6" xfId="0" applyFill="1" applyBorder="1"/>
    <xf numFmtId="0" fontId="58" fillId="7" borderId="6" xfId="0" applyFont="1" applyFill="1" applyBorder="1" applyAlignment="1">
      <alignment horizontal="center" vertical="center"/>
    </xf>
    <xf numFmtId="0" fontId="59" fillId="4" borderId="31" xfId="0" applyFont="1" applyFill="1" applyBorder="1" applyAlignment="1">
      <alignment horizontal="center" vertical="center" wrapText="1"/>
    </xf>
    <xf numFmtId="0" fontId="40" fillId="4" borderId="47" xfId="0" applyFont="1" applyFill="1" applyBorder="1" applyAlignment="1">
      <alignment horizontal="center" vertical="center" wrapText="1"/>
    </xf>
    <xf numFmtId="0" fontId="10" fillId="8" borderId="54" xfId="0" applyFont="1" applyFill="1" applyBorder="1"/>
    <xf numFmtId="0" fontId="59" fillId="4" borderId="55" xfId="0" applyFont="1" applyFill="1" applyBorder="1" applyAlignment="1">
      <alignment horizontal="center" vertical="center" wrapText="1"/>
    </xf>
    <xf numFmtId="0" fontId="59" fillId="4" borderId="56" xfId="0" applyFont="1" applyFill="1" applyBorder="1" applyAlignment="1">
      <alignment horizontal="center" vertical="center" wrapText="1"/>
    </xf>
    <xf numFmtId="0" fontId="15" fillId="8" borderId="6" xfId="0" applyFont="1" applyFill="1" applyBorder="1" applyAlignment="1">
      <alignment horizontal="center" vertical="center"/>
    </xf>
    <xf numFmtId="165" fontId="33" fillId="8" borderId="12" xfId="0" applyNumberFormat="1" applyFont="1" applyFill="1" applyBorder="1" applyAlignment="1">
      <alignment horizontal="center" vertical="center"/>
    </xf>
    <xf numFmtId="165" fontId="60" fillId="8" borderId="12" xfId="0" applyNumberFormat="1" applyFont="1" applyFill="1" applyBorder="1" applyAlignment="1">
      <alignment horizontal="center" vertical="center"/>
    </xf>
    <xf numFmtId="165" fontId="60" fillId="8" borderId="45" xfId="0" applyNumberFormat="1" applyFont="1" applyFill="1" applyBorder="1" applyAlignment="1">
      <alignment horizontal="center" vertical="center"/>
    </xf>
    <xf numFmtId="0" fontId="29" fillId="24" borderId="33" xfId="0" applyFont="1" applyFill="1" applyBorder="1" applyAlignment="1">
      <alignment horizontal="center" vertical="center"/>
    </xf>
    <xf numFmtId="165" fontId="18" fillId="3" borderId="36" xfId="0" applyNumberFormat="1" applyFont="1" applyFill="1" applyBorder="1" applyAlignment="1">
      <alignment horizontal="center" vertical="center"/>
    </xf>
    <xf numFmtId="0" fontId="0" fillId="3" borderId="6" xfId="0" applyFill="1" applyBorder="1"/>
    <xf numFmtId="0" fontId="21" fillId="3" borderId="25" xfId="0" applyFont="1" applyFill="1" applyBorder="1"/>
    <xf numFmtId="0" fontId="61" fillId="13" borderId="31" xfId="0" applyFont="1" applyFill="1" applyBorder="1" applyAlignment="1">
      <alignment horizontal="center" vertical="center" wrapText="1"/>
    </xf>
    <xf numFmtId="0" fontId="61" fillId="13" borderId="39" xfId="0" applyFont="1" applyFill="1" applyBorder="1" applyAlignment="1">
      <alignment horizontal="center" vertical="center" wrapText="1"/>
    </xf>
    <xf numFmtId="0" fontId="21" fillId="3" borderId="57" xfId="0" applyFont="1" applyFill="1" applyBorder="1"/>
    <xf numFmtId="0" fontId="7" fillId="13" borderId="4" xfId="0" applyFont="1" applyFill="1" applyBorder="1" applyAlignment="1">
      <alignment horizontal="center" vertical="center" wrapText="1"/>
    </xf>
    <xf numFmtId="0" fontId="61" fillId="13" borderId="47" xfId="0" applyFont="1" applyFill="1" applyBorder="1" applyAlignment="1">
      <alignment horizontal="center" vertical="center" wrapText="1"/>
    </xf>
    <xf numFmtId="0" fontId="61" fillId="13" borderId="46" xfId="0" applyFont="1" applyFill="1" applyBorder="1" applyAlignment="1">
      <alignment horizontal="center" vertical="center" wrapText="1"/>
    </xf>
    <xf numFmtId="0" fontId="53" fillId="12" borderId="36" xfId="0" applyFont="1" applyFill="1" applyBorder="1" applyAlignment="1">
      <alignment horizontal="center" vertical="center"/>
    </xf>
    <xf numFmtId="0" fontId="0" fillId="6" borderId="6" xfId="0" applyFill="1" applyBorder="1"/>
    <xf numFmtId="0" fontId="19" fillId="11" borderId="6" xfId="0" applyFont="1" applyFill="1" applyBorder="1"/>
    <xf numFmtId="0" fontId="53" fillId="12" borderId="25" xfId="0" applyFont="1" applyFill="1" applyBorder="1"/>
    <xf numFmtId="0" fontId="19" fillId="11" borderId="4" xfId="0" applyFont="1" applyFill="1" applyBorder="1"/>
    <xf numFmtId="0" fontId="19" fillId="11" borderId="6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 wrapText="1"/>
    </xf>
    <xf numFmtId="0" fontId="19" fillId="12" borderId="6" xfId="0" applyFont="1" applyFill="1" applyBorder="1" applyAlignment="1">
      <alignment horizontal="center" vertical="center"/>
    </xf>
    <xf numFmtId="0" fontId="21" fillId="12" borderId="45" xfId="0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165" fontId="0" fillId="7" borderId="0" xfId="0" applyNumberFormat="1" applyFill="1" applyBorder="1"/>
    <xf numFmtId="0" fontId="2" fillId="7" borderId="0" xfId="0" applyFont="1" applyFill="1" applyBorder="1" applyAlignment="1">
      <alignment vertical="center"/>
    </xf>
    <xf numFmtId="168" fontId="2" fillId="7" borderId="0" xfId="0" applyNumberFormat="1" applyFont="1" applyFill="1" applyBorder="1" applyAlignment="1">
      <alignment vertical="center"/>
    </xf>
    <xf numFmtId="14" fontId="0" fillId="7" borderId="0" xfId="0" applyNumberFormat="1" applyFill="1" applyBorder="1" applyAlignment="1">
      <alignment vertical="center"/>
    </xf>
    <xf numFmtId="14" fontId="0" fillId="7" borderId="0" xfId="0" applyNumberFormat="1" applyFill="1" applyBorder="1"/>
    <xf numFmtId="168" fontId="0" fillId="7" borderId="0" xfId="0" applyNumberFormat="1" applyFill="1" applyBorder="1"/>
    <xf numFmtId="165" fontId="0" fillId="7" borderId="0" xfId="0" applyNumberFormat="1" applyFill="1" applyBorder="1" applyAlignment="1">
      <alignment wrapText="1"/>
    </xf>
    <xf numFmtId="165" fontId="0" fillId="7" borderId="0" xfId="0" applyNumberFormat="1" applyFill="1" applyAlignment="1">
      <alignment wrapText="1"/>
    </xf>
    <xf numFmtId="0" fontId="6" fillId="16" borderId="13" xfId="0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horizontal="center" vertical="center"/>
    </xf>
    <xf numFmtId="0" fontId="6" fillId="16" borderId="48" xfId="0" applyFont="1" applyFill="1" applyBorder="1" applyAlignment="1">
      <alignment horizontal="center" vertical="center"/>
    </xf>
    <xf numFmtId="0" fontId="55" fillId="20" borderId="0" xfId="0" applyFont="1" applyFill="1" applyAlignment="1">
      <alignment horizontal="center" vertical="center" wrapText="1"/>
    </xf>
    <xf numFmtId="0" fontId="55" fillId="20" borderId="48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textRotation="90"/>
    </xf>
    <xf numFmtId="0" fontId="0" fillId="5" borderId="0" xfId="0" applyFont="1" applyFill="1" applyAlignment="1">
      <alignment horizontal="center" vertical="center" textRotation="90"/>
    </xf>
    <xf numFmtId="0" fontId="2" fillId="2" borderId="0" xfId="0" applyFont="1" applyFill="1" applyAlignment="1">
      <alignment horizontal="center" vertical="center" textRotation="90"/>
    </xf>
    <xf numFmtId="0" fontId="0" fillId="2" borderId="0" xfId="0" applyFont="1" applyFill="1" applyAlignment="1">
      <alignment horizontal="center" vertical="center" textRotation="90"/>
    </xf>
    <xf numFmtId="0" fontId="2" fillId="10" borderId="0" xfId="0" applyFont="1" applyFill="1" applyAlignment="1">
      <alignment horizontal="center" vertical="center" textRotation="90"/>
    </xf>
    <xf numFmtId="0" fontId="54" fillId="8" borderId="0" xfId="0" applyFont="1" applyFill="1" applyAlignment="1">
      <alignment horizontal="center" vertical="center" wrapText="1"/>
    </xf>
    <xf numFmtId="0" fontId="54" fillId="8" borderId="48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center" vertical="center" textRotation="90"/>
    </xf>
    <xf numFmtId="0" fontId="6" fillId="8" borderId="0" xfId="0" applyFont="1" applyFill="1" applyBorder="1" applyAlignment="1">
      <alignment horizontal="center" vertical="center"/>
    </xf>
    <xf numFmtId="0" fontId="6" fillId="8" borderId="48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54" fillId="3" borderId="0" xfId="0" applyFont="1" applyFill="1" applyAlignment="1">
      <alignment horizontal="center" vertical="center" wrapText="1"/>
    </xf>
    <xf numFmtId="0" fontId="54" fillId="3" borderId="48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textRotation="90"/>
    </xf>
    <xf numFmtId="0" fontId="2" fillId="10" borderId="40" xfId="0" applyFont="1" applyFill="1" applyBorder="1" applyAlignment="1">
      <alignment horizontal="center" vertical="center" textRotation="90"/>
    </xf>
    <xf numFmtId="0" fontId="22" fillId="3" borderId="13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22" fillId="3" borderId="48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textRotation="90"/>
    </xf>
    <xf numFmtId="0" fontId="32" fillId="2" borderId="13" xfId="0" applyFont="1" applyFill="1" applyBorder="1" applyAlignment="1">
      <alignment horizontal="center" vertical="center" textRotation="90"/>
    </xf>
    <xf numFmtId="0" fontId="2" fillId="10" borderId="13" xfId="0" applyFont="1" applyFill="1" applyBorder="1" applyAlignment="1">
      <alignment horizontal="center" vertical="center" textRotation="90"/>
    </xf>
    <xf numFmtId="0" fontId="2" fillId="7" borderId="0" xfId="0" applyFont="1" applyFill="1" applyBorder="1" applyAlignment="1">
      <alignment horizontal="center" vertical="center"/>
    </xf>
    <xf numFmtId="0" fontId="54" fillId="6" borderId="0" xfId="0" applyFont="1" applyFill="1" applyAlignment="1">
      <alignment horizontal="center" vertical="center" wrapText="1"/>
    </xf>
    <xf numFmtId="0" fontId="54" fillId="6" borderId="48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textRotation="90"/>
    </xf>
    <xf numFmtId="0" fontId="8" fillId="6" borderId="13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8" fillId="0" borderId="13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8" fillId="0" borderId="21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48" fillId="0" borderId="22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0" fontId="0" fillId="20" borderId="0" xfId="0" applyFill="1"/>
  </cellXfs>
  <cellStyles count="3">
    <cellStyle name="Lien hypertexte" xfId="2" builtinId="8"/>
    <cellStyle name="Normal" xfId="0" builtinId="0"/>
    <cellStyle name="Normal 2" xfId="1"/>
  </cellStyles>
  <dxfs count="810"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7" formatCode="#,##0.00\ &quot;€&quot;;[Red]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scheme val="minor"/>
      </font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numFmt numFmtId="19" formatCode="dd/mm/yyyy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C00000"/>
        <name val="Calibri"/>
        <scheme val="minor"/>
      </font>
      <numFmt numFmtId="19" formatCode="dd/mm/yyyy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>
          <fgColor indexed="64"/>
          <bgColor theme="0"/>
        </patternFill>
      </fill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>
          <fgColor indexed="64"/>
          <bgColor theme="0"/>
        </patternFill>
      </fill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39994506668294322"/>
        </patternFill>
      </fill>
    </dxf>
    <dxf>
      <font>
        <color auto="1"/>
      </font>
      <fill>
        <patternFill>
          <bgColor rgb="FF00FF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66FF"/>
        </patternFill>
      </fill>
    </dxf>
    <dxf>
      <font>
        <color theme="0"/>
      </font>
      <fill>
        <patternFill>
          <bgColor rgb="FF2A32D6"/>
        </patternFill>
      </fill>
    </dxf>
    <dxf>
      <font>
        <color theme="0"/>
      </font>
      <fill>
        <patternFill>
          <bgColor rgb="FF800080"/>
        </patternFill>
      </fill>
    </dxf>
    <dxf>
      <font>
        <color theme="0"/>
      </font>
      <fill>
        <patternFill>
          <bgColor rgb="FFAB1540"/>
        </patternFill>
      </fill>
    </dxf>
    <dxf>
      <font>
        <color auto="1"/>
      </font>
      <fill>
        <patternFill>
          <bgColor rgb="FF99FF33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9FF33"/>
      <color rgb="FFAB1540"/>
      <color rgb="FF800080"/>
      <color rgb="FF2A32D6"/>
      <color rgb="FFFF66FF"/>
      <color rgb="FF00FFCC"/>
      <color rgb="FF74C5CE"/>
      <color rgb="FF18CED2"/>
      <color rgb="FF32B8B5"/>
      <color rgb="FF26E1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1944</xdr:colOff>
      <xdr:row>0</xdr:row>
      <xdr:rowOff>1020536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1" y="0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208</xdr:row>
      <xdr:rowOff>9718</xdr:rowOff>
    </xdr:from>
    <xdr:to>
      <xdr:col>2</xdr:col>
      <xdr:colOff>1945</xdr:colOff>
      <xdr:row>208</xdr:row>
      <xdr:rowOff>1030254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2" y="66043238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0</xdr:col>
      <xdr:colOff>1069131</xdr:colOff>
      <xdr:row>104</xdr:row>
      <xdr:rowOff>9720</xdr:rowOff>
    </xdr:from>
    <xdr:to>
      <xdr:col>1</xdr:col>
      <xdr:colOff>837810</xdr:colOff>
      <xdr:row>105</xdr:row>
      <xdr:rowOff>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131" y="33075077"/>
          <a:ext cx="857250" cy="102053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6" name="Tableau267" displayName="Tableau267" ref="B2:V101" totalsRowCount="1" headerRowDxfId="720" dataDxfId="718" totalsRowDxfId="716" headerRowBorderDxfId="719" tableBorderDxfId="717" totalsRowBorderDxfId="715">
  <autoFilter ref="B2:V100"/>
  <tableColumns count="21">
    <tableColumn id="1" name="STATUT" totalsRowLabel="Total" dataDxfId="714" totalsRowDxfId="713"/>
    <tableColumn id="8" name="MOIS" dataDxfId="712" totalsRowDxfId="711"/>
    <tableColumn id="2" name="DATE D'ENVOI" dataDxfId="710" totalsRowDxfId="709"/>
    <tableColumn id="3" name="AGENCE" dataDxfId="708" totalsRowDxfId="707"/>
    <tableColumn id="4" name="VILLE" dataDxfId="706" totalsRowDxfId="705"/>
    <tableColumn id="11" name="ADRESSE" dataDxfId="704" totalsRowDxfId="703"/>
    <tableColumn id="17" name="TELEPHONE" dataDxfId="702" totalsRowDxfId="701"/>
    <tableColumn id="14" name="MAIL" dataDxfId="700" totalsRowDxfId="699"/>
    <tableColumn id="5" name="NOM DU PARTICIPANT" dataDxfId="698" totalsRowDxfId="697"/>
    <tableColumn id="19" name="FORMATION" dataDxfId="696" totalsRowDxfId="695"/>
    <tableColumn id="6" name="DATE FORMATION" dataDxfId="694" totalsRowDxfId="693"/>
    <tableColumn id="26" name="CHÉQUE" dataDxfId="692" totalsRowDxfId="691"/>
    <tableColumn id="27" name="NUMÉRO DE CONVENTION" dataDxfId="690" totalsRowDxfId="689"/>
    <tableColumn id="7" name="MONTANT TOTAL  HT" totalsRowFunction="sum" dataDxfId="688" totalsRowDxfId="687"/>
    <tableColumn id="21" name="MONTANT TOTAL  TTC" totalsRowFunction="sum" dataDxfId="686" totalsRowDxfId="685">
      <calculatedColumnFormula>Tableau267[[#This Row],[MONTANT TOTAL  HT]]*1.2</calculatedColumnFormula>
    </tableColumn>
    <tableColumn id="12" name="NUMÉRO DE FACTURE" dataDxfId="684" totalsRowDxfId="683"/>
    <tableColumn id="13" name="REFERENCE CLIENT" dataDxfId="682" totalsRowDxfId="681"/>
    <tableColumn id="15" name="DATE ENVOI FACTURE ET FEUILLE DE PRÉSENCE" dataDxfId="680" totalsRowDxfId="679"/>
    <tableColumn id="18" name="DATE RECEPTION CHÉQUE" dataDxfId="678" totalsRowDxfId="677"/>
    <tableColumn id="9" name="RESTE A RECEVOIR" totalsRowFunction="sum" dataDxfId="676" totalsRowDxfId="675">
      <calculatedColumnFormula>IF(ISBLANK($T3),P3,0)</calculatedColumnFormula>
    </tableColumn>
    <tableColumn id="10" name="FORMATEUR" dataDxfId="674" totalsRowDxfId="673">
      <calculatedColumnFormula>Tableau267[[#This Row],[STATUT]]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2673" displayName="Tableau2673" ref="B106:W205" totalsRowCount="1" headerRowDxfId="672" dataDxfId="670" totalsRowDxfId="668" headerRowBorderDxfId="671" tableBorderDxfId="669" totalsRowBorderDxfId="667">
  <autoFilter ref="B106:W204"/>
  <tableColumns count="22">
    <tableColumn id="1" name="STATUT" totalsRowLabel="Total" totalsRowDxfId="666"/>
    <tableColumn id="8" name="MOIS" totalsRowDxfId="665"/>
    <tableColumn id="2" name="DATE D'ENVOI" totalsRowDxfId="664"/>
    <tableColumn id="3" name="AGENCE" totalsRowDxfId="663"/>
    <tableColumn id="4" name="VILLE" totalsRowDxfId="662"/>
    <tableColumn id="11" name="ADRESSE" totalsRowDxfId="661"/>
    <tableColumn id="17" name="TELEPHONE" totalsRowDxfId="660"/>
    <tableColumn id="14" name="MAIL" totalsRowDxfId="659"/>
    <tableColumn id="5" name="NOM DU PARTICIPANT" totalsRowDxfId="658"/>
    <tableColumn id="19" name="FORMATION" totalsRowDxfId="657"/>
    <tableColumn id="6" name="DATE FORMATION" totalsRowDxfId="656"/>
    <tableColumn id="26" name="CHÉQUE" totalsRowDxfId="655"/>
    <tableColumn id="27" name="NUMÉRO DE CONVENTION" totalsRowDxfId="654"/>
    <tableColumn id="7" name="MONTANT TOTAL  HT" totalsRowFunction="sum" totalsRowDxfId="653"/>
    <tableColumn id="21" name="MONTANT TOTAL  TTC" totalsRowFunction="sum" totalsRowDxfId="652">
      <calculatedColumnFormula>Tableau2673[[#This Row],[MONTANT TOTAL  HT]]*1.2</calculatedColumnFormula>
    </tableColumn>
    <tableColumn id="12" name="NUMÉRO DE FACTURE" totalsRowDxfId="651"/>
    <tableColumn id="13" name="REFERENCE CLIENT" totalsRowDxfId="650"/>
    <tableColumn id="15" name="DATE ENVOI FACTURE ET FEUILLE DE PRÉSENCE" totalsRowDxfId="649"/>
    <tableColumn id="18" name="DATE RECEPTION CHÉQUE" totalsRowDxfId="648"/>
    <tableColumn id="9" name="RESTE A RECEVOIR" totalsRowFunction="sum" totalsRowDxfId="647">
      <calculatedColumnFormula>IF(ISBLANK($T107),P107,0)</calculatedColumnFormula>
    </tableColumn>
    <tableColumn id="10" name="FORMATEUR" dataDxfId="646" totalsRowDxfId="645"/>
    <tableColumn id="16" name="REMARQUE" dataDxfId="644" totalsRowDxfId="643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7" name="Tableau2678" displayName="Tableau2678" ref="B210:W309" totalsRowCount="1" headerRowDxfId="642" dataDxfId="640" totalsRowDxfId="638" headerRowBorderDxfId="641" tableBorderDxfId="639" totalsRowBorderDxfId="637">
  <autoFilter ref="B210:W308"/>
  <tableColumns count="22">
    <tableColumn id="1" name="STATUT" totalsRowLabel="Total" dataDxfId="636" totalsRowDxfId="635"/>
    <tableColumn id="8" name="MOIS" dataDxfId="634" totalsRowDxfId="633"/>
    <tableColumn id="2" name="DATE D'ENVOI" dataDxfId="632" totalsRowDxfId="631"/>
    <tableColumn id="3" name="AGENCE" dataDxfId="630" totalsRowDxfId="629"/>
    <tableColumn id="4" name="VILLE" dataDxfId="628" totalsRowDxfId="627"/>
    <tableColumn id="11" name="ADRESSE" dataDxfId="626" totalsRowDxfId="625"/>
    <tableColumn id="17" name="TELEPHONE" dataDxfId="624" totalsRowDxfId="623"/>
    <tableColumn id="14" name="MAIL" dataDxfId="622" totalsRowDxfId="621"/>
    <tableColumn id="5" name="NOM DU PARTICIPANT" dataDxfId="620" totalsRowDxfId="619"/>
    <tableColumn id="19" name="FORMATION" dataDxfId="618" totalsRowDxfId="617"/>
    <tableColumn id="6" name="DATE FORMATION" dataDxfId="616" totalsRowDxfId="615"/>
    <tableColumn id="26" name="CHÉQUE" dataDxfId="614" totalsRowDxfId="613"/>
    <tableColumn id="27" name="NUMÉRO DE CONVENTION" dataDxfId="612" totalsRowDxfId="611"/>
    <tableColumn id="7" name="MONTANT TOTAL  HT" totalsRowFunction="sum" dataDxfId="610" totalsRowDxfId="609"/>
    <tableColumn id="21" name="MONTANT TOTAL  TTC" totalsRowFunction="sum" dataDxfId="608" totalsRowDxfId="607">
      <calculatedColumnFormula>Tableau2678[[#This Row],[MONTANT TOTAL  HT]]*1.2</calculatedColumnFormula>
    </tableColumn>
    <tableColumn id="12" name="NUMÉRO DE FACTURE" dataDxfId="606" totalsRowDxfId="605"/>
    <tableColumn id="13" name="REFERENCE CLIENT" dataDxfId="604" totalsRowDxfId="603"/>
    <tableColumn id="15" name="DATE ENVOI FACTURE ET FEUILLE DE PRÉSENCE" dataDxfId="602" totalsRowDxfId="601"/>
    <tableColumn id="18" name="DATE RECEPTION CHÉQUE" dataDxfId="600" totalsRowDxfId="599"/>
    <tableColumn id="9" name="RESTE A RECEVOIR" totalsRowFunction="sum" dataDxfId="598" totalsRowDxfId="597">
      <calculatedColumnFormula>IF(ISBLANK($T211),P211,0)</calculatedColumnFormula>
    </tableColumn>
    <tableColumn id="10" name="FORMATEUR" dataDxfId="596" totalsRowDxfId="595"/>
    <tableColumn id="16" name="REMARQUE" dataDxfId="594" totalsRowDxfId="593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B2:V100" totalsRowCount="1" headerRowDxfId="516" dataDxfId="514" totalsRowDxfId="512" headerRowBorderDxfId="515" tableBorderDxfId="513" totalsRowBorderDxfId="511">
  <autoFilter ref="B2:V99"/>
  <tableColumns count="21">
    <tableColumn id="1" name="STATUT" totalsRowLabel="Total" dataDxfId="510" totalsRowDxfId="509"/>
    <tableColumn id="8" name="MOIS" dataDxfId="508" totalsRowDxfId="507"/>
    <tableColumn id="2" name="DATE D'ENVOI" dataDxfId="506" totalsRowDxfId="505"/>
    <tableColumn id="3" name="AGENCE" dataDxfId="504" totalsRowDxfId="503"/>
    <tableColumn id="4" name="VILLE" dataDxfId="502" totalsRowDxfId="501"/>
    <tableColumn id="11" name="ADRESSE" dataDxfId="500" totalsRowDxfId="499"/>
    <tableColumn id="17" name="TELEPHONE" dataDxfId="498" totalsRowDxfId="497"/>
    <tableColumn id="14" name="MAIL" dataDxfId="496" totalsRowDxfId="495"/>
    <tableColumn id="5" name="NOM DU PARTICIPANT" dataDxfId="494" totalsRowDxfId="493"/>
    <tableColumn id="19" name="FORMATION" dataDxfId="492" totalsRowDxfId="491"/>
    <tableColumn id="6" name="DATE FORMATION" dataDxfId="490" totalsRowDxfId="489"/>
    <tableColumn id="26" name="CHÉQUE" dataDxfId="488" totalsRowDxfId="487"/>
    <tableColumn id="27" name="MONTANT TOTAL  HT" totalsRowFunction="sum" totalsRowDxfId="486"/>
    <tableColumn id="7" name="MONTANT TOTAL TTC" totalsRowFunction="sum" totalsRowDxfId="485">
      <calculatedColumnFormula>Tableau26[[#This Row],[MONTANT TOTAL  HT]]*1.2</calculatedColumnFormula>
    </tableColumn>
    <tableColumn id="21" name="NUMÉRO DE FACTURE" dataDxfId="484" totalsRowDxfId="483"/>
    <tableColumn id="12" name="REFERENCE_x000a_ CLIENT" dataDxfId="482" totalsRowDxfId="481"/>
    <tableColumn id="13" name="DATE ENVOI FACTURE ET FEUILLE DE PRÉSENCE" dataDxfId="480" totalsRowDxfId="479"/>
    <tableColumn id="16" name="DATE RECEPTION CHÉQUE" totalsRowDxfId="478"/>
    <tableColumn id="18" name="RESTE A RECEVOIR" totalsRowFunction="sum" totalsRowDxfId="477">
      <calculatedColumnFormula>IF(ISBLANK($S3),O3,0)</calculatedColumnFormula>
    </tableColumn>
    <tableColumn id="9" name="FORMATEUR" dataDxfId="476" totalsRowDxfId="475"/>
    <tableColumn id="10" name="REMARQUE" dataDxfId="474" totalsRowDxfId="473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3" name="Tableau264" displayName="Tableau264" ref="B209:V308" totalsRowShown="0" headerRowDxfId="472" dataDxfId="470" totalsRowDxfId="468" headerRowBorderDxfId="471" tableBorderDxfId="469" totalsRowBorderDxfId="467">
  <autoFilter ref="B209:V308"/>
  <tableColumns count="21">
    <tableColumn id="1" name="STATUT" dataDxfId="466" totalsRowDxfId="465"/>
    <tableColumn id="8" name="MOIS" dataDxfId="464" totalsRowDxfId="463"/>
    <tableColumn id="2" name="DATE D'ENVOI" dataDxfId="462" totalsRowDxfId="461"/>
    <tableColumn id="3" name="AGENCE" dataDxfId="460" totalsRowDxfId="459"/>
    <tableColumn id="4" name="VILLE" dataDxfId="458" totalsRowDxfId="457"/>
    <tableColumn id="11" name="ADRESSE" dataDxfId="456" totalsRowDxfId="455"/>
    <tableColumn id="17" name="TELEPHONE" dataDxfId="454" totalsRowDxfId="453"/>
    <tableColumn id="14" name="MAIL" dataDxfId="452" totalsRowDxfId="451"/>
    <tableColumn id="5" name="NOM DU PARTICIPANT" dataDxfId="450" totalsRowDxfId="449"/>
    <tableColumn id="19" name="FORMATION" dataDxfId="448" totalsRowDxfId="447"/>
    <tableColumn id="6" name="DATE FORMATION" dataDxfId="446" totalsRowDxfId="445"/>
    <tableColumn id="26" name="CHÉQUE" dataDxfId="444" totalsRowDxfId="443"/>
    <tableColumn id="27" name="MONTANT TOTAL  HT" dataDxfId="442" totalsRowDxfId="441"/>
    <tableColumn id="7" name="MONTANT TOTAL TTC" dataDxfId="440" totalsRowDxfId="439"/>
    <tableColumn id="21" name="NUMÉRO DE FACTURE" dataDxfId="438" totalsRowDxfId="437"/>
    <tableColumn id="12" name="REFERENCE CLIENT" dataDxfId="436" totalsRowDxfId="435"/>
    <tableColumn id="13" name="DATE ENVOI FACTURE ET FEUILLE DE PRÉSENCE" dataDxfId="434" totalsRowDxfId="433"/>
    <tableColumn id="15" name="DATE RECEPTION CHÉQUE" dataDxfId="432" totalsRowDxfId="431"/>
    <tableColumn id="16" name="RESTE A RECEVOIR" dataDxfId="430" totalsRowDxfId="429"/>
    <tableColumn id="9" name="FORMATEUR" dataDxfId="428" totalsRowDxfId="427"/>
    <tableColumn id="10" name="REMARQUE" dataDxfId="426" totalsRowDxfId="425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id="8" name="Tableau269" displayName="Tableau269" ref="B2:W100" totalsRowCount="1" headerRowDxfId="333" dataDxfId="331" totalsRowDxfId="329" headerRowBorderDxfId="332" tableBorderDxfId="330" totalsRowBorderDxfId="328">
  <autoFilter ref="B2:W99"/>
  <tableColumns count="22">
    <tableColumn id="1" name="STATUT" totalsRowLabel="Total" dataDxfId="327" totalsRowDxfId="326">
      <calculatedColumnFormula>B3:M5</calculatedColumnFormula>
    </tableColumn>
    <tableColumn id="8" name="MOIS" dataDxfId="325" totalsRowDxfId="324"/>
    <tableColumn id="2" name="DATE DE MISE EN LIGNE" dataDxfId="323" totalsRowDxfId="322"/>
    <tableColumn id="3" name="AGENCE" dataDxfId="321" totalsRowDxfId="320"/>
    <tableColumn id="4" name="VILLE" dataDxfId="319" totalsRowDxfId="318"/>
    <tableColumn id="11" name="ADRESSE" dataDxfId="317" totalsRowDxfId="316"/>
    <tableColumn id="17" name="TELEPHONE" dataDxfId="315" totalsRowDxfId="314"/>
    <tableColumn id="14" name="MAIL" dataDxfId="313" totalsRowDxfId="312"/>
    <tableColumn id="5" name="NOM DU PARTICIPANT" dataDxfId="311" totalsRowDxfId="310"/>
    <tableColumn id="19" name="FORMATION" dataDxfId="309" totalsRowDxfId="308"/>
    <tableColumn id="6" name="DATE FORMATION" dataDxfId="307" totalsRowDxfId="306"/>
    <tableColumn id="26" name="CHÉQUE" dataDxfId="305" totalsRowDxfId="304"/>
    <tableColumn id="27" name="MONTANT TOTAL  HT" dataDxfId="303" totalsRowDxfId="302"/>
    <tableColumn id="7" name="MONTANT TOTAL TTC" dataDxfId="301" totalsRowDxfId="300">
      <calculatedColumnFormula>+Tableau269[[#This Row],[MONTANT TOTAL  HT]]*1.2</calculatedColumnFormula>
    </tableColumn>
    <tableColumn id="21" name="NUMÉRO DE FACTURE" dataDxfId="299" totalsRowDxfId="298"/>
    <tableColumn id="12" name="REFERENCE CLIENT" dataDxfId="297" totalsRowDxfId="296"/>
    <tableColumn id="13" name="DATE ENVOI FACTURE ET FEUILLE DE PRÉSENCE" dataDxfId="295" totalsRowDxfId="294"/>
    <tableColumn id="16" name="DATE RECEPTION CHÈQUE" dataDxfId="293" totalsRowDxfId="292"/>
    <tableColumn id="18" name="RESTE A RECEVOIR" totalsRowFunction="sum" dataDxfId="291" totalsRowDxfId="290">
      <calculatedColumnFormula>IF(ISBLANK($S3),O3,0)</calculatedColumnFormula>
    </tableColumn>
    <tableColumn id="9" name="IDENTIFIANTS / MDP" dataDxfId="289" totalsRowDxfId="288"/>
    <tableColumn id="10" name="FORMATEUR" dataDxfId="287" totalsRowDxfId="286"/>
    <tableColumn id="15" name="REMARQUE" dataDxfId="285" totalsRowDxfId="284"/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id="9" name="Tableau26410" displayName="Tableau26410" ref="B208:W307" totalsRowCount="1" headerRowDxfId="283" dataDxfId="281" totalsRowDxfId="279" headerRowBorderDxfId="282" tableBorderDxfId="280" totalsRowBorderDxfId="278">
  <autoFilter ref="B208:W306"/>
  <tableColumns count="22">
    <tableColumn id="1" name="STATUT" totalsRowLabel="Total" dataDxfId="277" totalsRowDxfId="276"/>
    <tableColumn id="8" name="MOIS" dataDxfId="275" totalsRowDxfId="274"/>
    <tableColumn id="2" name="DATE DE MISE EN LIGNE" dataDxfId="273" totalsRowDxfId="272"/>
    <tableColumn id="3" name="AGENCE" dataDxfId="271" totalsRowDxfId="270"/>
    <tableColumn id="4" name="VILLE" dataDxfId="269" totalsRowDxfId="268"/>
    <tableColumn id="11" name="ADRESSE" dataDxfId="267" totalsRowDxfId="266"/>
    <tableColumn id="17" name="TELEPHONE" dataDxfId="265" totalsRowDxfId="264"/>
    <tableColumn id="14" name="MAIL" dataDxfId="263" totalsRowDxfId="262"/>
    <tableColumn id="5" name="NOM DU PARTICIPANT" dataDxfId="261" totalsRowDxfId="260"/>
    <tableColumn id="19" name="FORMATION" dataDxfId="259" totalsRowDxfId="258"/>
    <tableColumn id="6" name="DATE FORMATION" dataDxfId="257" totalsRowDxfId="256"/>
    <tableColumn id="26" name="CHÉQUE" dataDxfId="255" totalsRowDxfId="254"/>
    <tableColumn id="27" name="MONTANT TOTAL  HT" totalsRowFunction="sum" dataDxfId="253" totalsRowDxfId="252"/>
    <tableColumn id="7" name="MONTANT TOTAL TTC" totalsRowFunction="sum" totalsRowDxfId="251">
      <calculatedColumnFormula>+Tableau26410[[#This Row],[MONTANT TOTAL  HT]]*1.2</calculatedColumnFormula>
    </tableColumn>
    <tableColumn id="21" name="NUMÉRO DE FACTURE" dataDxfId="250" totalsRowDxfId="249"/>
    <tableColumn id="12" name="REFERENCE CLIENT" dataDxfId="248" totalsRowDxfId="247"/>
    <tableColumn id="13" name="DATE ENVOI FACTURE ET FEUILLE DE PRÉSENCE" dataDxfId="246" totalsRowDxfId="245"/>
    <tableColumn id="15" name="DATE RECEPTION CHÈQUE" dataDxfId="244" totalsRowDxfId="243"/>
    <tableColumn id="16" name="RESTE A RECEVOIR" totalsRowFunction="sum" totalsRowDxfId="242">
      <calculatedColumnFormula>IF(ISBLANK($S209),O209,0)</calculatedColumnFormula>
    </tableColumn>
    <tableColumn id="18" name="IDENTIFIANTS / MDP" dataDxfId="241" totalsRowDxfId="240"/>
    <tableColumn id="9" name="FORMATEUR" dataDxfId="239" totalsRowDxfId="238"/>
    <tableColumn id="10" name="REMARQUE" dataDxfId="237" totalsRowDxfId="236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2:V29" totalsRowCount="1" headerRowDxfId="103" dataDxfId="101" totalsRowDxfId="99" headerRowBorderDxfId="102" tableBorderDxfId="100" totalsRowBorderDxfId="98">
  <autoFilter ref="B2:V28"/>
  <tableColumns count="21">
    <tableColumn id="1" name="STATUT" totalsRowLabel="Total" dataDxfId="97" totalsRowDxfId="96"/>
    <tableColumn id="2" name="MOIS" dataDxfId="95" totalsRowDxfId="94"/>
    <tableColumn id="3" name="DATE D'ENVOI" dataDxfId="93" totalsRowDxfId="92"/>
    <tableColumn id="4" name="AGENCE" dataDxfId="91" totalsRowDxfId="90"/>
    <tableColumn id="5" name="VILLE" dataDxfId="89" totalsRowDxfId="88"/>
    <tableColumn id="6" name="ADRESSE" dataDxfId="87" totalsRowDxfId="86"/>
    <tableColumn id="7" name="TELEPHONE" dataDxfId="85" totalsRowDxfId="84"/>
    <tableColumn id="8" name="MAIL" dataDxfId="83" totalsRowDxfId="82"/>
    <tableColumn id="9" name="NOM DU PARTICIPANT" dataDxfId="81" totalsRowDxfId="80"/>
    <tableColumn id="10" name="FORMATION" dataDxfId="79" totalsRowDxfId="78"/>
    <tableColumn id="11" name="DATE DE FORMATION" dataDxfId="77" totalsRowDxfId="76"/>
    <tableColumn id="12" name="CHÉQUE" dataDxfId="75" totalsRowDxfId="74"/>
    <tableColumn id="13" name="MONTANT TOTAL  HT" totalsRowFunction="sum" dataDxfId="73" totalsRowDxfId="72"/>
    <tableColumn id="14" name="MONTANT TOTAL TTC" totalsRowFunction="sum" dataDxfId="71" totalsRowDxfId="70">
      <calculatedColumnFormula>Tableau112[[#This Row],[MONTANT TOTAL  HT]]*1.2</calculatedColumnFormula>
    </tableColumn>
    <tableColumn id="15" name="NUMÉRO DE FACTURE" dataDxfId="69" totalsRowDxfId="68"/>
    <tableColumn id="16" name="REFERENCE CLIENT" dataDxfId="67" totalsRowDxfId="66"/>
    <tableColumn id="17" name="DATE ENVOI FACTURE " dataDxfId="65" totalsRowDxfId="64"/>
    <tableColumn id="18" name="DATE RECEPTION CHÈQUE" dataDxfId="63" totalsRowDxfId="62"/>
    <tableColumn id="19" name="RESTE A RECEVOIR TTC" totalsRowFunction="sum" dataDxfId="61" totalsRowDxfId="60">
      <calculatedColumnFormula>IF(ISBLANK($S3),O3,0)</calculatedColumnFormula>
    </tableColumn>
    <tableColumn id="20" name="FORMATEUR" dataDxfId="59" totalsRowDxfId="58"/>
    <tableColumn id="21" name="REMARQUE" dataDxfId="57" totalsRowDxfId="56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2" name="Tableau413" displayName="Tableau413" ref="B34:V61" totalsRowShown="0" headerRowDxfId="55" dataDxfId="53" totalsRowDxfId="51" headerRowBorderDxfId="54" tableBorderDxfId="52" totalsRowBorderDxfId="50">
  <autoFilter ref="B34:V61"/>
  <tableColumns count="21">
    <tableColumn id="1" name="STATUT" dataDxfId="49"/>
    <tableColumn id="2" name="MOIS" dataDxfId="48"/>
    <tableColumn id="3" name="DATE D'ENVOI" dataDxfId="47"/>
    <tableColumn id="4" name="AGENCE" dataDxfId="46"/>
    <tableColumn id="5" name="VILLE" dataDxfId="45"/>
    <tableColumn id="6" name="ADRESSE" dataDxfId="44"/>
    <tableColumn id="7" name="TELEPHONE" dataDxfId="43"/>
    <tableColumn id="8" name="MAIL" dataDxfId="42"/>
    <tableColumn id="9" name="NOM DU PARTICIPANT" dataDxfId="41"/>
    <tableColumn id="10" name="FORMATION" dataDxfId="40"/>
    <tableColumn id="11" name="DATE DE FORMATION" dataDxfId="39"/>
    <tableColumn id="12" name="CHÉQUE" dataDxfId="38"/>
    <tableColumn id="13" name="MONTANT TOTAL  HT" dataDxfId="37"/>
    <tableColumn id="14" name="MONTANT TOTAL TTC" dataDxfId="36">
      <calculatedColumnFormula>Tableau413[[#This Row],[MONTANT TOTAL  HT]]*1.2</calculatedColumnFormula>
    </tableColumn>
    <tableColumn id="15" name="NUMÉRO DE FACTURE" dataDxfId="35"/>
    <tableColumn id="16" name="REFERENCE CLIENT" dataDxfId="34"/>
    <tableColumn id="17" name="DATE ENVOI FACTURE " dataDxfId="33"/>
    <tableColumn id="18" name="DATE RECEPTION CHÈQUE" dataDxfId="32"/>
    <tableColumn id="19" name="RESTE A RECEVOIR TTC" dataDxfId="31">
      <calculatedColumnFormula>IF(ISBLANK($S35),O35,0)</calculatedColumnFormula>
    </tableColumn>
    <tableColumn id="20" name="FORMATEUR" dataDxfId="30"/>
    <tableColumn id="21" name="REMARQUE" dataDxfId="29" totalsRowDxfId="28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3" name="Tableau11114" displayName="Tableau11114" ref="B66:V94" totalsRowShown="0" headerRowDxfId="27" dataDxfId="25" totalsRowDxfId="23" headerRowBorderDxfId="26" tableBorderDxfId="24" totalsRowBorderDxfId="22">
  <autoFilter ref="B66:V94"/>
  <tableColumns count="21">
    <tableColumn id="1" name="STATUT" dataDxfId="21"/>
    <tableColumn id="2" name="MOIS" dataDxfId="20"/>
    <tableColumn id="3" name="DATE D'ENVOI" dataDxfId="19"/>
    <tableColumn id="4" name="AGENCE" dataDxfId="18"/>
    <tableColumn id="5" name="VILLE" dataDxfId="17"/>
    <tableColumn id="6" name="ADRESSE" dataDxfId="16"/>
    <tableColumn id="7" name="TELEPHONE" dataDxfId="15"/>
    <tableColumn id="8" name="MAIL" dataDxfId="14"/>
    <tableColumn id="9" name="NOM DU PARTICIPANT" dataDxfId="13"/>
    <tableColumn id="10" name="FORMATION" dataDxfId="12"/>
    <tableColumn id="11" name="DATE DE FORMATION" dataDxfId="11"/>
    <tableColumn id="12" name="CHÉQUE" dataDxfId="10"/>
    <tableColumn id="13" name="MONTANT TOTAL  HT" dataDxfId="9"/>
    <tableColumn id="14" name="MONTANT TOTAL TTC" dataDxfId="8">
      <calculatedColumnFormula>IF(OR(C67="Refuse",C67="Refusé"),0,(N67*1.2))</calculatedColumnFormula>
    </tableColumn>
    <tableColumn id="15" name="NUMÉRO DE FACTURE" dataDxfId="7"/>
    <tableColumn id="16" name="REFERENCE CLIENT" dataDxfId="6"/>
    <tableColumn id="17" name="DATE ENVOI FACTURE " dataDxfId="5"/>
    <tableColumn id="18" name="DATE RECEPTION CHÈQUE" dataDxfId="4">
      <calculatedColumnFormula>Tableau26[[#Totals],[MONTANT TOTAL TTC]]-Tableau26[[#Totals],[RESTE A RECEVOIR]]</calculatedColumnFormula>
    </tableColumn>
    <tableColumn id="19" name="RESTE A RECEVOIR TTC" dataDxfId="3">
      <calculatedColumnFormula>IF(ISBLANK($S67),O67,0)</calculatedColumnFormula>
    </tableColumn>
    <tableColumn id="20" name="FORMATEUR" dataDxfId="2"/>
    <tableColumn id="21" name="REMARQUE" dataDxfId="1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W316"/>
  <sheetViews>
    <sheetView zoomScale="98" zoomScaleNormal="98" workbookViewId="0">
      <pane xSplit="1" ySplit="2" topLeftCell="B300" activePane="bottomRight" state="frozen"/>
      <selection pane="topRight" activeCell="B1" sqref="B1"/>
      <selection pane="bottomLeft" activeCell="A3" sqref="A3"/>
      <selection pane="bottomRight" activeCell="A309" sqref="A309:XFD309"/>
    </sheetView>
  </sheetViews>
  <sheetFormatPr baseColWidth="10" defaultRowHeight="15"/>
  <cols>
    <col min="1" max="1" width="14.25" customWidth="1"/>
    <col min="2" max="3" width="12.875" customWidth="1"/>
    <col min="4" max="4" width="16.25" style="49" customWidth="1"/>
    <col min="5" max="5" width="24.125" style="29" customWidth="1"/>
    <col min="6" max="6" width="22.75" customWidth="1"/>
    <col min="7" max="7" width="32" customWidth="1"/>
    <col min="8" max="8" width="16.75" style="54" customWidth="1"/>
    <col min="9" max="9" width="22.75" customWidth="1"/>
    <col min="10" max="10" width="22.875" style="29" customWidth="1"/>
    <col min="11" max="11" width="32.375" customWidth="1"/>
    <col min="12" max="12" width="18.875" style="49" customWidth="1"/>
    <col min="13" max="13" width="10.625" style="3" customWidth="1"/>
    <col min="14" max="14" width="18.75" customWidth="1"/>
    <col min="15" max="15" width="15.625" customWidth="1"/>
    <col min="16" max="16" width="14.25" style="149" customWidth="1"/>
    <col min="17" max="17" width="15.25" style="4" customWidth="1"/>
    <col min="18" max="18" width="16.375" style="4" customWidth="1"/>
    <col min="19" max="19" width="20.625" style="49" customWidth="1"/>
    <col min="20" max="20" width="18.75" style="145" customWidth="1"/>
    <col min="21" max="21" width="16.875" style="3" customWidth="1"/>
    <col min="22" max="22" width="20.875" customWidth="1"/>
    <col min="23" max="23" width="26.625" customWidth="1"/>
  </cols>
  <sheetData>
    <row r="1" spans="1:23" ht="81" customHeight="1">
      <c r="A1" s="191"/>
      <c r="B1" s="382" t="s">
        <v>49</v>
      </c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4"/>
    </row>
    <row r="2" spans="1:23" ht="83.25" customHeight="1">
      <c r="A2" s="193"/>
      <c r="B2" s="163" t="s">
        <v>17</v>
      </c>
      <c r="C2" s="163" t="s">
        <v>0</v>
      </c>
      <c r="D2" s="164" t="s">
        <v>1</v>
      </c>
      <c r="E2" s="163" t="s">
        <v>2</v>
      </c>
      <c r="F2" s="163" t="s">
        <v>3</v>
      </c>
      <c r="G2" s="163" t="s">
        <v>10</v>
      </c>
      <c r="H2" s="165" t="s">
        <v>13</v>
      </c>
      <c r="I2" s="163" t="s">
        <v>12</v>
      </c>
      <c r="J2" s="163" t="s">
        <v>24</v>
      </c>
      <c r="K2" s="163" t="s">
        <v>7</v>
      </c>
      <c r="L2" s="164" t="s">
        <v>47</v>
      </c>
      <c r="M2" s="163" t="s">
        <v>5</v>
      </c>
      <c r="N2" s="166" t="s">
        <v>29</v>
      </c>
      <c r="O2" s="166" t="s">
        <v>44</v>
      </c>
      <c r="P2" s="166" t="s">
        <v>46</v>
      </c>
      <c r="Q2" s="167" t="s">
        <v>6</v>
      </c>
      <c r="R2" s="163" t="s">
        <v>14</v>
      </c>
      <c r="S2" s="168" t="s">
        <v>23</v>
      </c>
      <c r="T2" s="169" t="s">
        <v>48</v>
      </c>
      <c r="U2" s="170" t="s">
        <v>55</v>
      </c>
      <c r="V2" s="313" t="s">
        <v>69</v>
      </c>
      <c r="W2" s="317" t="s">
        <v>11</v>
      </c>
    </row>
    <row r="3" spans="1:23" ht="24.95" customHeight="1">
      <c r="A3" s="389" t="s">
        <v>34</v>
      </c>
      <c r="B3" s="74"/>
      <c r="C3" s="74"/>
      <c r="D3" s="73"/>
      <c r="E3" s="71"/>
      <c r="F3" s="70"/>
      <c r="G3" s="70"/>
      <c r="H3" s="72"/>
      <c r="I3" s="70"/>
      <c r="J3" s="71"/>
      <c r="K3" s="70"/>
      <c r="L3" s="73"/>
      <c r="M3" s="158"/>
      <c r="N3" s="158"/>
      <c r="O3" s="34"/>
      <c r="P3" s="34">
        <f>Tableau267[[#This Row],[MONTANT TOTAL  HT]]*1.2</f>
        <v>0</v>
      </c>
      <c r="Q3" s="33"/>
      <c r="R3" s="30"/>
      <c r="S3" s="30"/>
      <c r="T3" s="238"/>
      <c r="U3" s="107">
        <f t="shared" ref="U3:U66" si="0">IF(ISBLANK($T3),P3,0)</f>
        <v>0</v>
      </c>
      <c r="V3" s="105"/>
      <c r="W3" s="314"/>
    </row>
    <row r="4" spans="1:23" ht="24.95" customHeight="1">
      <c r="A4" s="390"/>
      <c r="B4" s="31"/>
      <c r="C4" s="31"/>
      <c r="D4" s="56"/>
      <c r="E4" s="32"/>
      <c r="F4" s="33"/>
      <c r="G4" s="33"/>
      <c r="H4" s="59"/>
      <c r="I4" s="33"/>
      <c r="J4" s="32"/>
      <c r="K4" s="33"/>
      <c r="L4" s="56"/>
      <c r="M4" s="159"/>
      <c r="N4" s="159"/>
      <c r="O4" s="34"/>
      <c r="P4" s="34">
        <f>Tableau267[[#This Row],[MONTANT TOTAL  HT]]*1.2</f>
        <v>0</v>
      </c>
      <c r="Q4" s="113"/>
      <c r="R4" s="30"/>
      <c r="S4" s="56"/>
      <c r="T4" s="239"/>
      <c r="U4" s="107">
        <f t="shared" si="0"/>
        <v>0</v>
      </c>
      <c r="V4" s="105"/>
      <c r="W4" s="314"/>
    </row>
    <row r="5" spans="1:23" ht="24.95" customHeight="1">
      <c r="A5" s="390"/>
      <c r="B5" s="31"/>
      <c r="C5" s="31"/>
      <c r="D5" s="56"/>
      <c r="E5" s="32"/>
      <c r="F5" s="33"/>
      <c r="G5" s="33"/>
      <c r="H5" s="59"/>
      <c r="I5" s="33"/>
      <c r="J5" s="32"/>
      <c r="K5" s="33"/>
      <c r="L5" s="56"/>
      <c r="M5" s="159"/>
      <c r="N5" s="159"/>
      <c r="O5" s="34"/>
      <c r="P5" s="34">
        <f>Tableau267[[#This Row],[MONTANT TOTAL  HT]]*1.2</f>
        <v>0</v>
      </c>
      <c r="Q5" s="113"/>
      <c r="R5" s="30"/>
      <c r="S5" s="56"/>
      <c r="T5" s="239"/>
      <c r="U5" s="107">
        <f t="shared" si="0"/>
        <v>0</v>
      </c>
      <c r="V5" s="105"/>
      <c r="W5" s="314"/>
    </row>
    <row r="6" spans="1:23" ht="24.95" customHeight="1">
      <c r="A6" s="390"/>
      <c r="B6" s="31"/>
      <c r="C6" s="31"/>
      <c r="D6" s="56"/>
      <c r="E6" s="32"/>
      <c r="F6" s="33"/>
      <c r="G6" s="33"/>
      <c r="H6" s="59"/>
      <c r="I6" s="33"/>
      <c r="J6" s="32"/>
      <c r="K6" s="33"/>
      <c r="L6" s="56"/>
      <c r="M6" s="159"/>
      <c r="N6" s="159"/>
      <c r="O6" s="34"/>
      <c r="P6" s="34">
        <f>Tableau267[[#This Row],[MONTANT TOTAL  HT]]*1.2</f>
        <v>0</v>
      </c>
      <c r="Q6" s="113"/>
      <c r="R6" s="30"/>
      <c r="S6" s="56"/>
      <c r="T6" s="239"/>
      <c r="U6" s="107">
        <f t="shared" si="0"/>
        <v>0</v>
      </c>
      <c r="V6" s="105"/>
      <c r="W6" s="314"/>
    </row>
    <row r="7" spans="1:23" ht="24.95" customHeight="1">
      <c r="A7" s="390"/>
      <c r="B7" s="31"/>
      <c r="C7" s="31"/>
      <c r="D7" s="56"/>
      <c r="E7" s="32"/>
      <c r="F7" s="33"/>
      <c r="G7" s="33"/>
      <c r="H7" s="59"/>
      <c r="I7" s="33"/>
      <c r="J7" s="32"/>
      <c r="K7" s="33"/>
      <c r="L7" s="56"/>
      <c r="M7" s="159"/>
      <c r="N7" s="159"/>
      <c r="O7" s="34"/>
      <c r="P7" s="34">
        <f>Tableau267[[#This Row],[MONTANT TOTAL  HT]]*1.2</f>
        <v>0</v>
      </c>
      <c r="Q7" s="113"/>
      <c r="R7" s="30"/>
      <c r="S7" s="56"/>
      <c r="T7" s="239"/>
      <c r="U7" s="107">
        <f t="shared" si="0"/>
        <v>0</v>
      </c>
      <c r="V7" s="105"/>
      <c r="W7" s="314"/>
    </row>
    <row r="8" spans="1:23" ht="24.95" customHeight="1">
      <c r="A8" s="390"/>
      <c r="B8" s="31"/>
      <c r="C8" s="31"/>
      <c r="D8" s="56"/>
      <c r="E8" s="32"/>
      <c r="F8" s="33"/>
      <c r="G8" s="33"/>
      <c r="H8" s="59"/>
      <c r="I8" s="33"/>
      <c r="J8" s="32"/>
      <c r="K8" s="33"/>
      <c r="L8" s="56"/>
      <c r="M8" s="159"/>
      <c r="N8" s="159"/>
      <c r="O8" s="34"/>
      <c r="P8" s="34">
        <f>Tableau267[[#This Row],[MONTANT TOTAL  HT]]*1.2</f>
        <v>0</v>
      </c>
      <c r="Q8" s="113"/>
      <c r="R8" s="30"/>
      <c r="S8" s="56"/>
      <c r="T8" s="239"/>
      <c r="U8" s="107">
        <f t="shared" si="0"/>
        <v>0</v>
      </c>
      <c r="V8" s="105"/>
      <c r="W8" s="314"/>
    </row>
    <row r="9" spans="1:23" ht="24.95" customHeight="1">
      <c r="A9" s="390"/>
      <c r="B9" s="31"/>
      <c r="C9" s="31"/>
      <c r="D9" s="56"/>
      <c r="E9" s="32"/>
      <c r="F9" s="33"/>
      <c r="G9" s="33"/>
      <c r="H9" s="59"/>
      <c r="I9" s="33"/>
      <c r="J9" s="32"/>
      <c r="K9" s="33"/>
      <c r="L9" s="56"/>
      <c r="M9" s="159"/>
      <c r="N9" s="159"/>
      <c r="O9" s="34"/>
      <c r="P9" s="34">
        <f>Tableau267[[#This Row],[MONTANT TOTAL  HT]]*1.2</f>
        <v>0</v>
      </c>
      <c r="Q9" s="113"/>
      <c r="R9" s="30"/>
      <c r="S9" s="56"/>
      <c r="T9" s="239"/>
      <c r="U9" s="107">
        <f t="shared" si="0"/>
        <v>0</v>
      </c>
      <c r="V9" s="105"/>
      <c r="W9" s="314"/>
    </row>
    <row r="10" spans="1:23" ht="24.95" customHeight="1">
      <c r="A10" s="390"/>
      <c r="B10" s="31"/>
      <c r="C10" s="31"/>
      <c r="D10" s="56"/>
      <c r="E10" s="32"/>
      <c r="F10" s="33"/>
      <c r="G10" s="33"/>
      <c r="H10" s="59"/>
      <c r="I10" s="33"/>
      <c r="J10" s="32"/>
      <c r="K10" s="33"/>
      <c r="L10" s="56"/>
      <c r="M10" s="159"/>
      <c r="N10" s="159"/>
      <c r="O10" s="34"/>
      <c r="P10" s="34">
        <f>Tableau267[[#This Row],[MONTANT TOTAL  HT]]*1.2</f>
        <v>0</v>
      </c>
      <c r="Q10" s="113"/>
      <c r="R10" s="30"/>
      <c r="S10" s="56"/>
      <c r="T10" s="239"/>
      <c r="U10" s="107">
        <f t="shared" si="0"/>
        <v>0</v>
      </c>
      <c r="V10" s="312"/>
      <c r="W10" s="314"/>
    </row>
    <row r="11" spans="1:23" ht="24.95" customHeight="1">
      <c r="A11" s="390"/>
      <c r="B11" s="31"/>
      <c r="C11" s="31"/>
      <c r="D11" s="56"/>
      <c r="E11" s="32"/>
      <c r="F11" s="33"/>
      <c r="G11" s="33"/>
      <c r="H11" s="59"/>
      <c r="I11" s="33"/>
      <c r="J11" s="32"/>
      <c r="K11" s="33"/>
      <c r="L11" s="56"/>
      <c r="M11" s="159"/>
      <c r="N11" s="159"/>
      <c r="O11" s="34"/>
      <c r="P11" s="34">
        <f>Tableau267[[#This Row],[MONTANT TOTAL  HT]]*1.2</f>
        <v>0</v>
      </c>
      <c r="Q11" s="113"/>
      <c r="R11" s="30"/>
      <c r="S11" s="56"/>
      <c r="T11" s="239"/>
      <c r="U11" s="107">
        <f t="shared" si="0"/>
        <v>0</v>
      </c>
      <c r="V11" s="105"/>
      <c r="W11" s="314"/>
    </row>
    <row r="12" spans="1:23" ht="24.95" customHeight="1">
      <c r="A12" s="390"/>
      <c r="B12" s="31"/>
      <c r="C12" s="31"/>
      <c r="D12" s="56"/>
      <c r="E12" s="32"/>
      <c r="F12" s="33"/>
      <c r="G12" s="33"/>
      <c r="H12" s="59"/>
      <c r="I12" s="33"/>
      <c r="J12" s="32"/>
      <c r="K12" s="33"/>
      <c r="L12" s="56"/>
      <c r="M12" s="159"/>
      <c r="N12" s="159"/>
      <c r="O12" s="34"/>
      <c r="P12" s="34">
        <f>Tableau267[[#This Row],[MONTANT TOTAL  HT]]*1.2</f>
        <v>0</v>
      </c>
      <c r="Q12" s="113"/>
      <c r="R12" s="30"/>
      <c r="S12" s="56"/>
      <c r="T12" s="239"/>
      <c r="U12" s="107">
        <f t="shared" si="0"/>
        <v>0</v>
      </c>
      <c r="V12" s="105"/>
      <c r="W12" s="314"/>
    </row>
    <row r="13" spans="1:23" ht="24.95" customHeight="1">
      <c r="A13" s="390"/>
      <c r="B13" s="31"/>
      <c r="C13" s="31"/>
      <c r="D13" s="56"/>
      <c r="E13" s="32"/>
      <c r="F13" s="33"/>
      <c r="G13" s="33"/>
      <c r="H13" s="59"/>
      <c r="I13" s="33"/>
      <c r="J13" s="32"/>
      <c r="K13" s="33"/>
      <c r="L13" s="56"/>
      <c r="M13" s="159"/>
      <c r="N13" s="159"/>
      <c r="O13" s="34"/>
      <c r="P13" s="34">
        <f>Tableau267[[#This Row],[MONTANT TOTAL  HT]]*1.2</f>
        <v>0</v>
      </c>
      <c r="Q13" s="113"/>
      <c r="R13" s="30"/>
      <c r="S13" s="56"/>
      <c r="T13" s="239"/>
      <c r="U13" s="107">
        <f t="shared" si="0"/>
        <v>0</v>
      </c>
      <c r="V13" s="312"/>
      <c r="W13" s="314"/>
    </row>
    <row r="14" spans="1:23" ht="24.95" customHeight="1">
      <c r="A14" s="390"/>
      <c r="B14" s="31"/>
      <c r="C14" s="31"/>
      <c r="D14" s="56"/>
      <c r="E14" s="32"/>
      <c r="F14" s="33"/>
      <c r="G14" s="33"/>
      <c r="H14" s="59"/>
      <c r="I14" s="33"/>
      <c r="J14" s="32"/>
      <c r="K14" s="33"/>
      <c r="L14" s="56"/>
      <c r="M14" s="159"/>
      <c r="N14" s="159"/>
      <c r="O14" s="34"/>
      <c r="P14" s="34">
        <f>Tableau267[[#This Row],[MONTANT TOTAL  HT]]*1.2</f>
        <v>0</v>
      </c>
      <c r="Q14" s="113"/>
      <c r="R14" s="30"/>
      <c r="S14" s="56"/>
      <c r="T14" s="239"/>
      <c r="U14" s="107">
        <f t="shared" si="0"/>
        <v>0</v>
      </c>
      <c r="V14" s="105"/>
      <c r="W14" s="314"/>
    </row>
    <row r="15" spans="1:23" ht="24.95" customHeight="1">
      <c r="A15" s="390"/>
      <c r="B15" s="31"/>
      <c r="C15" s="31"/>
      <c r="D15" s="56"/>
      <c r="E15" s="32"/>
      <c r="F15" s="33"/>
      <c r="G15" s="33"/>
      <c r="H15" s="59"/>
      <c r="I15" s="33"/>
      <c r="J15" s="32"/>
      <c r="K15" s="33"/>
      <c r="L15" s="56"/>
      <c r="M15" s="159"/>
      <c r="N15" s="159"/>
      <c r="O15" s="34"/>
      <c r="P15" s="34">
        <f>Tableau267[[#This Row],[MONTANT TOTAL  HT]]*1.2</f>
        <v>0</v>
      </c>
      <c r="Q15" s="113"/>
      <c r="R15" s="30"/>
      <c r="S15" s="56"/>
      <c r="T15" s="239"/>
      <c r="U15" s="107">
        <f t="shared" si="0"/>
        <v>0</v>
      </c>
      <c r="V15" s="312"/>
      <c r="W15" s="314"/>
    </row>
    <row r="16" spans="1:23" ht="24.95" customHeight="1">
      <c r="A16" s="390"/>
      <c r="B16" s="31"/>
      <c r="C16" s="31"/>
      <c r="D16" s="56"/>
      <c r="E16" s="32"/>
      <c r="F16" s="33"/>
      <c r="G16" s="33"/>
      <c r="H16" s="59"/>
      <c r="I16" s="33"/>
      <c r="J16" s="32"/>
      <c r="K16" s="33"/>
      <c r="L16" s="56"/>
      <c r="M16" s="159"/>
      <c r="N16" s="159"/>
      <c r="O16" s="34"/>
      <c r="P16" s="34">
        <f>Tableau267[[#This Row],[MONTANT TOTAL  HT]]*1.2</f>
        <v>0</v>
      </c>
      <c r="Q16" s="113"/>
      <c r="R16" s="30"/>
      <c r="S16" s="56"/>
      <c r="T16" s="239"/>
      <c r="U16" s="107">
        <f t="shared" si="0"/>
        <v>0</v>
      </c>
      <c r="V16" s="105"/>
      <c r="W16" s="314"/>
    </row>
    <row r="17" spans="1:23" ht="24.95" customHeight="1">
      <c r="A17" s="390"/>
      <c r="B17" s="31"/>
      <c r="C17" s="31"/>
      <c r="D17" s="56"/>
      <c r="E17" s="32"/>
      <c r="F17" s="33"/>
      <c r="G17" s="33"/>
      <c r="H17" s="59"/>
      <c r="I17" s="33"/>
      <c r="J17" s="32"/>
      <c r="K17" s="33"/>
      <c r="L17" s="56"/>
      <c r="M17" s="159"/>
      <c r="N17" s="159"/>
      <c r="O17" s="34"/>
      <c r="P17" s="34">
        <f>Tableau267[[#This Row],[MONTANT TOTAL  HT]]*1.2</f>
        <v>0</v>
      </c>
      <c r="Q17" s="113"/>
      <c r="R17" s="30"/>
      <c r="S17" s="56"/>
      <c r="T17" s="239"/>
      <c r="U17" s="107">
        <f t="shared" si="0"/>
        <v>0</v>
      </c>
      <c r="V17" s="105"/>
      <c r="W17" s="314"/>
    </row>
    <row r="18" spans="1:23" ht="24.95" customHeight="1">
      <c r="A18" s="390"/>
      <c r="B18" s="31"/>
      <c r="C18" s="31"/>
      <c r="D18" s="56"/>
      <c r="E18" s="32"/>
      <c r="F18" s="33"/>
      <c r="G18" s="33"/>
      <c r="H18" s="59"/>
      <c r="I18" s="33"/>
      <c r="J18" s="32"/>
      <c r="K18" s="33"/>
      <c r="L18" s="56"/>
      <c r="M18" s="159"/>
      <c r="N18" s="159"/>
      <c r="O18" s="34"/>
      <c r="P18" s="34">
        <f>Tableau267[[#This Row],[MONTANT TOTAL  HT]]*1.2</f>
        <v>0</v>
      </c>
      <c r="Q18" s="113"/>
      <c r="R18" s="30"/>
      <c r="S18" s="56"/>
      <c r="T18" s="239"/>
      <c r="U18" s="107">
        <f t="shared" si="0"/>
        <v>0</v>
      </c>
      <c r="V18" s="105"/>
      <c r="W18" s="314"/>
    </row>
    <row r="19" spans="1:23" ht="24.95" customHeight="1">
      <c r="A19" s="390"/>
      <c r="B19" s="31"/>
      <c r="C19" s="31"/>
      <c r="D19" s="56"/>
      <c r="E19" s="32"/>
      <c r="F19" s="33"/>
      <c r="G19" s="33"/>
      <c r="H19" s="59"/>
      <c r="I19" s="33"/>
      <c r="J19" s="32"/>
      <c r="K19" s="33"/>
      <c r="L19" s="56"/>
      <c r="M19" s="159"/>
      <c r="N19" s="159"/>
      <c r="O19" s="34"/>
      <c r="P19" s="34">
        <f>Tableau267[[#This Row],[MONTANT TOTAL  HT]]*1.2</f>
        <v>0</v>
      </c>
      <c r="Q19" s="113"/>
      <c r="R19" s="30"/>
      <c r="S19" s="56"/>
      <c r="T19" s="239"/>
      <c r="U19" s="107">
        <f t="shared" si="0"/>
        <v>0</v>
      </c>
      <c r="V19" s="105"/>
      <c r="W19" s="314"/>
    </row>
    <row r="20" spans="1:23" ht="24.95" customHeight="1">
      <c r="A20" s="390"/>
      <c r="B20" s="31"/>
      <c r="C20" s="31"/>
      <c r="D20" s="56"/>
      <c r="E20" s="32"/>
      <c r="F20" s="33"/>
      <c r="G20" s="33"/>
      <c r="H20" s="59"/>
      <c r="I20" s="33"/>
      <c r="J20" s="32"/>
      <c r="K20" s="33"/>
      <c r="L20" s="56"/>
      <c r="M20" s="159"/>
      <c r="N20" s="159"/>
      <c r="O20" s="34"/>
      <c r="P20" s="34">
        <f>Tableau267[[#This Row],[MONTANT TOTAL  HT]]*1.2</f>
        <v>0</v>
      </c>
      <c r="Q20" s="113"/>
      <c r="R20" s="30"/>
      <c r="S20" s="56"/>
      <c r="T20" s="239"/>
      <c r="U20" s="107">
        <f t="shared" si="0"/>
        <v>0</v>
      </c>
      <c r="V20" s="105"/>
      <c r="W20" s="314"/>
    </row>
    <row r="21" spans="1:23" ht="24.95" customHeight="1">
      <c r="A21" s="390"/>
      <c r="B21" s="31"/>
      <c r="C21" s="31"/>
      <c r="D21" s="56"/>
      <c r="E21" s="32"/>
      <c r="F21" s="33"/>
      <c r="G21" s="33"/>
      <c r="H21" s="59"/>
      <c r="I21" s="33"/>
      <c r="J21" s="32"/>
      <c r="K21" s="33"/>
      <c r="L21" s="56"/>
      <c r="M21" s="159"/>
      <c r="N21" s="159"/>
      <c r="O21" s="34"/>
      <c r="P21" s="34">
        <f>Tableau267[[#This Row],[MONTANT TOTAL  HT]]*1.2</f>
        <v>0</v>
      </c>
      <c r="Q21" s="113"/>
      <c r="R21" s="30"/>
      <c r="S21" s="56"/>
      <c r="T21" s="239"/>
      <c r="U21" s="107">
        <f t="shared" si="0"/>
        <v>0</v>
      </c>
      <c r="V21" s="105"/>
      <c r="W21" s="314"/>
    </row>
    <row r="22" spans="1:23" ht="24.95" customHeight="1">
      <c r="A22" s="390"/>
      <c r="B22" s="31"/>
      <c r="C22" s="31"/>
      <c r="D22" s="56"/>
      <c r="E22" s="32"/>
      <c r="F22" s="33"/>
      <c r="G22" s="33"/>
      <c r="H22" s="59"/>
      <c r="I22" s="33"/>
      <c r="J22" s="32"/>
      <c r="K22" s="33"/>
      <c r="L22" s="56"/>
      <c r="M22" s="159"/>
      <c r="N22" s="159"/>
      <c r="O22" s="34"/>
      <c r="P22" s="34">
        <f>Tableau267[[#This Row],[MONTANT TOTAL  HT]]*1.2</f>
        <v>0</v>
      </c>
      <c r="Q22" s="113"/>
      <c r="R22" s="30"/>
      <c r="S22" s="56"/>
      <c r="T22" s="239"/>
      <c r="U22" s="107">
        <f t="shared" si="0"/>
        <v>0</v>
      </c>
      <c r="V22" s="105"/>
      <c r="W22" s="314"/>
    </row>
    <row r="23" spans="1:23" ht="24.95" customHeight="1">
      <c r="A23" s="390"/>
      <c r="B23" s="31"/>
      <c r="C23" s="31"/>
      <c r="D23" s="56"/>
      <c r="E23" s="32"/>
      <c r="F23" s="33"/>
      <c r="G23" s="33"/>
      <c r="H23" s="59"/>
      <c r="I23" s="33"/>
      <c r="J23" s="32"/>
      <c r="K23" s="33"/>
      <c r="L23" s="56"/>
      <c r="M23" s="159"/>
      <c r="N23" s="159"/>
      <c r="O23" s="34"/>
      <c r="P23" s="34">
        <f>Tableau267[[#This Row],[MONTANT TOTAL  HT]]*1.2</f>
        <v>0</v>
      </c>
      <c r="Q23" s="113"/>
      <c r="R23" s="30"/>
      <c r="S23" s="56"/>
      <c r="T23" s="239"/>
      <c r="U23" s="107">
        <f t="shared" si="0"/>
        <v>0</v>
      </c>
      <c r="V23" s="105"/>
      <c r="W23" s="314"/>
    </row>
    <row r="24" spans="1:23" ht="24.95" customHeight="1">
      <c r="A24" s="390"/>
      <c r="B24" s="31"/>
      <c r="C24" s="31"/>
      <c r="D24" s="56"/>
      <c r="E24" s="32"/>
      <c r="F24" s="33"/>
      <c r="G24" s="33"/>
      <c r="H24" s="59"/>
      <c r="I24" s="33"/>
      <c r="J24" s="32"/>
      <c r="K24" s="33"/>
      <c r="L24" s="56"/>
      <c r="M24" s="159"/>
      <c r="N24" s="159"/>
      <c r="O24" s="34"/>
      <c r="P24" s="34">
        <f>Tableau267[[#This Row],[MONTANT TOTAL  HT]]*1.2</f>
        <v>0</v>
      </c>
      <c r="Q24" s="113"/>
      <c r="R24" s="30"/>
      <c r="S24" s="56"/>
      <c r="T24" s="239"/>
      <c r="U24" s="107">
        <f t="shared" si="0"/>
        <v>0</v>
      </c>
      <c r="V24" s="105"/>
      <c r="W24" s="314"/>
    </row>
    <row r="25" spans="1:23" ht="24.95" customHeight="1">
      <c r="A25" s="390"/>
      <c r="B25" s="31"/>
      <c r="C25" s="31"/>
      <c r="D25" s="56"/>
      <c r="E25" s="32"/>
      <c r="F25" s="33"/>
      <c r="G25" s="33"/>
      <c r="H25" s="59"/>
      <c r="I25" s="33"/>
      <c r="J25" s="32"/>
      <c r="K25" s="33"/>
      <c r="L25" s="56"/>
      <c r="M25" s="159"/>
      <c r="N25" s="159"/>
      <c r="O25" s="34"/>
      <c r="P25" s="34">
        <f>Tableau267[[#This Row],[MONTANT TOTAL  HT]]*1.2</f>
        <v>0</v>
      </c>
      <c r="Q25" s="113"/>
      <c r="R25" s="30"/>
      <c r="S25" s="56"/>
      <c r="T25" s="239"/>
      <c r="U25" s="107">
        <f t="shared" si="0"/>
        <v>0</v>
      </c>
      <c r="V25" s="105"/>
      <c r="W25" s="314"/>
    </row>
    <row r="26" spans="1:23" ht="24.95" customHeight="1">
      <c r="A26" s="390"/>
      <c r="B26" s="31"/>
      <c r="C26" s="31"/>
      <c r="D26" s="56"/>
      <c r="E26" s="32"/>
      <c r="F26" s="33"/>
      <c r="G26" s="33"/>
      <c r="H26" s="59"/>
      <c r="I26" s="33"/>
      <c r="J26" s="32"/>
      <c r="K26" s="33"/>
      <c r="L26" s="56"/>
      <c r="M26" s="159"/>
      <c r="N26" s="159"/>
      <c r="O26" s="34"/>
      <c r="P26" s="34">
        <f>Tableau267[[#This Row],[MONTANT TOTAL  HT]]*1.2</f>
        <v>0</v>
      </c>
      <c r="Q26" s="113"/>
      <c r="R26" s="30"/>
      <c r="S26" s="56"/>
      <c r="T26" s="239"/>
      <c r="U26" s="107">
        <f t="shared" si="0"/>
        <v>0</v>
      </c>
      <c r="V26" s="105"/>
      <c r="W26" s="314"/>
    </row>
    <row r="27" spans="1:23" ht="24.95" customHeight="1">
      <c r="A27" s="390"/>
      <c r="B27" s="31"/>
      <c r="C27" s="31"/>
      <c r="D27" s="56"/>
      <c r="E27" s="32"/>
      <c r="F27" s="33"/>
      <c r="G27" s="33"/>
      <c r="H27" s="59"/>
      <c r="I27" s="33"/>
      <c r="J27" s="32"/>
      <c r="K27" s="33"/>
      <c r="L27" s="56"/>
      <c r="M27" s="159"/>
      <c r="N27" s="159"/>
      <c r="O27" s="34"/>
      <c r="P27" s="34">
        <f>Tableau267[[#This Row],[MONTANT TOTAL  HT]]*1.2</f>
        <v>0</v>
      </c>
      <c r="Q27" s="113"/>
      <c r="R27" s="30"/>
      <c r="S27" s="56"/>
      <c r="T27" s="239"/>
      <c r="U27" s="107">
        <f t="shared" si="0"/>
        <v>0</v>
      </c>
      <c r="V27" s="105"/>
      <c r="W27" s="314"/>
    </row>
    <row r="28" spans="1:23" ht="24.95" customHeight="1">
      <c r="A28" s="390"/>
      <c r="B28" s="31"/>
      <c r="C28" s="31"/>
      <c r="D28" s="56"/>
      <c r="E28" s="32"/>
      <c r="F28" s="33"/>
      <c r="G28" s="33"/>
      <c r="H28" s="59"/>
      <c r="I28" s="33"/>
      <c r="J28" s="32"/>
      <c r="K28" s="33"/>
      <c r="L28" s="56"/>
      <c r="M28" s="159"/>
      <c r="N28" s="159"/>
      <c r="O28" s="34"/>
      <c r="P28" s="34">
        <f>Tableau267[[#This Row],[MONTANT TOTAL  HT]]*1.2</f>
        <v>0</v>
      </c>
      <c r="Q28" s="113"/>
      <c r="R28" s="30"/>
      <c r="S28" s="56"/>
      <c r="T28" s="239"/>
      <c r="U28" s="107">
        <f t="shared" si="0"/>
        <v>0</v>
      </c>
      <c r="V28" s="105"/>
      <c r="W28" s="314"/>
    </row>
    <row r="29" spans="1:23" ht="24.95" customHeight="1">
      <c r="A29" s="390"/>
      <c r="B29" s="31"/>
      <c r="C29" s="31"/>
      <c r="D29" s="56"/>
      <c r="E29" s="32"/>
      <c r="F29" s="33"/>
      <c r="G29" s="33"/>
      <c r="H29" s="59"/>
      <c r="I29" s="33"/>
      <c r="J29" s="32"/>
      <c r="K29" s="33"/>
      <c r="L29" s="56"/>
      <c r="M29" s="159"/>
      <c r="N29" s="159"/>
      <c r="O29" s="34"/>
      <c r="P29" s="34">
        <f>Tableau267[[#This Row],[MONTANT TOTAL  HT]]*1.2</f>
        <v>0</v>
      </c>
      <c r="Q29" s="113"/>
      <c r="R29" s="30"/>
      <c r="S29" s="56"/>
      <c r="T29" s="239"/>
      <c r="U29" s="107">
        <f t="shared" si="0"/>
        <v>0</v>
      </c>
      <c r="V29" s="105"/>
      <c r="W29" s="314"/>
    </row>
    <row r="30" spans="1:23" ht="24.95" customHeight="1">
      <c r="A30" s="390"/>
      <c r="B30" s="31"/>
      <c r="C30" s="31"/>
      <c r="D30" s="56"/>
      <c r="E30" s="32"/>
      <c r="F30" s="33"/>
      <c r="G30" s="33"/>
      <c r="H30" s="59"/>
      <c r="I30" s="33"/>
      <c r="J30" s="32"/>
      <c r="K30" s="33"/>
      <c r="L30" s="56"/>
      <c r="M30" s="159"/>
      <c r="N30" s="159"/>
      <c r="O30" s="34"/>
      <c r="P30" s="34">
        <f>Tableau267[[#This Row],[MONTANT TOTAL  HT]]*1.2</f>
        <v>0</v>
      </c>
      <c r="Q30" s="113"/>
      <c r="R30" s="30"/>
      <c r="S30" s="56"/>
      <c r="T30" s="239"/>
      <c r="U30" s="107">
        <f t="shared" si="0"/>
        <v>0</v>
      </c>
      <c r="V30" s="105"/>
      <c r="W30" s="314"/>
    </row>
    <row r="31" spans="1:23" ht="24.95" customHeight="1">
      <c r="A31" s="390"/>
      <c r="B31" s="31"/>
      <c r="C31" s="31"/>
      <c r="D31" s="56"/>
      <c r="E31" s="32"/>
      <c r="F31" s="33"/>
      <c r="G31" s="33"/>
      <c r="H31" s="59"/>
      <c r="I31" s="33"/>
      <c r="J31" s="32"/>
      <c r="K31" s="33"/>
      <c r="L31" s="56"/>
      <c r="M31" s="159"/>
      <c r="N31" s="159"/>
      <c r="O31" s="34"/>
      <c r="P31" s="34">
        <f>Tableau267[[#This Row],[MONTANT TOTAL  HT]]*1.2</f>
        <v>0</v>
      </c>
      <c r="Q31" s="113"/>
      <c r="R31" s="30"/>
      <c r="S31" s="56"/>
      <c r="T31" s="239"/>
      <c r="U31" s="107">
        <f t="shared" si="0"/>
        <v>0</v>
      </c>
      <c r="V31" s="105"/>
      <c r="W31" s="314"/>
    </row>
    <row r="32" spans="1:23" ht="24.95" customHeight="1">
      <c r="A32" s="390"/>
      <c r="B32" s="31"/>
      <c r="C32" s="31"/>
      <c r="D32" s="56"/>
      <c r="E32" s="32"/>
      <c r="F32" s="33"/>
      <c r="G32" s="33"/>
      <c r="H32" s="59"/>
      <c r="I32" s="33"/>
      <c r="J32" s="32"/>
      <c r="K32" s="33"/>
      <c r="L32" s="56"/>
      <c r="M32" s="159"/>
      <c r="N32" s="159"/>
      <c r="O32" s="34"/>
      <c r="P32" s="34">
        <f>Tableau267[[#This Row],[MONTANT TOTAL  HT]]*1.2</f>
        <v>0</v>
      </c>
      <c r="Q32" s="113"/>
      <c r="R32" s="30"/>
      <c r="S32" s="56"/>
      <c r="T32" s="239"/>
      <c r="U32" s="107">
        <f t="shared" si="0"/>
        <v>0</v>
      </c>
      <c r="V32" s="105"/>
      <c r="W32" s="314"/>
    </row>
    <row r="33" spans="1:23" ht="24.95" customHeight="1">
      <c r="A33" s="390"/>
      <c r="B33" s="31"/>
      <c r="C33" s="31"/>
      <c r="D33" s="56"/>
      <c r="E33" s="32"/>
      <c r="F33" s="33"/>
      <c r="G33" s="33"/>
      <c r="H33" s="59"/>
      <c r="I33" s="33"/>
      <c r="J33" s="32"/>
      <c r="K33" s="33"/>
      <c r="L33" s="56"/>
      <c r="M33" s="159"/>
      <c r="N33" s="159"/>
      <c r="O33" s="34"/>
      <c r="P33" s="34">
        <f>Tableau267[[#This Row],[MONTANT TOTAL  HT]]*1.2</f>
        <v>0</v>
      </c>
      <c r="Q33" s="113"/>
      <c r="R33" s="30"/>
      <c r="S33" s="56"/>
      <c r="T33" s="239"/>
      <c r="U33" s="107">
        <f t="shared" si="0"/>
        <v>0</v>
      </c>
      <c r="V33" s="105"/>
      <c r="W33" s="314"/>
    </row>
    <row r="34" spans="1:23" ht="24.95" customHeight="1">
      <c r="A34" s="390"/>
      <c r="B34" s="31"/>
      <c r="C34" s="31"/>
      <c r="D34" s="56"/>
      <c r="E34" s="32"/>
      <c r="F34" s="33"/>
      <c r="G34" s="33"/>
      <c r="H34" s="59"/>
      <c r="I34" s="33"/>
      <c r="J34" s="32"/>
      <c r="K34" s="33"/>
      <c r="L34" s="56"/>
      <c r="M34" s="159"/>
      <c r="N34" s="159"/>
      <c r="O34" s="34"/>
      <c r="P34" s="34">
        <f>Tableau267[[#This Row],[MONTANT TOTAL  HT]]*1.2</f>
        <v>0</v>
      </c>
      <c r="Q34" s="113"/>
      <c r="R34" s="30"/>
      <c r="S34" s="56"/>
      <c r="T34" s="239"/>
      <c r="U34" s="107">
        <f t="shared" si="0"/>
        <v>0</v>
      </c>
      <c r="V34" s="105"/>
      <c r="W34" s="314"/>
    </row>
    <row r="35" spans="1:23" ht="24.95" customHeight="1">
      <c r="A35" s="390"/>
      <c r="B35" s="31"/>
      <c r="C35" s="31"/>
      <c r="D35" s="56"/>
      <c r="E35" s="32"/>
      <c r="F35" s="33"/>
      <c r="G35" s="33"/>
      <c r="H35" s="59"/>
      <c r="I35" s="33"/>
      <c r="J35" s="32"/>
      <c r="K35" s="33"/>
      <c r="L35" s="56"/>
      <c r="M35" s="159"/>
      <c r="N35" s="159"/>
      <c r="O35" s="34"/>
      <c r="P35" s="34">
        <f>Tableau267[[#This Row],[MONTANT TOTAL  HT]]*1.2</f>
        <v>0</v>
      </c>
      <c r="Q35" s="113"/>
      <c r="R35" s="30"/>
      <c r="S35" s="56"/>
      <c r="T35" s="239"/>
      <c r="U35" s="107">
        <f t="shared" si="0"/>
        <v>0</v>
      </c>
      <c r="V35" s="105"/>
      <c r="W35" s="314"/>
    </row>
    <row r="36" spans="1:23" ht="24.95" customHeight="1">
      <c r="A36" s="390"/>
      <c r="B36" s="31"/>
      <c r="C36" s="31"/>
      <c r="D36" s="56"/>
      <c r="E36" s="32"/>
      <c r="F36" s="33"/>
      <c r="G36" s="33"/>
      <c r="H36" s="59"/>
      <c r="I36" s="33"/>
      <c r="J36" s="32"/>
      <c r="K36" s="33"/>
      <c r="L36" s="56"/>
      <c r="M36" s="159"/>
      <c r="N36" s="159"/>
      <c r="O36" s="34"/>
      <c r="P36" s="34">
        <f>Tableau267[[#This Row],[MONTANT TOTAL  HT]]*1.2</f>
        <v>0</v>
      </c>
      <c r="Q36" s="113"/>
      <c r="R36" s="30"/>
      <c r="S36" s="56"/>
      <c r="T36" s="239"/>
      <c r="U36" s="107">
        <f t="shared" si="0"/>
        <v>0</v>
      </c>
      <c r="V36" s="105"/>
      <c r="W36" s="314"/>
    </row>
    <row r="37" spans="1:23" ht="24.95" customHeight="1">
      <c r="A37" s="390"/>
      <c r="B37" s="31"/>
      <c r="C37" s="31"/>
      <c r="D37" s="56"/>
      <c r="E37" s="32"/>
      <c r="F37" s="33"/>
      <c r="G37" s="33"/>
      <c r="H37" s="59"/>
      <c r="I37" s="33"/>
      <c r="J37" s="32"/>
      <c r="K37" s="33"/>
      <c r="L37" s="56"/>
      <c r="M37" s="159"/>
      <c r="N37" s="159"/>
      <c r="O37" s="34"/>
      <c r="P37" s="34">
        <f>Tableau267[[#This Row],[MONTANT TOTAL  HT]]*1.2</f>
        <v>0</v>
      </c>
      <c r="Q37" s="113"/>
      <c r="R37" s="30"/>
      <c r="S37" s="56"/>
      <c r="T37" s="239"/>
      <c r="U37" s="107">
        <f t="shared" si="0"/>
        <v>0</v>
      </c>
      <c r="V37" s="105"/>
      <c r="W37" s="314"/>
    </row>
    <row r="38" spans="1:23" ht="24.95" customHeight="1">
      <c r="A38" s="390"/>
      <c r="B38" s="31"/>
      <c r="C38" s="31"/>
      <c r="D38" s="56"/>
      <c r="E38" s="32"/>
      <c r="F38" s="33"/>
      <c r="G38" s="33"/>
      <c r="H38" s="59"/>
      <c r="I38" s="33"/>
      <c r="J38" s="32"/>
      <c r="K38" s="33"/>
      <c r="L38" s="56"/>
      <c r="M38" s="159"/>
      <c r="N38" s="159"/>
      <c r="O38" s="34"/>
      <c r="P38" s="34">
        <f>Tableau267[[#This Row],[MONTANT TOTAL  HT]]*1.2</f>
        <v>0</v>
      </c>
      <c r="Q38" s="113"/>
      <c r="R38" s="30"/>
      <c r="S38" s="56"/>
      <c r="T38" s="239"/>
      <c r="U38" s="107">
        <f t="shared" si="0"/>
        <v>0</v>
      </c>
      <c r="V38" s="105"/>
      <c r="W38" s="314"/>
    </row>
    <row r="39" spans="1:23" ht="24.95" customHeight="1">
      <c r="A39" s="390"/>
      <c r="B39" s="31"/>
      <c r="C39" s="31"/>
      <c r="D39" s="56"/>
      <c r="E39" s="32"/>
      <c r="F39" s="33"/>
      <c r="G39" s="33"/>
      <c r="H39" s="59"/>
      <c r="I39" s="33"/>
      <c r="J39" s="32"/>
      <c r="K39" s="33"/>
      <c r="L39" s="56"/>
      <c r="M39" s="159"/>
      <c r="N39" s="159"/>
      <c r="O39" s="34"/>
      <c r="P39" s="34">
        <f>Tableau267[[#This Row],[MONTANT TOTAL  HT]]*1.2</f>
        <v>0</v>
      </c>
      <c r="Q39" s="113"/>
      <c r="R39" s="30"/>
      <c r="S39" s="56"/>
      <c r="T39" s="239"/>
      <c r="U39" s="107">
        <f t="shared" si="0"/>
        <v>0</v>
      </c>
      <c r="V39" s="105"/>
      <c r="W39" s="314"/>
    </row>
    <row r="40" spans="1:23" ht="24.95" customHeight="1">
      <c r="A40" s="390"/>
      <c r="B40" s="31"/>
      <c r="C40" s="31"/>
      <c r="D40" s="56"/>
      <c r="E40" s="32"/>
      <c r="F40" s="33"/>
      <c r="G40" s="33"/>
      <c r="H40" s="59"/>
      <c r="I40" s="33"/>
      <c r="J40" s="32"/>
      <c r="K40" s="33"/>
      <c r="L40" s="56"/>
      <c r="M40" s="159"/>
      <c r="N40" s="159"/>
      <c r="O40" s="34"/>
      <c r="P40" s="34">
        <f>Tableau267[[#This Row],[MONTANT TOTAL  HT]]*1.2</f>
        <v>0</v>
      </c>
      <c r="Q40" s="113"/>
      <c r="R40" s="30"/>
      <c r="S40" s="56"/>
      <c r="T40" s="239"/>
      <c r="U40" s="107">
        <f t="shared" si="0"/>
        <v>0</v>
      </c>
      <c r="V40" s="105"/>
      <c r="W40" s="314"/>
    </row>
    <row r="41" spans="1:23" ht="24.95" customHeight="1">
      <c r="A41" s="390"/>
      <c r="B41" s="31"/>
      <c r="C41" s="31"/>
      <c r="D41" s="56"/>
      <c r="E41" s="32"/>
      <c r="F41" s="33"/>
      <c r="G41" s="33"/>
      <c r="H41" s="59"/>
      <c r="I41" s="33"/>
      <c r="J41" s="32"/>
      <c r="K41" s="33"/>
      <c r="L41" s="56"/>
      <c r="M41" s="159"/>
      <c r="N41" s="159"/>
      <c r="O41" s="34"/>
      <c r="P41" s="34">
        <f>Tableau267[[#This Row],[MONTANT TOTAL  HT]]*1.2</f>
        <v>0</v>
      </c>
      <c r="Q41" s="113"/>
      <c r="R41" s="30"/>
      <c r="S41" s="56"/>
      <c r="T41" s="239"/>
      <c r="U41" s="107">
        <f t="shared" si="0"/>
        <v>0</v>
      </c>
      <c r="V41" s="105"/>
      <c r="W41" s="314"/>
    </row>
    <row r="42" spans="1:23" ht="24.95" customHeight="1">
      <c r="A42" s="390"/>
      <c r="B42" s="31"/>
      <c r="C42" s="31"/>
      <c r="D42" s="56"/>
      <c r="E42" s="32"/>
      <c r="F42" s="33"/>
      <c r="G42" s="33"/>
      <c r="H42" s="59"/>
      <c r="I42" s="33"/>
      <c r="J42" s="32"/>
      <c r="K42" s="33"/>
      <c r="L42" s="56"/>
      <c r="M42" s="159"/>
      <c r="N42" s="159"/>
      <c r="O42" s="34"/>
      <c r="P42" s="34">
        <f>Tableau267[[#This Row],[MONTANT TOTAL  HT]]*1.2</f>
        <v>0</v>
      </c>
      <c r="Q42" s="113"/>
      <c r="R42" s="30"/>
      <c r="S42" s="56"/>
      <c r="T42" s="239"/>
      <c r="U42" s="107">
        <f t="shared" si="0"/>
        <v>0</v>
      </c>
      <c r="V42" s="105"/>
      <c r="W42" s="314"/>
    </row>
    <row r="43" spans="1:23" ht="24.95" customHeight="1">
      <c r="A43" s="390"/>
      <c r="B43" s="31"/>
      <c r="C43" s="31"/>
      <c r="D43" s="56"/>
      <c r="E43" s="32"/>
      <c r="F43" s="33"/>
      <c r="G43" s="33"/>
      <c r="H43" s="59"/>
      <c r="I43" s="33"/>
      <c r="J43" s="32"/>
      <c r="K43" s="33"/>
      <c r="L43" s="56"/>
      <c r="M43" s="159"/>
      <c r="N43" s="159"/>
      <c r="O43" s="34"/>
      <c r="P43" s="34">
        <f>Tableau267[[#This Row],[MONTANT TOTAL  HT]]*1.2</f>
        <v>0</v>
      </c>
      <c r="Q43" s="113"/>
      <c r="R43" s="30"/>
      <c r="S43" s="56"/>
      <c r="T43" s="239"/>
      <c r="U43" s="107">
        <f t="shared" si="0"/>
        <v>0</v>
      </c>
      <c r="V43" s="105"/>
      <c r="W43" s="314"/>
    </row>
    <row r="44" spans="1:23" ht="24.95" customHeight="1">
      <c r="A44" s="390"/>
      <c r="B44" s="31"/>
      <c r="C44" s="31"/>
      <c r="D44" s="56"/>
      <c r="E44" s="32"/>
      <c r="F44" s="33"/>
      <c r="G44" s="33"/>
      <c r="H44" s="59"/>
      <c r="I44" s="33"/>
      <c r="J44" s="32"/>
      <c r="K44" s="33"/>
      <c r="L44" s="56"/>
      <c r="M44" s="159"/>
      <c r="N44" s="159"/>
      <c r="O44" s="34"/>
      <c r="P44" s="34">
        <f>Tableau267[[#This Row],[MONTANT TOTAL  HT]]*1.2</f>
        <v>0</v>
      </c>
      <c r="Q44" s="113"/>
      <c r="R44" s="30"/>
      <c r="S44" s="56"/>
      <c r="T44" s="239"/>
      <c r="U44" s="107">
        <f t="shared" si="0"/>
        <v>0</v>
      </c>
      <c r="V44" s="105"/>
      <c r="W44" s="314"/>
    </row>
    <row r="45" spans="1:23" ht="24.95" customHeight="1">
      <c r="A45" s="390"/>
      <c r="B45" s="31"/>
      <c r="C45" s="31"/>
      <c r="D45" s="56"/>
      <c r="E45" s="32"/>
      <c r="F45" s="33"/>
      <c r="G45" s="33"/>
      <c r="H45" s="59"/>
      <c r="I45" s="33"/>
      <c r="J45" s="32"/>
      <c r="K45" s="33"/>
      <c r="L45" s="56"/>
      <c r="M45" s="159"/>
      <c r="N45" s="159"/>
      <c r="O45" s="34"/>
      <c r="P45" s="34">
        <f>Tableau267[[#This Row],[MONTANT TOTAL  HT]]*1.2</f>
        <v>0</v>
      </c>
      <c r="Q45" s="113"/>
      <c r="R45" s="30"/>
      <c r="S45" s="56"/>
      <c r="T45" s="239"/>
      <c r="U45" s="107">
        <f t="shared" si="0"/>
        <v>0</v>
      </c>
      <c r="V45" s="105"/>
      <c r="W45" s="314"/>
    </row>
    <row r="46" spans="1:23" ht="24.95" customHeight="1">
      <c r="A46" s="390"/>
      <c r="B46" s="31"/>
      <c r="C46" s="31"/>
      <c r="D46" s="56"/>
      <c r="E46" s="32"/>
      <c r="F46" s="33"/>
      <c r="G46" s="33"/>
      <c r="H46" s="59"/>
      <c r="I46" s="33"/>
      <c r="J46" s="32"/>
      <c r="K46" s="33"/>
      <c r="L46" s="56"/>
      <c r="M46" s="159"/>
      <c r="N46" s="159"/>
      <c r="O46" s="34"/>
      <c r="P46" s="34">
        <f>Tableau267[[#This Row],[MONTANT TOTAL  HT]]*1.2</f>
        <v>0</v>
      </c>
      <c r="Q46" s="113"/>
      <c r="R46" s="30"/>
      <c r="S46" s="56"/>
      <c r="T46" s="239"/>
      <c r="U46" s="107">
        <f t="shared" si="0"/>
        <v>0</v>
      </c>
      <c r="V46" s="105"/>
      <c r="W46" s="314"/>
    </row>
    <row r="47" spans="1:23" ht="24.95" customHeight="1">
      <c r="A47" s="390"/>
      <c r="B47" s="31"/>
      <c r="C47" s="31"/>
      <c r="D47" s="56"/>
      <c r="E47" s="32"/>
      <c r="F47" s="33"/>
      <c r="G47" s="33"/>
      <c r="H47" s="59"/>
      <c r="I47" s="33"/>
      <c r="J47" s="32"/>
      <c r="K47" s="33"/>
      <c r="L47" s="56"/>
      <c r="M47" s="159"/>
      <c r="N47" s="159"/>
      <c r="O47" s="34"/>
      <c r="P47" s="34">
        <f>Tableau267[[#This Row],[MONTANT TOTAL  HT]]*1.2</f>
        <v>0</v>
      </c>
      <c r="Q47" s="113"/>
      <c r="R47" s="30"/>
      <c r="S47" s="56"/>
      <c r="T47" s="239"/>
      <c r="U47" s="107">
        <f t="shared" si="0"/>
        <v>0</v>
      </c>
      <c r="V47" s="105"/>
      <c r="W47" s="314"/>
    </row>
    <row r="48" spans="1:23" ht="24.95" customHeight="1">
      <c r="A48" s="390"/>
      <c r="B48" s="31"/>
      <c r="C48" s="31"/>
      <c r="D48" s="56"/>
      <c r="E48" s="32"/>
      <c r="F48" s="33"/>
      <c r="G48" s="33"/>
      <c r="H48" s="59"/>
      <c r="I48" s="33"/>
      <c r="J48" s="32"/>
      <c r="K48" s="33"/>
      <c r="L48" s="56"/>
      <c r="M48" s="159"/>
      <c r="N48" s="159"/>
      <c r="O48" s="34"/>
      <c r="P48" s="34">
        <f>Tableau267[[#This Row],[MONTANT TOTAL  HT]]*1.2</f>
        <v>0</v>
      </c>
      <c r="Q48" s="113"/>
      <c r="R48" s="30"/>
      <c r="S48" s="56"/>
      <c r="T48" s="239"/>
      <c r="U48" s="107">
        <f t="shared" si="0"/>
        <v>0</v>
      </c>
      <c r="V48" s="105"/>
      <c r="W48" s="314"/>
    </row>
    <row r="49" spans="1:23" ht="24.95" customHeight="1">
      <c r="A49" s="390"/>
      <c r="B49" s="31"/>
      <c r="C49" s="31"/>
      <c r="D49" s="56"/>
      <c r="E49" s="32"/>
      <c r="F49" s="33"/>
      <c r="G49" s="33"/>
      <c r="H49" s="59"/>
      <c r="I49" s="33"/>
      <c r="J49" s="32"/>
      <c r="K49" s="33"/>
      <c r="L49" s="56"/>
      <c r="M49" s="159"/>
      <c r="N49" s="159"/>
      <c r="O49" s="34"/>
      <c r="P49" s="34">
        <f>Tableau267[[#This Row],[MONTANT TOTAL  HT]]*1.2</f>
        <v>0</v>
      </c>
      <c r="Q49" s="113"/>
      <c r="R49" s="30"/>
      <c r="S49" s="56"/>
      <c r="T49" s="239"/>
      <c r="U49" s="107">
        <f t="shared" si="0"/>
        <v>0</v>
      </c>
      <c r="V49" s="105"/>
      <c r="W49" s="314"/>
    </row>
    <row r="50" spans="1:23" ht="24.95" customHeight="1">
      <c r="A50" s="390"/>
      <c r="B50" s="31"/>
      <c r="C50" s="31"/>
      <c r="D50" s="56"/>
      <c r="E50" s="32"/>
      <c r="F50" s="33"/>
      <c r="G50" s="33"/>
      <c r="H50" s="59"/>
      <c r="I50" s="33"/>
      <c r="J50" s="32"/>
      <c r="K50" s="33"/>
      <c r="L50" s="56"/>
      <c r="M50" s="159"/>
      <c r="N50" s="159"/>
      <c r="O50" s="34"/>
      <c r="P50" s="34">
        <f>Tableau267[[#This Row],[MONTANT TOTAL  HT]]*1.2</f>
        <v>0</v>
      </c>
      <c r="Q50" s="113"/>
      <c r="R50" s="30"/>
      <c r="S50" s="56"/>
      <c r="T50" s="239"/>
      <c r="U50" s="107">
        <f t="shared" si="0"/>
        <v>0</v>
      </c>
      <c r="V50" s="105"/>
      <c r="W50" s="314"/>
    </row>
    <row r="51" spans="1:23" ht="24.95" customHeight="1">
      <c r="A51" s="390"/>
      <c r="B51" s="31"/>
      <c r="C51" s="31"/>
      <c r="D51" s="56"/>
      <c r="E51" s="32"/>
      <c r="F51" s="33"/>
      <c r="G51" s="33"/>
      <c r="H51" s="59"/>
      <c r="I51" s="33"/>
      <c r="J51" s="32"/>
      <c r="K51" s="33"/>
      <c r="L51" s="56"/>
      <c r="M51" s="159"/>
      <c r="N51" s="159"/>
      <c r="O51" s="34"/>
      <c r="P51" s="34">
        <f>Tableau267[[#This Row],[MONTANT TOTAL  HT]]*1.2</f>
        <v>0</v>
      </c>
      <c r="Q51" s="113"/>
      <c r="R51" s="30"/>
      <c r="S51" s="56"/>
      <c r="T51" s="239"/>
      <c r="U51" s="107">
        <f t="shared" si="0"/>
        <v>0</v>
      </c>
      <c r="V51" s="105"/>
      <c r="W51" s="314"/>
    </row>
    <row r="52" spans="1:23" ht="24.95" customHeight="1">
      <c r="A52" s="390"/>
      <c r="B52" s="31"/>
      <c r="C52" s="31"/>
      <c r="D52" s="56"/>
      <c r="E52" s="32"/>
      <c r="F52" s="33"/>
      <c r="G52" s="33"/>
      <c r="H52" s="59"/>
      <c r="I52" s="33"/>
      <c r="J52" s="32"/>
      <c r="K52" s="33"/>
      <c r="L52" s="56"/>
      <c r="M52" s="159"/>
      <c r="N52" s="159"/>
      <c r="O52" s="34"/>
      <c r="P52" s="34">
        <f>Tableau267[[#This Row],[MONTANT TOTAL  HT]]*1.2</f>
        <v>0</v>
      </c>
      <c r="Q52" s="113"/>
      <c r="R52" s="30"/>
      <c r="S52" s="56"/>
      <c r="T52" s="239"/>
      <c r="U52" s="107">
        <f t="shared" si="0"/>
        <v>0</v>
      </c>
      <c r="V52" s="105"/>
      <c r="W52" s="314"/>
    </row>
    <row r="53" spans="1:23" ht="24.95" customHeight="1">
      <c r="A53" s="390"/>
      <c r="B53" s="31"/>
      <c r="C53" s="31"/>
      <c r="D53" s="56"/>
      <c r="E53" s="32"/>
      <c r="F53" s="33"/>
      <c r="G53" s="33"/>
      <c r="H53" s="59"/>
      <c r="I53" s="33"/>
      <c r="J53" s="32"/>
      <c r="K53" s="33"/>
      <c r="L53" s="56"/>
      <c r="M53" s="159"/>
      <c r="N53" s="159"/>
      <c r="O53" s="34"/>
      <c r="P53" s="34">
        <f>Tableau267[[#This Row],[MONTANT TOTAL  HT]]*1.2</f>
        <v>0</v>
      </c>
      <c r="Q53" s="113"/>
      <c r="R53" s="30"/>
      <c r="S53" s="56"/>
      <c r="T53" s="239"/>
      <c r="U53" s="107">
        <f t="shared" si="0"/>
        <v>0</v>
      </c>
      <c r="V53" s="105"/>
      <c r="W53" s="314"/>
    </row>
    <row r="54" spans="1:23" ht="24.95" customHeight="1">
      <c r="A54" s="390"/>
      <c r="B54" s="31"/>
      <c r="C54" s="31"/>
      <c r="D54" s="56"/>
      <c r="E54" s="32"/>
      <c r="F54" s="33"/>
      <c r="G54" s="33"/>
      <c r="H54" s="59"/>
      <c r="I54" s="33"/>
      <c r="J54" s="32"/>
      <c r="K54" s="33"/>
      <c r="L54" s="56"/>
      <c r="M54" s="159"/>
      <c r="N54" s="159"/>
      <c r="O54" s="34"/>
      <c r="P54" s="34">
        <f>Tableau267[[#This Row],[MONTANT TOTAL  HT]]*1.2</f>
        <v>0</v>
      </c>
      <c r="Q54" s="113"/>
      <c r="R54" s="30"/>
      <c r="S54" s="56"/>
      <c r="T54" s="239"/>
      <c r="U54" s="107">
        <f t="shared" si="0"/>
        <v>0</v>
      </c>
      <c r="V54" s="105"/>
      <c r="W54" s="314"/>
    </row>
    <row r="55" spans="1:23" ht="24.95" customHeight="1">
      <c r="A55" s="390"/>
      <c r="B55" s="31"/>
      <c r="C55" s="31"/>
      <c r="D55" s="56"/>
      <c r="E55" s="32"/>
      <c r="F55" s="33"/>
      <c r="G55" s="33"/>
      <c r="H55" s="59"/>
      <c r="I55" s="33"/>
      <c r="J55" s="32"/>
      <c r="K55" s="33"/>
      <c r="L55" s="56"/>
      <c r="M55" s="159"/>
      <c r="N55" s="159"/>
      <c r="O55" s="34"/>
      <c r="P55" s="34">
        <f>Tableau267[[#This Row],[MONTANT TOTAL  HT]]*1.2</f>
        <v>0</v>
      </c>
      <c r="Q55" s="113"/>
      <c r="R55" s="30"/>
      <c r="S55" s="56"/>
      <c r="T55" s="239"/>
      <c r="U55" s="107">
        <f t="shared" si="0"/>
        <v>0</v>
      </c>
      <c r="V55" s="105"/>
      <c r="W55" s="314"/>
    </row>
    <row r="56" spans="1:23" ht="24.95" customHeight="1">
      <c r="A56" s="390"/>
      <c r="B56" s="31"/>
      <c r="C56" s="31"/>
      <c r="D56" s="56"/>
      <c r="E56" s="32"/>
      <c r="F56" s="33"/>
      <c r="G56" s="33"/>
      <c r="H56" s="59"/>
      <c r="I56" s="33"/>
      <c r="J56" s="32"/>
      <c r="K56" s="33"/>
      <c r="L56" s="56"/>
      <c r="M56" s="159"/>
      <c r="N56" s="159"/>
      <c r="O56" s="34"/>
      <c r="P56" s="34">
        <f>Tableau267[[#This Row],[MONTANT TOTAL  HT]]*1.2</f>
        <v>0</v>
      </c>
      <c r="Q56" s="113"/>
      <c r="R56" s="30"/>
      <c r="S56" s="56"/>
      <c r="T56" s="239"/>
      <c r="U56" s="107">
        <f t="shared" si="0"/>
        <v>0</v>
      </c>
      <c r="V56" s="105"/>
      <c r="W56" s="314"/>
    </row>
    <row r="57" spans="1:23" ht="24.95" customHeight="1">
      <c r="A57" s="390"/>
      <c r="B57" s="31"/>
      <c r="C57" s="31"/>
      <c r="D57" s="56"/>
      <c r="E57" s="32"/>
      <c r="F57" s="33"/>
      <c r="G57" s="33"/>
      <c r="H57" s="59"/>
      <c r="I57" s="33"/>
      <c r="J57" s="32"/>
      <c r="K57" s="33"/>
      <c r="L57" s="56"/>
      <c r="M57" s="159"/>
      <c r="N57" s="159"/>
      <c r="O57" s="34"/>
      <c r="P57" s="34">
        <f>Tableau267[[#This Row],[MONTANT TOTAL  HT]]*1.2</f>
        <v>0</v>
      </c>
      <c r="Q57" s="113"/>
      <c r="R57" s="30"/>
      <c r="S57" s="56"/>
      <c r="T57" s="239"/>
      <c r="U57" s="107">
        <f t="shared" si="0"/>
        <v>0</v>
      </c>
      <c r="V57" s="105"/>
      <c r="W57" s="314"/>
    </row>
    <row r="58" spans="1:23" ht="24.95" customHeight="1">
      <c r="A58" s="390"/>
      <c r="B58" s="31"/>
      <c r="C58" s="31"/>
      <c r="D58" s="56"/>
      <c r="E58" s="32"/>
      <c r="F58" s="33"/>
      <c r="G58" s="33"/>
      <c r="H58" s="59"/>
      <c r="I58" s="33"/>
      <c r="J58" s="32"/>
      <c r="K58" s="33"/>
      <c r="L58" s="56"/>
      <c r="M58" s="159"/>
      <c r="N58" s="159"/>
      <c r="O58" s="34"/>
      <c r="P58" s="34">
        <f>Tableau267[[#This Row],[MONTANT TOTAL  HT]]*1.2</f>
        <v>0</v>
      </c>
      <c r="Q58" s="113"/>
      <c r="R58" s="30"/>
      <c r="S58" s="56"/>
      <c r="T58" s="239"/>
      <c r="U58" s="107">
        <f t="shared" si="0"/>
        <v>0</v>
      </c>
      <c r="V58" s="105"/>
      <c r="W58" s="314"/>
    </row>
    <row r="59" spans="1:23" ht="24.95" customHeight="1">
      <c r="A59" s="390"/>
      <c r="B59" s="31"/>
      <c r="C59" s="31"/>
      <c r="D59" s="56"/>
      <c r="E59" s="32"/>
      <c r="F59" s="33"/>
      <c r="G59" s="33"/>
      <c r="H59" s="59"/>
      <c r="I59" s="33"/>
      <c r="J59" s="32"/>
      <c r="K59" s="33"/>
      <c r="L59" s="56"/>
      <c r="M59" s="159"/>
      <c r="N59" s="159"/>
      <c r="O59" s="34"/>
      <c r="P59" s="34">
        <f>Tableau267[[#This Row],[MONTANT TOTAL  HT]]*1.2</f>
        <v>0</v>
      </c>
      <c r="Q59" s="113"/>
      <c r="R59" s="30"/>
      <c r="S59" s="56"/>
      <c r="T59" s="239"/>
      <c r="U59" s="107">
        <f t="shared" si="0"/>
        <v>0</v>
      </c>
      <c r="V59" s="105"/>
      <c r="W59" s="314"/>
    </row>
    <row r="60" spans="1:23" ht="24.95" customHeight="1">
      <c r="A60" s="390"/>
      <c r="B60" s="31"/>
      <c r="C60" s="31"/>
      <c r="D60" s="56"/>
      <c r="E60" s="32"/>
      <c r="F60" s="33"/>
      <c r="G60" s="33"/>
      <c r="H60" s="59"/>
      <c r="I60" s="33"/>
      <c r="J60" s="32"/>
      <c r="K60" s="33"/>
      <c r="L60" s="56"/>
      <c r="M60" s="159"/>
      <c r="N60" s="159"/>
      <c r="O60" s="34"/>
      <c r="P60" s="34">
        <f>Tableau267[[#This Row],[MONTANT TOTAL  HT]]*1.2</f>
        <v>0</v>
      </c>
      <c r="Q60" s="113"/>
      <c r="R60" s="30"/>
      <c r="S60" s="56"/>
      <c r="T60" s="239"/>
      <c r="U60" s="107">
        <f t="shared" si="0"/>
        <v>0</v>
      </c>
      <c r="V60" s="105"/>
      <c r="W60" s="314"/>
    </row>
    <row r="61" spans="1:23" ht="24.95" customHeight="1">
      <c r="A61" s="390"/>
      <c r="B61" s="31"/>
      <c r="C61" s="31"/>
      <c r="D61" s="56"/>
      <c r="E61" s="32"/>
      <c r="F61" s="33"/>
      <c r="G61" s="33"/>
      <c r="H61" s="59"/>
      <c r="I61" s="33"/>
      <c r="J61" s="32"/>
      <c r="K61" s="33"/>
      <c r="L61" s="56"/>
      <c r="M61" s="159"/>
      <c r="N61" s="159"/>
      <c r="O61" s="34"/>
      <c r="P61" s="34">
        <f>Tableau267[[#This Row],[MONTANT TOTAL  HT]]*1.2</f>
        <v>0</v>
      </c>
      <c r="Q61" s="113"/>
      <c r="R61" s="30"/>
      <c r="S61" s="56"/>
      <c r="T61" s="239"/>
      <c r="U61" s="107">
        <f t="shared" si="0"/>
        <v>0</v>
      </c>
      <c r="V61" s="105"/>
      <c r="W61" s="314"/>
    </row>
    <row r="62" spans="1:23" ht="24.95" customHeight="1">
      <c r="A62" s="390"/>
      <c r="B62" s="31"/>
      <c r="C62" s="31"/>
      <c r="D62" s="56"/>
      <c r="E62" s="32"/>
      <c r="F62" s="33"/>
      <c r="G62" s="33"/>
      <c r="H62" s="59"/>
      <c r="I62" s="33"/>
      <c r="J62" s="32"/>
      <c r="K62" s="33"/>
      <c r="L62" s="56"/>
      <c r="M62" s="159"/>
      <c r="N62" s="159"/>
      <c r="O62" s="34"/>
      <c r="P62" s="34">
        <f>Tableau267[[#This Row],[MONTANT TOTAL  HT]]*1.2</f>
        <v>0</v>
      </c>
      <c r="Q62" s="113"/>
      <c r="R62" s="30"/>
      <c r="S62" s="56"/>
      <c r="T62" s="239"/>
      <c r="U62" s="107">
        <f t="shared" si="0"/>
        <v>0</v>
      </c>
      <c r="V62" s="105"/>
      <c r="W62" s="314"/>
    </row>
    <row r="63" spans="1:23" ht="24.95" customHeight="1">
      <c r="A63" s="390"/>
      <c r="B63" s="31"/>
      <c r="C63" s="31"/>
      <c r="D63" s="56"/>
      <c r="E63" s="32"/>
      <c r="F63" s="33"/>
      <c r="G63" s="33"/>
      <c r="H63" s="59"/>
      <c r="I63" s="33"/>
      <c r="J63" s="32"/>
      <c r="K63" s="33"/>
      <c r="L63" s="56"/>
      <c r="M63" s="159"/>
      <c r="N63" s="159"/>
      <c r="O63" s="34"/>
      <c r="P63" s="34">
        <f>Tableau267[[#This Row],[MONTANT TOTAL  HT]]*1.2</f>
        <v>0</v>
      </c>
      <c r="Q63" s="113"/>
      <c r="R63" s="30"/>
      <c r="S63" s="56"/>
      <c r="T63" s="239"/>
      <c r="U63" s="107">
        <f t="shared" si="0"/>
        <v>0</v>
      </c>
      <c r="V63" s="105"/>
      <c r="W63" s="314"/>
    </row>
    <row r="64" spans="1:23" ht="24.95" customHeight="1">
      <c r="A64" s="390"/>
      <c r="B64" s="31"/>
      <c r="C64" s="31"/>
      <c r="D64" s="56"/>
      <c r="E64" s="32"/>
      <c r="F64" s="33"/>
      <c r="G64" s="33"/>
      <c r="H64" s="59"/>
      <c r="I64" s="33"/>
      <c r="J64" s="32"/>
      <c r="K64" s="33"/>
      <c r="L64" s="56"/>
      <c r="M64" s="159"/>
      <c r="N64" s="159"/>
      <c r="O64" s="34"/>
      <c r="P64" s="34">
        <f>Tableau267[[#This Row],[MONTANT TOTAL  HT]]*1.2</f>
        <v>0</v>
      </c>
      <c r="Q64" s="113"/>
      <c r="R64" s="30"/>
      <c r="S64" s="56"/>
      <c r="T64" s="239"/>
      <c r="U64" s="107">
        <f t="shared" si="0"/>
        <v>0</v>
      </c>
      <c r="V64" s="105"/>
      <c r="W64" s="314"/>
    </row>
    <row r="65" spans="1:23" ht="24.95" customHeight="1">
      <c r="A65" s="390"/>
      <c r="B65" s="31"/>
      <c r="C65" s="31"/>
      <c r="D65" s="56"/>
      <c r="E65" s="32"/>
      <c r="F65" s="33"/>
      <c r="G65" s="33"/>
      <c r="H65" s="59"/>
      <c r="I65" s="33"/>
      <c r="J65" s="32"/>
      <c r="K65" s="33"/>
      <c r="L65" s="56"/>
      <c r="M65" s="159"/>
      <c r="N65" s="159"/>
      <c r="O65" s="34"/>
      <c r="P65" s="34">
        <f>Tableau267[[#This Row],[MONTANT TOTAL  HT]]*1.2</f>
        <v>0</v>
      </c>
      <c r="Q65" s="113"/>
      <c r="R65" s="30"/>
      <c r="S65" s="56"/>
      <c r="T65" s="239"/>
      <c r="U65" s="107">
        <f t="shared" si="0"/>
        <v>0</v>
      </c>
      <c r="V65" s="105"/>
      <c r="W65" s="314"/>
    </row>
    <row r="66" spans="1:23" ht="24.95" customHeight="1">
      <c r="A66" s="390"/>
      <c r="B66" s="31"/>
      <c r="C66" s="31"/>
      <c r="D66" s="56"/>
      <c r="E66" s="32"/>
      <c r="F66" s="33"/>
      <c r="G66" s="33"/>
      <c r="H66" s="59"/>
      <c r="I66" s="33"/>
      <c r="J66" s="32"/>
      <c r="K66" s="33"/>
      <c r="L66" s="56"/>
      <c r="M66" s="159"/>
      <c r="N66" s="159"/>
      <c r="O66" s="34"/>
      <c r="P66" s="34">
        <f>Tableau267[[#This Row],[MONTANT TOTAL  HT]]*1.2</f>
        <v>0</v>
      </c>
      <c r="Q66" s="113"/>
      <c r="R66" s="30"/>
      <c r="S66" s="56"/>
      <c r="T66" s="239"/>
      <c r="U66" s="107">
        <f t="shared" si="0"/>
        <v>0</v>
      </c>
      <c r="V66" s="105"/>
      <c r="W66" s="314"/>
    </row>
    <row r="67" spans="1:23" ht="24.95" customHeight="1">
      <c r="A67" s="390"/>
      <c r="B67" s="31"/>
      <c r="C67" s="31"/>
      <c r="D67" s="56"/>
      <c r="E67" s="32"/>
      <c r="F67" s="33"/>
      <c r="G67" s="33"/>
      <c r="H67" s="59"/>
      <c r="I67" s="33"/>
      <c r="J67" s="32"/>
      <c r="K67" s="33"/>
      <c r="L67" s="56"/>
      <c r="M67" s="159"/>
      <c r="N67" s="159"/>
      <c r="O67" s="34"/>
      <c r="P67" s="34">
        <f>Tableau267[[#This Row],[MONTANT TOTAL  HT]]*1.2</f>
        <v>0</v>
      </c>
      <c r="Q67" s="113"/>
      <c r="R67" s="30"/>
      <c r="S67" s="56"/>
      <c r="T67" s="239"/>
      <c r="U67" s="107">
        <f t="shared" ref="U67:U100" si="1">IF(ISBLANK($T67),P67,0)</f>
        <v>0</v>
      </c>
      <c r="V67" s="105"/>
      <c r="W67" s="314"/>
    </row>
    <row r="68" spans="1:23" ht="24.95" customHeight="1">
      <c r="A68" s="390"/>
      <c r="B68" s="31"/>
      <c r="C68" s="31"/>
      <c r="D68" s="56"/>
      <c r="E68" s="32"/>
      <c r="F68" s="33"/>
      <c r="G68" s="33"/>
      <c r="H68" s="59"/>
      <c r="I68" s="33"/>
      <c r="J68" s="32"/>
      <c r="K68" s="33"/>
      <c r="L68" s="56"/>
      <c r="M68" s="159"/>
      <c r="N68" s="159"/>
      <c r="O68" s="34"/>
      <c r="P68" s="34">
        <f>Tableau267[[#This Row],[MONTANT TOTAL  HT]]*1.2</f>
        <v>0</v>
      </c>
      <c r="Q68" s="113"/>
      <c r="R68" s="30"/>
      <c r="S68" s="56"/>
      <c r="T68" s="239"/>
      <c r="U68" s="107">
        <f t="shared" si="1"/>
        <v>0</v>
      </c>
      <c r="V68" s="105"/>
      <c r="W68" s="314"/>
    </row>
    <row r="69" spans="1:23" ht="24.95" customHeight="1">
      <c r="A69" s="390"/>
      <c r="B69" s="31"/>
      <c r="C69" s="31"/>
      <c r="D69" s="56"/>
      <c r="E69" s="32"/>
      <c r="F69" s="33"/>
      <c r="G69" s="33"/>
      <c r="H69" s="59"/>
      <c r="I69" s="33"/>
      <c r="J69" s="32"/>
      <c r="K69" s="33"/>
      <c r="L69" s="56"/>
      <c r="M69" s="159"/>
      <c r="N69" s="159"/>
      <c r="O69" s="34"/>
      <c r="P69" s="34">
        <f>Tableau267[[#This Row],[MONTANT TOTAL  HT]]*1.2</f>
        <v>0</v>
      </c>
      <c r="Q69" s="113"/>
      <c r="R69" s="30"/>
      <c r="S69" s="56"/>
      <c r="T69" s="239"/>
      <c r="U69" s="107">
        <f t="shared" si="1"/>
        <v>0</v>
      </c>
      <c r="V69" s="105"/>
      <c r="W69" s="314"/>
    </row>
    <row r="70" spans="1:23" ht="24.95" customHeight="1">
      <c r="A70" s="390"/>
      <c r="B70" s="31"/>
      <c r="C70" s="31"/>
      <c r="D70" s="56"/>
      <c r="E70" s="32"/>
      <c r="F70" s="33"/>
      <c r="G70" s="33"/>
      <c r="H70" s="59"/>
      <c r="I70" s="33"/>
      <c r="J70" s="32"/>
      <c r="K70" s="33"/>
      <c r="L70" s="56"/>
      <c r="M70" s="159"/>
      <c r="N70" s="159"/>
      <c r="O70" s="34"/>
      <c r="P70" s="34">
        <f>Tableau267[[#This Row],[MONTANT TOTAL  HT]]*1.2</f>
        <v>0</v>
      </c>
      <c r="Q70" s="113"/>
      <c r="R70" s="30"/>
      <c r="S70" s="56"/>
      <c r="T70" s="239"/>
      <c r="U70" s="107">
        <f t="shared" si="1"/>
        <v>0</v>
      </c>
      <c r="V70" s="105"/>
      <c r="W70" s="314"/>
    </row>
    <row r="71" spans="1:23" ht="24.95" customHeight="1">
      <c r="A71" s="390"/>
      <c r="B71" s="31"/>
      <c r="C71" s="31"/>
      <c r="D71" s="56"/>
      <c r="E71" s="32"/>
      <c r="F71" s="33"/>
      <c r="G71" s="33"/>
      <c r="H71" s="59"/>
      <c r="I71" s="33"/>
      <c r="J71" s="32"/>
      <c r="K71" s="33"/>
      <c r="L71" s="56"/>
      <c r="M71" s="159"/>
      <c r="N71" s="159"/>
      <c r="O71" s="34"/>
      <c r="P71" s="34">
        <f>Tableau267[[#This Row],[MONTANT TOTAL  HT]]*1.2</f>
        <v>0</v>
      </c>
      <c r="Q71" s="113"/>
      <c r="R71" s="30"/>
      <c r="S71" s="56"/>
      <c r="T71" s="239"/>
      <c r="U71" s="107">
        <f t="shared" si="1"/>
        <v>0</v>
      </c>
      <c r="V71" s="105"/>
      <c r="W71" s="314"/>
    </row>
    <row r="72" spans="1:23" ht="24.95" customHeight="1">
      <c r="A72" s="390"/>
      <c r="B72" s="31"/>
      <c r="C72" s="31"/>
      <c r="D72" s="56"/>
      <c r="E72" s="32"/>
      <c r="F72" s="33"/>
      <c r="G72" s="33"/>
      <c r="H72" s="59"/>
      <c r="I72" s="33"/>
      <c r="J72" s="32"/>
      <c r="K72" s="33"/>
      <c r="L72" s="56"/>
      <c r="M72" s="159"/>
      <c r="N72" s="159"/>
      <c r="O72" s="34"/>
      <c r="P72" s="34">
        <f>Tableau267[[#This Row],[MONTANT TOTAL  HT]]*1.2</f>
        <v>0</v>
      </c>
      <c r="Q72" s="113"/>
      <c r="R72" s="30"/>
      <c r="S72" s="56"/>
      <c r="T72" s="239"/>
      <c r="U72" s="107">
        <f t="shared" si="1"/>
        <v>0</v>
      </c>
      <c r="V72" s="105"/>
      <c r="W72" s="314"/>
    </row>
    <row r="73" spans="1:23" ht="24.95" customHeight="1">
      <c r="A73" s="390"/>
      <c r="B73" s="31"/>
      <c r="C73" s="31"/>
      <c r="D73" s="56"/>
      <c r="E73" s="32"/>
      <c r="F73" s="33"/>
      <c r="G73" s="33"/>
      <c r="H73" s="59"/>
      <c r="I73" s="33"/>
      <c r="J73" s="32"/>
      <c r="K73" s="33"/>
      <c r="L73" s="56"/>
      <c r="M73" s="159"/>
      <c r="N73" s="159"/>
      <c r="O73" s="34"/>
      <c r="P73" s="34">
        <f>Tableau267[[#This Row],[MONTANT TOTAL  HT]]*1.2</f>
        <v>0</v>
      </c>
      <c r="Q73" s="113"/>
      <c r="R73" s="30"/>
      <c r="S73" s="56"/>
      <c r="T73" s="239"/>
      <c r="U73" s="107">
        <f t="shared" si="1"/>
        <v>0</v>
      </c>
      <c r="V73" s="105"/>
      <c r="W73" s="314"/>
    </row>
    <row r="74" spans="1:23" ht="24.95" customHeight="1">
      <c r="A74" s="390"/>
      <c r="B74" s="31"/>
      <c r="C74" s="31"/>
      <c r="D74" s="56"/>
      <c r="E74" s="32"/>
      <c r="F74" s="33"/>
      <c r="G74" s="33"/>
      <c r="H74" s="59"/>
      <c r="I74" s="33"/>
      <c r="J74" s="32"/>
      <c r="K74" s="33"/>
      <c r="L74" s="56"/>
      <c r="M74" s="159"/>
      <c r="N74" s="159"/>
      <c r="O74" s="34"/>
      <c r="P74" s="34">
        <f>Tableau267[[#This Row],[MONTANT TOTAL  HT]]*1.2</f>
        <v>0</v>
      </c>
      <c r="Q74" s="113"/>
      <c r="R74" s="30"/>
      <c r="S74" s="56"/>
      <c r="T74" s="239"/>
      <c r="U74" s="107">
        <f t="shared" si="1"/>
        <v>0</v>
      </c>
      <c r="V74" s="105"/>
      <c r="W74" s="314"/>
    </row>
    <row r="75" spans="1:23" ht="24.95" customHeight="1">
      <c r="A75" s="390"/>
      <c r="B75" s="31"/>
      <c r="C75" s="31"/>
      <c r="D75" s="56"/>
      <c r="E75" s="32"/>
      <c r="F75" s="33"/>
      <c r="G75" s="33"/>
      <c r="H75" s="59"/>
      <c r="I75" s="33"/>
      <c r="J75" s="32"/>
      <c r="K75" s="33"/>
      <c r="L75" s="56"/>
      <c r="M75" s="159"/>
      <c r="N75" s="159"/>
      <c r="O75" s="34"/>
      <c r="P75" s="34">
        <f>Tableau267[[#This Row],[MONTANT TOTAL  HT]]*1.2</f>
        <v>0</v>
      </c>
      <c r="Q75" s="113"/>
      <c r="R75" s="30"/>
      <c r="S75" s="56"/>
      <c r="T75" s="239"/>
      <c r="U75" s="107">
        <f t="shared" si="1"/>
        <v>0</v>
      </c>
      <c r="V75" s="105"/>
      <c r="W75" s="314"/>
    </row>
    <row r="76" spans="1:23" ht="24.95" customHeight="1">
      <c r="A76" s="390"/>
      <c r="B76" s="31"/>
      <c r="C76" s="31"/>
      <c r="D76" s="56"/>
      <c r="E76" s="32"/>
      <c r="F76" s="33"/>
      <c r="G76" s="33"/>
      <c r="H76" s="59"/>
      <c r="I76" s="33"/>
      <c r="J76" s="32"/>
      <c r="K76" s="33"/>
      <c r="L76" s="56"/>
      <c r="M76" s="159"/>
      <c r="N76" s="159"/>
      <c r="O76" s="34"/>
      <c r="P76" s="34">
        <f>Tableau267[[#This Row],[MONTANT TOTAL  HT]]*1.2</f>
        <v>0</v>
      </c>
      <c r="Q76" s="113"/>
      <c r="R76" s="30"/>
      <c r="S76" s="56"/>
      <c r="T76" s="239"/>
      <c r="U76" s="107">
        <f t="shared" si="1"/>
        <v>0</v>
      </c>
      <c r="V76" s="105"/>
      <c r="W76" s="314"/>
    </row>
    <row r="77" spans="1:23" ht="24.95" customHeight="1">
      <c r="A77" s="390"/>
      <c r="B77" s="31"/>
      <c r="C77" s="31"/>
      <c r="D77" s="56"/>
      <c r="E77" s="32"/>
      <c r="F77" s="33"/>
      <c r="G77" s="33"/>
      <c r="H77" s="59"/>
      <c r="I77" s="33"/>
      <c r="J77" s="32"/>
      <c r="K77" s="33"/>
      <c r="L77" s="56"/>
      <c r="M77" s="159"/>
      <c r="N77" s="159"/>
      <c r="O77" s="34"/>
      <c r="P77" s="34">
        <f>Tableau267[[#This Row],[MONTANT TOTAL  HT]]*1.2</f>
        <v>0</v>
      </c>
      <c r="Q77" s="113"/>
      <c r="R77" s="30"/>
      <c r="S77" s="56"/>
      <c r="T77" s="239"/>
      <c r="U77" s="107">
        <f t="shared" si="1"/>
        <v>0</v>
      </c>
      <c r="V77" s="105"/>
      <c r="W77" s="314"/>
    </row>
    <row r="78" spans="1:23" ht="24.95" customHeight="1">
      <c r="A78" s="390"/>
      <c r="B78" s="31"/>
      <c r="C78" s="31"/>
      <c r="D78" s="56"/>
      <c r="E78" s="32"/>
      <c r="F78" s="33"/>
      <c r="G78" s="33"/>
      <c r="H78" s="59"/>
      <c r="I78" s="33"/>
      <c r="J78" s="32"/>
      <c r="K78" s="33"/>
      <c r="L78" s="56"/>
      <c r="M78" s="159"/>
      <c r="N78" s="159"/>
      <c r="O78" s="34"/>
      <c r="P78" s="34">
        <f>Tableau267[[#This Row],[MONTANT TOTAL  HT]]*1.2</f>
        <v>0</v>
      </c>
      <c r="Q78" s="113"/>
      <c r="R78" s="30"/>
      <c r="S78" s="56"/>
      <c r="T78" s="239"/>
      <c r="U78" s="107">
        <f t="shared" si="1"/>
        <v>0</v>
      </c>
      <c r="V78" s="105"/>
      <c r="W78" s="314"/>
    </row>
    <row r="79" spans="1:23" ht="24.95" customHeight="1">
      <c r="A79" s="390"/>
      <c r="B79" s="31"/>
      <c r="C79" s="31"/>
      <c r="D79" s="56"/>
      <c r="E79" s="32"/>
      <c r="F79" s="33"/>
      <c r="G79" s="33"/>
      <c r="H79" s="59"/>
      <c r="I79" s="33"/>
      <c r="J79" s="32"/>
      <c r="K79" s="33"/>
      <c r="L79" s="56"/>
      <c r="M79" s="159"/>
      <c r="N79" s="159"/>
      <c r="O79" s="34"/>
      <c r="P79" s="34">
        <f>Tableau267[[#This Row],[MONTANT TOTAL  HT]]*1.2</f>
        <v>0</v>
      </c>
      <c r="Q79" s="113"/>
      <c r="R79" s="30"/>
      <c r="S79" s="56"/>
      <c r="T79" s="239"/>
      <c r="U79" s="107">
        <f t="shared" si="1"/>
        <v>0</v>
      </c>
      <c r="V79" s="105"/>
      <c r="W79" s="314"/>
    </row>
    <row r="80" spans="1:23" ht="24.95" customHeight="1">
      <c r="A80" s="390"/>
      <c r="B80" s="31"/>
      <c r="C80" s="31"/>
      <c r="D80" s="56"/>
      <c r="E80" s="32"/>
      <c r="F80" s="33"/>
      <c r="G80" s="33"/>
      <c r="H80" s="59"/>
      <c r="I80" s="33"/>
      <c r="J80" s="32"/>
      <c r="K80" s="33"/>
      <c r="L80" s="56"/>
      <c r="M80" s="159"/>
      <c r="N80" s="159"/>
      <c r="O80" s="34"/>
      <c r="P80" s="34">
        <f>Tableau267[[#This Row],[MONTANT TOTAL  HT]]*1.2</f>
        <v>0</v>
      </c>
      <c r="Q80" s="113"/>
      <c r="R80" s="30"/>
      <c r="S80" s="56"/>
      <c r="T80" s="239"/>
      <c r="U80" s="107">
        <f t="shared" si="1"/>
        <v>0</v>
      </c>
      <c r="V80" s="105"/>
      <c r="W80" s="314"/>
    </row>
    <row r="81" spans="1:23" ht="24.95" customHeight="1">
      <c r="A81" s="390"/>
      <c r="B81" s="31"/>
      <c r="C81" s="31"/>
      <c r="D81" s="56"/>
      <c r="E81" s="32"/>
      <c r="F81" s="33"/>
      <c r="G81" s="33"/>
      <c r="H81" s="59"/>
      <c r="I81" s="33"/>
      <c r="J81" s="32"/>
      <c r="K81" s="33"/>
      <c r="L81" s="56"/>
      <c r="M81" s="159"/>
      <c r="N81" s="159"/>
      <c r="O81" s="34"/>
      <c r="P81" s="34">
        <f>Tableau267[[#This Row],[MONTANT TOTAL  HT]]*1.2</f>
        <v>0</v>
      </c>
      <c r="Q81" s="113"/>
      <c r="R81" s="30"/>
      <c r="S81" s="56"/>
      <c r="T81" s="239"/>
      <c r="U81" s="107">
        <f t="shared" si="1"/>
        <v>0</v>
      </c>
      <c r="V81" s="105"/>
      <c r="W81" s="314"/>
    </row>
    <row r="82" spans="1:23" ht="24.95" customHeight="1">
      <c r="A82" s="390"/>
      <c r="B82" s="31"/>
      <c r="C82" s="31"/>
      <c r="D82" s="56"/>
      <c r="E82" s="32"/>
      <c r="F82" s="33"/>
      <c r="G82" s="33"/>
      <c r="H82" s="59"/>
      <c r="I82" s="33"/>
      <c r="J82" s="32"/>
      <c r="K82" s="33"/>
      <c r="L82" s="56"/>
      <c r="M82" s="159"/>
      <c r="N82" s="159"/>
      <c r="O82" s="34"/>
      <c r="P82" s="34">
        <f>Tableau267[[#This Row],[MONTANT TOTAL  HT]]*1.2</f>
        <v>0</v>
      </c>
      <c r="Q82" s="113"/>
      <c r="R82" s="30"/>
      <c r="S82" s="56"/>
      <c r="T82" s="239"/>
      <c r="U82" s="107">
        <f t="shared" si="1"/>
        <v>0</v>
      </c>
      <c r="V82" s="105"/>
      <c r="W82" s="314"/>
    </row>
    <row r="83" spans="1:23" ht="24.95" customHeight="1">
      <c r="A83" s="390"/>
      <c r="B83" s="31"/>
      <c r="C83" s="31"/>
      <c r="D83" s="56"/>
      <c r="E83" s="32"/>
      <c r="F83" s="33"/>
      <c r="G83" s="33"/>
      <c r="H83" s="59"/>
      <c r="I83" s="33"/>
      <c r="J83" s="32"/>
      <c r="K83" s="33"/>
      <c r="L83" s="56"/>
      <c r="M83" s="159"/>
      <c r="N83" s="159"/>
      <c r="O83" s="34"/>
      <c r="P83" s="34">
        <f>Tableau267[[#This Row],[MONTANT TOTAL  HT]]*1.2</f>
        <v>0</v>
      </c>
      <c r="Q83" s="113"/>
      <c r="R83" s="30"/>
      <c r="S83" s="56"/>
      <c r="T83" s="239"/>
      <c r="U83" s="107">
        <f t="shared" si="1"/>
        <v>0</v>
      </c>
      <c r="V83" s="105"/>
      <c r="W83" s="314"/>
    </row>
    <row r="84" spans="1:23" ht="24.95" customHeight="1">
      <c r="A84" s="390"/>
      <c r="B84" s="31"/>
      <c r="C84" s="31"/>
      <c r="D84" s="56"/>
      <c r="E84" s="32"/>
      <c r="F84" s="33"/>
      <c r="G84" s="33"/>
      <c r="H84" s="59"/>
      <c r="I84" s="33"/>
      <c r="J84" s="32"/>
      <c r="K84" s="33"/>
      <c r="L84" s="56"/>
      <c r="M84" s="159"/>
      <c r="N84" s="159"/>
      <c r="O84" s="34"/>
      <c r="P84" s="34">
        <f>Tableau267[[#This Row],[MONTANT TOTAL  HT]]*1.2</f>
        <v>0</v>
      </c>
      <c r="Q84" s="113"/>
      <c r="R84" s="30"/>
      <c r="S84" s="56"/>
      <c r="T84" s="239"/>
      <c r="U84" s="107">
        <f t="shared" si="1"/>
        <v>0</v>
      </c>
      <c r="V84" s="105"/>
      <c r="W84" s="314"/>
    </row>
    <row r="85" spans="1:23" ht="24.95" customHeight="1">
      <c r="A85" s="390"/>
      <c r="B85" s="31"/>
      <c r="C85" s="31"/>
      <c r="D85" s="56"/>
      <c r="E85" s="32"/>
      <c r="F85" s="33"/>
      <c r="G85" s="33"/>
      <c r="H85" s="59"/>
      <c r="I85" s="33"/>
      <c r="J85" s="32"/>
      <c r="K85" s="33"/>
      <c r="L85" s="56"/>
      <c r="M85" s="159"/>
      <c r="N85" s="159"/>
      <c r="O85" s="34"/>
      <c r="P85" s="34">
        <f>Tableau267[[#This Row],[MONTANT TOTAL  HT]]*1.2</f>
        <v>0</v>
      </c>
      <c r="Q85" s="113"/>
      <c r="R85" s="30"/>
      <c r="S85" s="56"/>
      <c r="T85" s="239"/>
      <c r="U85" s="107">
        <f t="shared" si="1"/>
        <v>0</v>
      </c>
      <c r="V85" s="105"/>
      <c r="W85" s="314"/>
    </row>
    <row r="86" spans="1:23" ht="24.95" customHeight="1">
      <c r="A86" s="390"/>
      <c r="B86" s="31"/>
      <c r="C86" s="31"/>
      <c r="D86" s="56"/>
      <c r="E86" s="32"/>
      <c r="F86" s="33"/>
      <c r="G86" s="33"/>
      <c r="H86" s="59"/>
      <c r="I86" s="33"/>
      <c r="J86" s="32"/>
      <c r="K86" s="33"/>
      <c r="L86" s="56"/>
      <c r="M86" s="159"/>
      <c r="N86" s="159"/>
      <c r="O86" s="34"/>
      <c r="P86" s="34">
        <f>Tableau267[[#This Row],[MONTANT TOTAL  HT]]*1.2</f>
        <v>0</v>
      </c>
      <c r="Q86" s="113"/>
      <c r="R86" s="30"/>
      <c r="S86" s="56"/>
      <c r="T86" s="239"/>
      <c r="U86" s="107">
        <f t="shared" si="1"/>
        <v>0</v>
      </c>
      <c r="V86" s="105"/>
      <c r="W86" s="314"/>
    </row>
    <row r="87" spans="1:23" ht="24.95" customHeight="1">
      <c r="A87" s="390"/>
      <c r="B87" s="31"/>
      <c r="C87" s="31"/>
      <c r="D87" s="56"/>
      <c r="E87" s="32"/>
      <c r="F87" s="33"/>
      <c r="G87" s="33"/>
      <c r="H87" s="59"/>
      <c r="I87" s="33"/>
      <c r="J87" s="32"/>
      <c r="K87" s="33"/>
      <c r="L87" s="56"/>
      <c r="M87" s="159"/>
      <c r="N87" s="159"/>
      <c r="O87" s="34"/>
      <c r="P87" s="34">
        <f>Tableau267[[#This Row],[MONTANT TOTAL  HT]]*1.2</f>
        <v>0</v>
      </c>
      <c r="Q87" s="113"/>
      <c r="R87" s="30"/>
      <c r="S87" s="56"/>
      <c r="T87" s="239"/>
      <c r="U87" s="107">
        <f t="shared" si="1"/>
        <v>0</v>
      </c>
      <c r="V87" s="105"/>
      <c r="W87" s="314"/>
    </row>
    <row r="88" spans="1:23" ht="24.95" customHeight="1">
      <c r="A88" s="390"/>
      <c r="B88" s="31"/>
      <c r="C88" s="31"/>
      <c r="D88" s="56"/>
      <c r="E88" s="32"/>
      <c r="F88" s="33"/>
      <c r="G88" s="33"/>
      <c r="H88" s="59"/>
      <c r="I88" s="33"/>
      <c r="J88" s="32"/>
      <c r="K88" s="33"/>
      <c r="L88" s="56"/>
      <c r="M88" s="159"/>
      <c r="N88" s="159"/>
      <c r="O88" s="34"/>
      <c r="P88" s="34">
        <f>Tableau267[[#This Row],[MONTANT TOTAL  HT]]*1.2</f>
        <v>0</v>
      </c>
      <c r="Q88" s="113"/>
      <c r="R88" s="30"/>
      <c r="S88" s="56"/>
      <c r="T88" s="239"/>
      <c r="U88" s="107">
        <f t="shared" si="1"/>
        <v>0</v>
      </c>
      <c r="V88" s="105"/>
      <c r="W88" s="314"/>
    </row>
    <row r="89" spans="1:23" ht="24.95" customHeight="1">
      <c r="A89" s="390"/>
      <c r="B89" s="31"/>
      <c r="C89" s="31"/>
      <c r="D89" s="56"/>
      <c r="E89" s="32"/>
      <c r="F89" s="33"/>
      <c r="G89" s="33"/>
      <c r="H89" s="59"/>
      <c r="I89" s="33"/>
      <c r="J89" s="32"/>
      <c r="K89" s="33"/>
      <c r="L89" s="56"/>
      <c r="M89" s="159"/>
      <c r="N89" s="159"/>
      <c r="O89" s="34"/>
      <c r="P89" s="34">
        <f>Tableau267[[#This Row],[MONTANT TOTAL  HT]]*1.2</f>
        <v>0</v>
      </c>
      <c r="Q89" s="113"/>
      <c r="R89" s="30"/>
      <c r="S89" s="56"/>
      <c r="T89" s="239"/>
      <c r="U89" s="107">
        <f t="shared" si="1"/>
        <v>0</v>
      </c>
      <c r="V89" s="105"/>
      <c r="W89" s="314"/>
    </row>
    <row r="90" spans="1:23" ht="24.95" customHeight="1">
      <c r="A90" s="390"/>
      <c r="B90" s="31"/>
      <c r="C90" s="31"/>
      <c r="D90" s="56"/>
      <c r="E90" s="32"/>
      <c r="F90" s="33"/>
      <c r="G90" s="33"/>
      <c r="H90" s="59"/>
      <c r="I90" s="33"/>
      <c r="J90" s="32"/>
      <c r="K90" s="33"/>
      <c r="L90" s="56"/>
      <c r="M90" s="159"/>
      <c r="N90" s="159"/>
      <c r="O90" s="34"/>
      <c r="P90" s="34">
        <f>Tableau267[[#This Row],[MONTANT TOTAL  HT]]*1.2</f>
        <v>0</v>
      </c>
      <c r="Q90" s="113"/>
      <c r="R90" s="30"/>
      <c r="S90" s="56"/>
      <c r="T90" s="239"/>
      <c r="U90" s="107">
        <f t="shared" si="1"/>
        <v>0</v>
      </c>
      <c r="V90" s="105"/>
      <c r="W90" s="314"/>
    </row>
    <row r="91" spans="1:23" ht="24.95" customHeight="1">
      <c r="A91" s="390"/>
      <c r="B91" s="31"/>
      <c r="C91" s="31"/>
      <c r="D91" s="56"/>
      <c r="E91" s="32"/>
      <c r="F91" s="33"/>
      <c r="G91" s="33"/>
      <c r="H91" s="59"/>
      <c r="I91" s="33"/>
      <c r="J91" s="32"/>
      <c r="K91" s="33"/>
      <c r="L91" s="56"/>
      <c r="M91" s="159"/>
      <c r="N91" s="159"/>
      <c r="O91" s="34"/>
      <c r="P91" s="34">
        <f>Tableau267[[#This Row],[MONTANT TOTAL  HT]]*1.2</f>
        <v>0</v>
      </c>
      <c r="Q91" s="113"/>
      <c r="R91" s="30"/>
      <c r="S91" s="56"/>
      <c r="T91" s="239"/>
      <c r="U91" s="107">
        <f t="shared" si="1"/>
        <v>0</v>
      </c>
      <c r="V91" s="105"/>
      <c r="W91" s="314"/>
    </row>
    <row r="92" spans="1:23" ht="24.95" customHeight="1">
      <c r="A92" s="390"/>
      <c r="B92" s="31"/>
      <c r="C92" s="31"/>
      <c r="D92" s="56"/>
      <c r="E92" s="32"/>
      <c r="F92" s="33"/>
      <c r="G92" s="33"/>
      <c r="H92" s="59"/>
      <c r="I92" s="33"/>
      <c r="J92" s="32"/>
      <c r="K92" s="33"/>
      <c r="L92" s="56"/>
      <c r="M92" s="159"/>
      <c r="N92" s="159"/>
      <c r="O92" s="34"/>
      <c r="P92" s="34">
        <f>Tableau267[[#This Row],[MONTANT TOTAL  HT]]*1.2</f>
        <v>0</v>
      </c>
      <c r="Q92" s="113"/>
      <c r="R92" s="30"/>
      <c r="S92" s="56"/>
      <c r="T92" s="239"/>
      <c r="U92" s="107">
        <f t="shared" si="1"/>
        <v>0</v>
      </c>
      <c r="V92" s="105"/>
      <c r="W92" s="314"/>
    </row>
    <row r="93" spans="1:23" ht="24.95" customHeight="1">
      <c r="A93" s="390"/>
      <c r="B93" s="31"/>
      <c r="C93" s="31"/>
      <c r="D93" s="56"/>
      <c r="E93" s="32"/>
      <c r="F93" s="33"/>
      <c r="G93" s="33"/>
      <c r="H93" s="59"/>
      <c r="I93" s="33"/>
      <c r="J93" s="32"/>
      <c r="K93" s="33"/>
      <c r="L93" s="56"/>
      <c r="M93" s="159"/>
      <c r="N93" s="159"/>
      <c r="O93" s="34"/>
      <c r="P93" s="34">
        <f>Tableau267[[#This Row],[MONTANT TOTAL  HT]]*1.2</f>
        <v>0</v>
      </c>
      <c r="Q93" s="113"/>
      <c r="R93" s="30"/>
      <c r="S93" s="56"/>
      <c r="T93" s="239"/>
      <c r="U93" s="107">
        <f t="shared" si="1"/>
        <v>0</v>
      </c>
      <c r="V93" s="105"/>
      <c r="W93" s="314"/>
    </row>
    <row r="94" spans="1:23" ht="24.95" customHeight="1">
      <c r="A94" s="390"/>
      <c r="B94" s="31"/>
      <c r="C94" s="31"/>
      <c r="D94" s="56"/>
      <c r="E94" s="32"/>
      <c r="F94" s="33"/>
      <c r="G94" s="33"/>
      <c r="H94" s="59"/>
      <c r="I94" s="33"/>
      <c r="J94" s="32"/>
      <c r="K94" s="33"/>
      <c r="L94" s="56"/>
      <c r="M94" s="159"/>
      <c r="N94" s="159"/>
      <c r="O94" s="34"/>
      <c r="P94" s="34">
        <f>Tableau267[[#This Row],[MONTANT TOTAL  HT]]*1.2</f>
        <v>0</v>
      </c>
      <c r="Q94" s="113"/>
      <c r="R94" s="30"/>
      <c r="S94" s="56"/>
      <c r="T94" s="239"/>
      <c r="U94" s="107">
        <f t="shared" si="1"/>
        <v>0</v>
      </c>
      <c r="V94" s="105"/>
      <c r="W94" s="314"/>
    </row>
    <row r="95" spans="1:23" ht="24.95" customHeight="1">
      <c r="A95" s="390"/>
      <c r="B95" s="31"/>
      <c r="C95" s="31"/>
      <c r="D95" s="56"/>
      <c r="E95" s="32"/>
      <c r="F95" s="33"/>
      <c r="G95" s="33"/>
      <c r="H95" s="59"/>
      <c r="I95" s="33"/>
      <c r="J95" s="32"/>
      <c r="K95" s="33"/>
      <c r="L95" s="56"/>
      <c r="M95" s="159"/>
      <c r="N95" s="159"/>
      <c r="O95" s="34"/>
      <c r="P95" s="34">
        <f>Tableau267[[#This Row],[MONTANT TOTAL  HT]]*1.2</f>
        <v>0</v>
      </c>
      <c r="Q95" s="113"/>
      <c r="R95" s="30"/>
      <c r="S95" s="56"/>
      <c r="T95" s="239"/>
      <c r="U95" s="107">
        <f t="shared" si="1"/>
        <v>0</v>
      </c>
      <c r="V95" s="105"/>
      <c r="W95" s="314"/>
    </row>
    <row r="96" spans="1:23" ht="24.95" customHeight="1">
      <c r="A96" s="390"/>
      <c r="B96" s="31"/>
      <c r="C96" s="31"/>
      <c r="D96" s="56"/>
      <c r="E96" s="32"/>
      <c r="F96" s="33"/>
      <c r="G96" s="33"/>
      <c r="H96" s="59"/>
      <c r="I96" s="33"/>
      <c r="J96" s="32"/>
      <c r="K96" s="33"/>
      <c r="L96" s="56"/>
      <c r="M96" s="159"/>
      <c r="N96" s="159"/>
      <c r="O96" s="34"/>
      <c r="P96" s="34">
        <f>Tableau267[[#This Row],[MONTANT TOTAL  HT]]*1.2</f>
        <v>0</v>
      </c>
      <c r="Q96" s="113"/>
      <c r="R96" s="30"/>
      <c r="S96" s="56"/>
      <c r="T96" s="239"/>
      <c r="U96" s="107">
        <f t="shared" si="1"/>
        <v>0</v>
      </c>
      <c r="V96" s="105"/>
      <c r="W96" s="314"/>
    </row>
    <row r="97" spans="1:23" ht="24.95" customHeight="1">
      <c r="A97" s="390"/>
      <c r="B97" s="31"/>
      <c r="C97" s="31"/>
      <c r="D97" s="56"/>
      <c r="E97" s="32"/>
      <c r="F97" s="33"/>
      <c r="G97" s="33"/>
      <c r="H97" s="59"/>
      <c r="I97" s="33"/>
      <c r="J97" s="32"/>
      <c r="K97" s="33"/>
      <c r="L97" s="56"/>
      <c r="M97" s="159"/>
      <c r="N97" s="159"/>
      <c r="O97" s="34"/>
      <c r="P97" s="34">
        <f>Tableau267[[#This Row],[MONTANT TOTAL  HT]]*1.2</f>
        <v>0</v>
      </c>
      <c r="Q97" s="113"/>
      <c r="R97" s="30"/>
      <c r="S97" s="56"/>
      <c r="T97" s="239"/>
      <c r="U97" s="107">
        <f t="shared" si="1"/>
        <v>0</v>
      </c>
      <c r="V97" s="105"/>
      <c r="W97" s="314"/>
    </row>
    <row r="98" spans="1:23" ht="24.95" customHeight="1">
      <c r="A98" s="390"/>
      <c r="B98" s="31"/>
      <c r="C98" s="31"/>
      <c r="D98" s="56"/>
      <c r="E98" s="32"/>
      <c r="F98" s="33"/>
      <c r="G98" s="33"/>
      <c r="H98" s="59"/>
      <c r="I98" s="33"/>
      <c r="J98" s="32"/>
      <c r="K98" s="33"/>
      <c r="L98" s="56"/>
      <c r="M98" s="159"/>
      <c r="N98" s="159"/>
      <c r="O98" s="34"/>
      <c r="P98" s="34">
        <f>Tableau267[[#This Row],[MONTANT TOTAL  HT]]*1.2</f>
        <v>0</v>
      </c>
      <c r="Q98" s="113"/>
      <c r="R98" s="30"/>
      <c r="S98" s="56"/>
      <c r="T98" s="239"/>
      <c r="U98" s="107">
        <f t="shared" si="1"/>
        <v>0</v>
      </c>
      <c r="V98" s="105"/>
      <c r="W98" s="314"/>
    </row>
    <row r="99" spans="1:23" ht="24.95" customHeight="1">
      <c r="A99" s="390"/>
      <c r="B99" s="31"/>
      <c r="C99" s="31"/>
      <c r="D99" s="56"/>
      <c r="E99" s="32"/>
      <c r="F99" s="33"/>
      <c r="G99" s="33"/>
      <c r="H99" s="59"/>
      <c r="I99" s="33"/>
      <c r="J99" s="32"/>
      <c r="K99" s="33"/>
      <c r="L99" s="56"/>
      <c r="M99" s="159"/>
      <c r="N99" s="159"/>
      <c r="O99" s="34"/>
      <c r="P99" s="34">
        <f>Tableau267[[#This Row],[MONTANT TOTAL  HT]]*1.2</f>
        <v>0</v>
      </c>
      <c r="Q99" s="113"/>
      <c r="R99" s="30"/>
      <c r="S99" s="56"/>
      <c r="T99" s="239"/>
      <c r="U99" s="107">
        <f t="shared" si="1"/>
        <v>0</v>
      </c>
      <c r="V99" s="105"/>
      <c r="W99" s="314"/>
    </row>
    <row r="100" spans="1:23" ht="24.95" customHeight="1">
      <c r="A100" s="390"/>
      <c r="B100" s="36"/>
      <c r="C100" s="36"/>
      <c r="D100" s="57"/>
      <c r="E100" s="38"/>
      <c r="F100" s="39"/>
      <c r="G100" s="39"/>
      <c r="H100" s="60"/>
      <c r="I100" s="39"/>
      <c r="J100" s="38"/>
      <c r="K100" s="39"/>
      <c r="L100" s="57"/>
      <c r="M100" s="160"/>
      <c r="N100" s="160"/>
      <c r="O100" s="40"/>
      <c r="P100" s="40">
        <f>Tableau267[[#This Row],[MONTANT TOTAL  HT]]*1.2</f>
        <v>0</v>
      </c>
      <c r="Q100" s="114"/>
      <c r="R100" s="37"/>
      <c r="S100" s="57"/>
      <c r="T100" s="239"/>
      <c r="U100" s="107">
        <f t="shared" si="1"/>
        <v>0</v>
      </c>
      <c r="V100" s="105"/>
      <c r="W100" s="314"/>
    </row>
    <row r="101" spans="1:23" ht="39" customHeight="1">
      <c r="A101" s="202"/>
      <c r="B101" s="196" t="s">
        <v>9</v>
      </c>
      <c r="C101" s="196"/>
      <c r="D101" s="197"/>
      <c r="E101" s="198"/>
      <c r="F101" s="199"/>
      <c r="G101" s="199"/>
      <c r="H101" s="200"/>
      <c r="I101" s="199"/>
      <c r="J101" s="198"/>
      <c r="K101" s="204"/>
      <c r="L101" s="203"/>
      <c r="M101" s="205"/>
      <c r="N101" s="205"/>
      <c r="O101" s="205">
        <f>SUBTOTAL(109,Tableau267[MONTANT TOTAL  HT])</f>
        <v>0</v>
      </c>
      <c r="P101" s="205">
        <f>SUBTOTAL(109,Tableau267[MONTANT TOTAL  TTC])</f>
        <v>0</v>
      </c>
      <c r="Q101" s="207"/>
      <c r="R101" s="207"/>
      <c r="S101" s="203"/>
      <c r="T101" s="206"/>
      <c r="U101" s="208">
        <f>SUBTOTAL(109,Tableau267[RESTE A RECEVOIR])</f>
        <v>0</v>
      </c>
      <c r="V101" s="201"/>
      <c r="W101" s="315"/>
    </row>
    <row r="102" spans="1:23" ht="51.95" customHeight="1">
      <c r="A102" s="212"/>
      <c r="B102" s="212"/>
      <c r="C102" s="212"/>
      <c r="D102" s="212"/>
      <c r="E102" s="212"/>
      <c r="F102" s="212"/>
      <c r="G102" s="212"/>
      <c r="H102" s="212"/>
      <c r="I102" s="212"/>
      <c r="J102" s="212"/>
      <c r="K102" s="212"/>
      <c r="L102" s="212"/>
      <c r="M102" s="212"/>
      <c r="N102" s="212"/>
      <c r="O102" s="212"/>
      <c r="P102" s="212"/>
      <c r="Q102" s="212"/>
      <c r="R102" s="240"/>
      <c r="S102" s="241" t="s">
        <v>65</v>
      </c>
      <c r="T102" s="242">
        <f>P101-U101</f>
        <v>0</v>
      </c>
      <c r="U102" s="212"/>
      <c r="V102" s="212"/>
    </row>
    <row r="103" spans="1:23" ht="18.75" customHeight="1">
      <c r="A103" s="212"/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</row>
    <row r="104" spans="1:23" ht="18.75" customHeight="1">
      <c r="A104" s="212"/>
      <c r="B104" s="212"/>
      <c r="C104" s="212"/>
      <c r="D104" s="212"/>
      <c r="E104" s="212"/>
      <c r="F104" s="212"/>
      <c r="G104" s="212"/>
      <c r="H104" s="212"/>
      <c r="I104" s="212"/>
      <c r="J104" s="212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</row>
    <row r="105" spans="1:23" ht="81" customHeight="1">
      <c r="A105" s="192"/>
      <c r="B105" s="383" t="s">
        <v>52</v>
      </c>
      <c r="C105" s="383"/>
      <c r="D105" s="383"/>
      <c r="E105" s="383"/>
      <c r="F105" s="383"/>
      <c r="G105" s="383"/>
      <c r="H105" s="383"/>
      <c r="I105" s="383"/>
      <c r="J105" s="383"/>
      <c r="K105" s="383"/>
      <c r="L105" s="383"/>
      <c r="M105" s="383"/>
      <c r="N105" s="383"/>
      <c r="O105" s="383"/>
      <c r="P105" s="383"/>
      <c r="Q105" s="383"/>
      <c r="R105" s="383"/>
      <c r="S105" s="383"/>
      <c r="T105" s="383"/>
      <c r="U105" s="383"/>
      <c r="V105" s="383"/>
      <c r="W105" s="383"/>
    </row>
    <row r="106" spans="1:23" ht="83.25" customHeight="1">
      <c r="A106" s="194" t="s">
        <v>53</v>
      </c>
      <c r="B106" s="163" t="s">
        <v>17</v>
      </c>
      <c r="C106" s="163" t="s">
        <v>0</v>
      </c>
      <c r="D106" s="164" t="s">
        <v>1</v>
      </c>
      <c r="E106" s="163" t="s">
        <v>2</v>
      </c>
      <c r="F106" s="163" t="s">
        <v>3</v>
      </c>
      <c r="G106" s="163" t="s">
        <v>10</v>
      </c>
      <c r="H106" s="165" t="s">
        <v>13</v>
      </c>
      <c r="I106" s="163" t="s">
        <v>12</v>
      </c>
      <c r="J106" s="163" t="s">
        <v>24</v>
      </c>
      <c r="K106" s="163" t="s">
        <v>7</v>
      </c>
      <c r="L106" s="164" t="s">
        <v>47</v>
      </c>
      <c r="M106" s="163" t="s">
        <v>5</v>
      </c>
      <c r="N106" s="166" t="s">
        <v>29</v>
      </c>
      <c r="O106" s="166" t="s">
        <v>44</v>
      </c>
      <c r="P106" s="166" t="s">
        <v>46</v>
      </c>
      <c r="Q106" s="167" t="s">
        <v>6</v>
      </c>
      <c r="R106" s="163" t="s">
        <v>14</v>
      </c>
      <c r="S106" s="168" t="s">
        <v>23</v>
      </c>
      <c r="T106" s="169" t="s">
        <v>48</v>
      </c>
      <c r="U106" s="170" t="s">
        <v>55</v>
      </c>
      <c r="V106" s="313" t="s">
        <v>69</v>
      </c>
      <c r="W106" s="317" t="s">
        <v>11</v>
      </c>
    </row>
    <row r="107" spans="1:23" ht="24.95" customHeight="1">
      <c r="A107" s="391" t="s">
        <v>54</v>
      </c>
      <c r="B107" s="74"/>
      <c r="C107" s="74"/>
      <c r="D107" s="73"/>
      <c r="E107" s="71"/>
      <c r="F107" s="70"/>
      <c r="G107" s="70"/>
      <c r="H107" s="72"/>
      <c r="I107" s="70"/>
      <c r="J107" s="71"/>
      <c r="K107" s="70"/>
      <c r="L107" s="73"/>
      <c r="M107" s="161"/>
      <c r="N107" s="112"/>
      <c r="O107" s="40"/>
      <c r="P107" s="40">
        <f>Tableau2673[[#This Row],[MONTANT TOTAL  HT]]*1.2</f>
        <v>0</v>
      </c>
      <c r="Q107" s="37"/>
      <c r="R107" s="37"/>
      <c r="S107" s="57"/>
      <c r="T107" s="146"/>
      <c r="U107" s="107">
        <f t="shared" ref="U107:U170" si="2">IF(ISBLANK($T107),P107,0)</f>
        <v>0</v>
      </c>
      <c r="V107" s="104"/>
      <c r="W107" s="33"/>
    </row>
    <row r="108" spans="1:23" ht="24.95" customHeight="1">
      <c r="A108" s="391"/>
      <c r="B108" s="31"/>
      <c r="C108" s="31"/>
      <c r="D108" s="56"/>
      <c r="E108" s="32"/>
      <c r="F108" s="33"/>
      <c r="G108" s="33"/>
      <c r="H108" s="59"/>
      <c r="I108" s="33"/>
      <c r="J108" s="32"/>
      <c r="K108" s="33"/>
      <c r="L108" s="56"/>
      <c r="M108" s="113"/>
      <c r="N108" s="112"/>
      <c r="O108" s="34"/>
      <c r="P108" s="34">
        <f>Tableau2673[[#This Row],[MONTANT TOTAL  HT]]*1.2</f>
        <v>0</v>
      </c>
      <c r="Q108" s="113"/>
      <c r="R108" s="113"/>
      <c r="S108" s="56"/>
      <c r="T108" s="143"/>
      <c r="U108" s="107">
        <f t="shared" si="2"/>
        <v>0</v>
      </c>
      <c r="V108" s="104"/>
      <c r="W108" s="33"/>
    </row>
    <row r="109" spans="1:23" ht="24.95" customHeight="1">
      <c r="A109" s="391"/>
      <c r="B109" s="31"/>
      <c r="C109" s="31"/>
      <c r="D109" s="56"/>
      <c r="E109" s="32"/>
      <c r="F109" s="33"/>
      <c r="G109" s="33"/>
      <c r="H109" s="59"/>
      <c r="I109" s="33"/>
      <c r="J109" s="32"/>
      <c r="K109" s="33"/>
      <c r="L109" s="56"/>
      <c r="M109" s="113"/>
      <c r="N109" s="113"/>
      <c r="O109" s="34"/>
      <c r="P109" s="34">
        <f>Tableau2673[[#This Row],[MONTANT TOTAL  HT]]*1.2</f>
        <v>0</v>
      </c>
      <c r="Q109" s="113"/>
      <c r="R109" s="113"/>
      <c r="S109" s="56"/>
      <c r="T109" s="143"/>
      <c r="U109" s="107">
        <f t="shared" si="2"/>
        <v>0</v>
      </c>
      <c r="V109" s="104"/>
      <c r="W109" s="33"/>
    </row>
    <row r="110" spans="1:23" ht="24.95" customHeight="1">
      <c r="A110" s="391"/>
      <c r="B110" s="31"/>
      <c r="C110" s="31"/>
      <c r="D110" s="56"/>
      <c r="E110" s="32"/>
      <c r="F110" s="33"/>
      <c r="G110" s="33"/>
      <c r="H110" s="59"/>
      <c r="I110" s="33"/>
      <c r="J110" s="32"/>
      <c r="K110" s="33"/>
      <c r="L110" s="56"/>
      <c r="M110" s="113"/>
      <c r="N110" s="113"/>
      <c r="O110" s="34"/>
      <c r="P110" s="34">
        <f>Tableau2673[[#This Row],[MONTANT TOTAL  HT]]*1.2</f>
        <v>0</v>
      </c>
      <c r="Q110" s="113"/>
      <c r="R110" s="113"/>
      <c r="S110" s="56"/>
      <c r="T110" s="143"/>
      <c r="U110" s="107">
        <f t="shared" si="2"/>
        <v>0</v>
      </c>
      <c r="V110" s="104"/>
      <c r="W110" s="33"/>
    </row>
    <row r="111" spans="1:23" ht="24.95" customHeight="1">
      <c r="A111" s="391"/>
      <c r="B111" s="31"/>
      <c r="C111" s="31"/>
      <c r="D111" s="56"/>
      <c r="E111" s="32"/>
      <c r="F111" s="33"/>
      <c r="G111" s="33"/>
      <c r="H111" s="59"/>
      <c r="I111" s="33"/>
      <c r="J111" s="32"/>
      <c r="K111" s="33"/>
      <c r="L111" s="56"/>
      <c r="M111" s="113"/>
      <c r="N111" s="113"/>
      <c r="O111" s="34"/>
      <c r="P111" s="34">
        <f>Tableau2673[[#This Row],[MONTANT TOTAL  HT]]*1.2</f>
        <v>0</v>
      </c>
      <c r="Q111" s="113"/>
      <c r="R111" s="113"/>
      <c r="S111" s="56"/>
      <c r="T111" s="143"/>
      <c r="U111" s="107">
        <f t="shared" si="2"/>
        <v>0</v>
      </c>
      <c r="V111" s="104"/>
      <c r="W111" s="33"/>
    </row>
    <row r="112" spans="1:23" ht="24.95" customHeight="1">
      <c r="A112" s="391"/>
      <c r="B112" s="31"/>
      <c r="C112" s="31"/>
      <c r="D112" s="56"/>
      <c r="E112" s="32"/>
      <c r="F112" s="33"/>
      <c r="G112" s="33"/>
      <c r="H112" s="59"/>
      <c r="I112" s="33"/>
      <c r="J112" s="32"/>
      <c r="K112" s="33"/>
      <c r="L112" s="56"/>
      <c r="M112" s="113"/>
      <c r="N112" s="113"/>
      <c r="O112" s="34"/>
      <c r="P112" s="34">
        <f>Tableau2673[[#This Row],[MONTANT TOTAL  HT]]*1.2</f>
        <v>0</v>
      </c>
      <c r="Q112" s="113"/>
      <c r="R112" s="113"/>
      <c r="S112" s="56"/>
      <c r="T112" s="143"/>
      <c r="U112" s="107">
        <f t="shared" si="2"/>
        <v>0</v>
      </c>
      <c r="V112" s="104"/>
      <c r="W112" s="33"/>
    </row>
    <row r="113" spans="1:23" ht="24.95" customHeight="1">
      <c r="A113" s="391"/>
      <c r="B113" s="31"/>
      <c r="C113" s="31"/>
      <c r="D113" s="56"/>
      <c r="E113" s="32"/>
      <c r="F113" s="33"/>
      <c r="G113" s="33"/>
      <c r="H113" s="59"/>
      <c r="I113" s="33"/>
      <c r="J113" s="32"/>
      <c r="K113" s="33"/>
      <c r="L113" s="56"/>
      <c r="M113" s="113"/>
      <c r="N113" s="113"/>
      <c r="O113" s="34"/>
      <c r="P113" s="34">
        <f>Tableau2673[[#This Row],[MONTANT TOTAL  HT]]*1.2</f>
        <v>0</v>
      </c>
      <c r="Q113" s="113"/>
      <c r="R113" s="113"/>
      <c r="S113" s="56"/>
      <c r="T113" s="143"/>
      <c r="U113" s="107">
        <f t="shared" si="2"/>
        <v>0</v>
      </c>
      <c r="V113" s="104"/>
      <c r="W113" s="33"/>
    </row>
    <row r="114" spans="1:23" ht="24.95" customHeight="1">
      <c r="A114" s="391"/>
      <c r="B114" s="31"/>
      <c r="C114" s="31"/>
      <c r="D114" s="56"/>
      <c r="E114" s="32"/>
      <c r="F114" s="33"/>
      <c r="G114" s="33"/>
      <c r="H114" s="59"/>
      <c r="I114" s="33"/>
      <c r="J114" s="32"/>
      <c r="K114" s="33"/>
      <c r="L114" s="56"/>
      <c r="M114" s="113"/>
      <c r="N114" s="113"/>
      <c r="O114" s="34"/>
      <c r="P114" s="34">
        <f>Tableau2673[[#This Row],[MONTANT TOTAL  HT]]*1.2</f>
        <v>0</v>
      </c>
      <c r="Q114" s="113"/>
      <c r="R114" s="113"/>
      <c r="S114" s="56"/>
      <c r="T114" s="143"/>
      <c r="U114" s="107">
        <f t="shared" si="2"/>
        <v>0</v>
      </c>
      <c r="V114" s="104"/>
      <c r="W114" s="33"/>
    </row>
    <row r="115" spans="1:23" ht="24.95" customHeight="1">
      <c r="A115" s="391"/>
      <c r="B115" s="31"/>
      <c r="C115" s="31"/>
      <c r="D115" s="56"/>
      <c r="E115" s="32"/>
      <c r="F115" s="33"/>
      <c r="G115" s="33"/>
      <c r="H115" s="59"/>
      <c r="I115" s="33"/>
      <c r="J115" s="32"/>
      <c r="K115" s="33"/>
      <c r="L115" s="56"/>
      <c r="M115" s="113"/>
      <c r="N115" s="113"/>
      <c r="O115" s="34"/>
      <c r="P115" s="34">
        <f>Tableau2673[[#This Row],[MONTANT TOTAL  HT]]*1.2</f>
        <v>0</v>
      </c>
      <c r="Q115" s="113"/>
      <c r="R115" s="113"/>
      <c r="S115" s="56"/>
      <c r="T115" s="143"/>
      <c r="U115" s="107">
        <f t="shared" si="2"/>
        <v>0</v>
      </c>
      <c r="V115" s="104"/>
      <c r="W115" s="33"/>
    </row>
    <row r="116" spans="1:23" ht="24.95" customHeight="1">
      <c r="A116" s="391"/>
      <c r="B116" s="31"/>
      <c r="C116" s="31"/>
      <c r="D116" s="56"/>
      <c r="E116" s="32"/>
      <c r="F116" s="33"/>
      <c r="G116" s="33"/>
      <c r="H116" s="59"/>
      <c r="I116" s="33"/>
      <c r="J116" s="32"/>
      <c r="K116" s="33"/>
      <c r="L116" s="56"/>
      <c r="M116" s="113"/>
      <c r="N116" s="113"/>
      <c r="O116" s="34"/>
      <c r="P116" s="34">
        <f>Tableau2673[[#This Row],[MONTANT TOTAL  HT]]*1.2</f>
        <v>0</v>
      </c>
      <c r="Q116" s="113"/>
      <c r="R116" s="113"/>
      <c r="S116" s="56"/>
      <c r="T116" s="143"/>
      <c r="U116" s="107">
        <f t="shared" si="2"/>
        <v>0</v>
      </c>
      <c r="V116" s="104"/>
      <c r="W116" s="33"/>
    </row>
    <row r="117" spans="1:23" ht="24.95" customHeight="1">
      <c r="A117" s="391"/>
      <c r="B117" s="31"/>
      <c r="C117" s="31"/>
      <c r="D117" s="56"/>
      <c r="E117" s="32"/>
      <c r="F117" s="33"/>
      <c r="G117" s="33"/>
      <c r="H117" s="59"/>
      <c r="I117" s="33"/>
      <c r="J117" s="32"/>
      <c r="K117" s="33"/>
      <c r="L117" s="56"/>
      <c r="M117" s="113"/>
      <c r="N117" s="113"/>
      <c r="O117" s="34"/>
      <c r="P117" s="34">
        <f>Tableau2673[[#This Row],[MONTANT TOTAL  HT]]*1.2</f>
        <v>0</v>
      </c>
      <c r="Q117" s="113"/>
      <c r="R117" s="113"/>
      <c r="S117" s="56"/>
      <c r="T117" s="143"/>
      <c r="U117" s="107">
        <f t="shared" si="2"/>
        <v>0</v>
      </c>
      <c r="V117" s="104"/>
      <c r="W117" s="33"/>
    </row>
    <row r="118" spans="1:23" ht="24.95" customHeight="1">
      <c r="A118" s="391"/>
      <c r="B118" s="31"/>
      <c r="C118" s="31"/>
      <c r="D118" s="56"/>
      <c r="E118" s="32"/>
      <c r="F118" s="33"/>
      <c r="G118" s="33"/>
      <c r="H118" s="59"/>
      <c r="I118" s="33"/>
      <c r="J118" s="32"/>
      <c r="K118" s="33"/>
      <c r="L118" s="56"/>
      <c r="M118" s="113"/>
      <c r="N118" s="113"/>
      <c r="O118" s="34"/>
      <c r="P118" s="34">
        <f>Tableau2673[[#This Row],[MONTANT TOTAL  HT]]*1.2</f>
        <v>0</v>
      </c>
      <c r="Q118" s="113"/>
      <c r="R118" s="113"/>
      <c r="S118" s="56"/>
      <c r="T118" s="143"/>
      <c r="U118" s="107">
        <f t="shared" si="2"/>
        <v>0</v>
      </c>
      <c r="V118" s="104"/>
      <c r="W118" s="33"/>
    </row>
    <row r="119" spans="1:23" ht="24.95" customHeight="1">
      <c r="A119" s="391"/>
      <c r="B119" s="31"/>
      <c r="C119" s="31"/>
      <c r="D119" s="56"/>
      <c r="E119" s="32"/>
      <c r="F119" s="33"/>
      <c r="G119" s="33"/>
      <c r="H119" s="59"/>
      <c r="I119" s="33"/>
      <c r="J119" s="32"/>
      <c r="K119" s="33"/>
      <c r="L119" s="56"/>
      <c r="M119" s="113"/>
      <c r="N119" s="113"/>
      <c r="O119" s="34"/>
      <c r="P119" s="34">
        <f>Tableau2673[[#This Row],[MONTANT TOTAL  HT]]*1.2</f>
        <v>0</v>
      </c>
      <c r="Q119" s="113"/>
      <c r="R119" s="113"/>
      <c r="S119" s="56"/>
      <c r="T119" s="143"/>
      <c r="U119" s="107">
        <f t="shared" si="2"/>
        <v>0</v>
      </c>
      <c r="V119" s="104"/>
      <c r="W119" s="33"/>
    </row>
    <row r="120" spans="1:23" ht="24.95" customHeight="1">
      <c r="A120" s="391"/>
      <c r="B120" s="31"/>
      <c r="C120" s="31"/>
      <c r="D120" s="56"/>
      <c r="E120" s="32"/>
      <c r="F120" s="33"/>
      <c r="G120" s="33"/>
      <c r="H120" s="59"/>
      <c r="I120" s="33"/>
      <c r="J120" s="32"/>
      <c r="K120" s="33"/>
      <c r="L120" s="56"/>
      <c r="M120" s="113"/>
      <c r="N120" s="113"/>
      <c r="O120" s="34"/>
      <c r="P120" s="34">
        <f>Tableau2673[[#This Row],[MONTANT TOTAL  HT]]*1.2</f>
        <v>0</v>
      </c>
      <c r="Q120" s="113"/>
      <c r="R120" s="113"/>
      <c r="S120" s="56"/>
      <c r="T120" s="143"/>
      <c r="U120" s="107">
        <f t="shared" si="2"/>
        <v>0</v>
      </c>
      <c r="V120" s="104"/>
      <c r="W120" s="33"/>
    </row>
    <row r="121" spans="1:23" ht="24.95" customHeight="1">
      <c r="A121" s="391"/>
      <c r="B121" s="31"/>
      <c r="C121" s="31"/>
      <c r="D121" s="56"/>
      <c r="E121" s="32"/>
      <c r="F121" s="33"/>
      <c r="G121" s="33"/>
      <c r="H121" s="59"/>
      <c r="I121" s="33"/>
      <c r="J121" s="32"/>
      <c r="K121" s="33"/>
      <c r="L121" s="56"/>
      <c r="M121" s="113"/>
      <c r="N121" s="113"/>
      <c r="O121" s="34"/>
      <c r="P121" s="34">
        <f>Tableau2673[[#This Row],[MONTANT TOTAL  HT]]*1.2</f>
        <v>0</v>
      </c>
      <c r="Q121" s="113"/>
      <c r="R121" s="113"/>
      <c r="S121" s="56"/>
      <c r="T121" s="143"/>
      <c r="U121" s="107">
        <f t="shared" si="2"/>
        <v>0</v>
      </c>
      <c r="V121" s="104"/>
      <c r="W121" s="33"/>
    </row>
    <row r="122" spans="1:23" ht="24.95" customHeight="1">
      <c r="A122" s="391"/>
      <c r="B122" s="31"/>
      <c r="C122" s="31"/>
      <c r="D122" s="56"/>
      <c r="E122" s="32"/>
      <c r="F122" s="33"/>
      <c r="G122" s="33"/>
      <c r="H122" s="59"/>
      <c r="I122" s="33"/>
      <c r="J122" s="32"/>
      <c r="K122" s="33"/>
      <c r="L122" s="56"/>
      <c r="M122" s="113"/>
      <c r="N122" s="113"/>
      <c r="O122" s="34"/>
      <c r="P122" s="34">
        <f>Tableau2673[[#This Row],[MONTANT TOTAL  HT]]*1.2</f>
        <v>0</v>
      </c>
      <c r="Q122" s="113"/>
      <c r="R122" s="113"/>
      <c r="S122" s="56"/>
      <c r="T122" s="143"/>
      <c r="U122" s="107">
        <f t="shared" si="2"/>
        <v>0</v>
      </c>
      <c r="V122" s="104"/>
      <c r="W122" s="33"/>
    </row>
    <row r="123" spans="1:23" ht="24.95" customHeight="1">
      <c r="A123" s="391"/>
      <c r="B123" s="31"/>
      <c r="C123" s="31"/>
      <c r="D123" s="56"/>
      <c r="E123" s="32"/>
      <c r="F123" s="33"/>
      <c r="G123" s="33"/>
      <c r="H123" s="59"/>
      <c r="I123" s="33"/>
      <c r="J123" s="32"/>
      <c r="K123" s="33"/>
      <c r="L123" s="56"/>
      <c r="M123" s="113"/>
      <c r="N123" s="113"/>
      <c r="O123" s="34"/>
      <c r="P123" s="34">
        <f>Tableau2673[[#This Row],[MONTANT TOTAL  HT]]*1.2</f>
        <v>0</v>
      </c>
      <c r="Q123" s="113"/>
      <c r="R123" s="113"/>
      <c r="S123" s="56"/>
      <c r="T123" s="143"/>
      <c r="U123" s="107">
        <f t="shared" si="2"/>
        <v>0</v>
      </c>
      <c r="V123" s="104"/>
      <c r="W123" s="33"/>
    </row>
    <row r="124" spans="1:23" ht="24.95" customHeight="1">
      <c r="A124" s="391"/>
      <c r="B124" s="31"/>
      <c r="C124" s="31"/>
      <c r="D124" s="56"/>
      <c r="E124" s="32"/>
      <c r="F124" s="33"/>
      <c r="G124" s="33"/>
      <c r="H124" s="59"/>
      <c r="I124" s="33"/>
      <c r="J124" s="32"/>
      <c r="K124" s="33"/>
      <c r="L124" s="56"/>
      <c r="M124" s="113"/>
      <c r="N124" s="113"/>
      <c r="O124" s="34"/>
      <c r="P124" s="34">
        <f>Tableau2673[[#This Row],[MONTANT TOTAL  HT]]*1.2</f>
        <v>0</v>
      </c>
      <c r="Q124" s="113"/>
      <c r="R124" s="113"/>
      <c r="S124" s="56"/>
      <c r="T124" s="143"/>
      <c r="U124" s="107">
        <f t="shared" si="2"/>
        <v>0</v>
      </c>
      <c r="V124" s="104"/>
      <c r="W124" s="33"/>
    </row>
    <row r="125" spans="1:23" ht="24.95" customHeight="1">
      <c r="A125" s="391"/>
      <c r="B125" s="31"/>
      <c r="C125" s="31"/>
      <c r="D125" s="56"/>
      <c r="E125" s="32"/>
      <c r="F125" s="33"/>
      <c r="G125" s="33"/>
      <c r="H125" s="59"/>
      <c r="I125" s="33"/>
      <c r="J125" s="32"/>
      <c r="K125" s="33"/>
      <c r="L125" s="56"/>
      <c r="M125" s="113"/>
      <c r="N125" s="113"/>
      <c r="O125" s="34"/>
      <c r="P125" s="34">
        <f>Tableau2673[[#This Row],[MONTANT TOTAL  HT]]*1.2</f>
        <v>0</v>
      </c>
      <c r="Q125" s="113"/>
      <c r="R125" s="113"/>
      <c r="S125" s="56"/>
      <c r="T125" s="143"/>
      <c r="U125" s="107">
        <f t="shared" si="2"/>
        <v>0</v>
      </c>
      <c r="V125" s="104"/>
      <c r="W125" s="33"/>
    </row>
    <row r="126" spans="1:23" ht="24.95" customHeight="1">
      <c r="A126" s="391"/>
      <c r="B126" s="31"/>
      <c r="C126" s="31"/>
      <c r="D126" s="56"/>
      <c r="E126" s="32"/>
      <c r="F126" s="33"/>
      <c r="G126" s="33"/>
      <c r="H126" s="59"/>
      <c r="I126" s="33"/>
      <c r="J126" s="32"/>
      <c r="K126" s="33"/>
      <c r="L126" s="56"/>
      <c r="M126" s="113"/>
      <c r="N126" s="113"/>
      <c r="O126" s="34"/>
      <c r="P126" s="34">
        <f>Tableau2673[[#This Row],[MONTANT TOTAL  HT]]*1.2</f>
        <v>0</v>
      </c>
      <c r="Q126" s="113"/>
      <c r="R126" s="113"/>
      <c r="S126" s="56"/>
      <c r="T126" s="143"/>
      <c r="U126" s="107">
        <f t="shared" si="2"/>
        <v>0</v>
      </c>
      <c r="V126" s="104"/>
      <c r="W126" s="33"/>
    </row>
    <row r="127" spans="1:23" ht="24.95" customHeight="1">
      <c r="A127" s="391"/>
      <c r="B127" s="31"/>
      <c r="C127" s="31"/>
      <c r="D127" s="56"/>
      <c r="E127" s="32"/>
      <c r="F127" s="33"/>
      <c r="G127" s="33"/>
      <c r="H127" s="59"/>
      <c r="I127" s="33"/>
      <c r="J127" s="32"/>
      <c r="K127" s="33"/>
      <c r="L127" s="56"/>
      <c r="M127" s="113"/>
      <c r="N127" s="113"/>
      <c r="O127" s="34"/>
      <c r="P127" s="34">
        <f>Tableau2673[[#This Row],[MONTANT TOTAL  HT]]*1.2</f>
        <v>0</v>
      </c>
      <c r="Q127" s="113"/>
      <c r="R127" s="113"/>
      <c r="S127" s="56"/>
      <c r="T127" s="143"/>
      <c r="U127" s="107">
        <f t="shared" si="2"/>
        <v>0</v>
      </c>
      <c r="V127" s="104"/>
      <c r="W127" s="33"/>
    </row>
    <row r="128" spans="1:23" ht="24.95" customHeight="1">
      <c r="A128" s="391"/>
      <c r="B128" s="31"/>
      <c r="C128" s="31"/>
      <c r="D128" s="56"/>
      <c r="E128" s="32"/>
      <c r="F128" s="33"/>
      <c r="G128" s="33"/>
      <c r="H128" s="59"/>
      <c r="I128" s="33"/>
      <c r="J128" s="32"/>
      <c r="K128" s="33"/>
      <c r="L128" s="56"/>
      <c r="M128" s="113"/>
      <c r="N128" s="113"/>
      <c r="O128" s="34"/>
      <c r="P128" s="34">
        <f>Tableau2673[[#This Row],[MONTANT TOTAL  HT]]*1.2</f>
        <v>0</v>
      </c>
      <c r="Q128" s="113"/>
      <c r="R128" s="113"/>
      <c r="S128" s="56"/>
      <c r="T128" s="143"/>
      <c r="U128" s="107">
        <f t="shared" si="2"/>
        <v>0</v>
      </c>
      <c r="V128" s="104"/>
      <c r="W128" s="33"/>
    </row>
    <row r="129" spans="1:23" ht="24.95" customHeight="1">
      <c r="A129" s="391"/>
      <c r="B129" s="31"/>
      <c r="C129" s="31"/>
      <c r="D129" s="56"/>
      <c r="E129" s="32"/>
      <c r="F129" s="33"/>
      <c r="G129" s="33"/>
      <c r="H129" s="59"/>
      <c r="I129" s="33"/>
      <c r="J129" s="32"/>
      <c r="K129" s="33"/>
      <c r="L129" s="56"/>
      <c r="M129" s="113"/>
      <c r="N129" s="113"/>
      <c r="O129" s="34"/>
      <c r="P129" s="34">
        <f>Tableau2673[[#This Row],[MONTANT TOTAL  HT]]*1.2</f>
        <v>0</v>
      </c>
      <c r="Q129" s="113"/>
      <c r="R129" s="113"/>
      <c r="S129" s="56"/>
      <c r="T129" s="143"/>
      <c r="U129" s="107">
        <f t="shared" si="2"/>
        <v>0</v>
      </c>
      <c r="V129" s="104"/>
      <c r="W129" s="33"/>
    </row>
    <row r="130" spans="1:23" ht="24.95" customHeight="1">
      <c r="A130" s="391"/>
      <c r="B130" s="31"/>
      <c r="C130" s="31"/>
      <c r="D130" s="56"/>
      <c r="E130" s="32"/>
      <c r="F130" s="33"/>
      <c r="G130" s="33"/>
      <c r="H130" s="59"/>
      <c r="I130" s="33"/>
      <c r="J130" s="32"/>
      <c r="K130" s="33"/>
      <c r="L130" s="56"/>
      <c r="M130" s="113"/>
      <c r="N130" s="113"/>
      <c r="O130" s="34"/>
      <c r="P130" s="34">
        <f>Tableau2673[[#This Row],[MONTANT TOTAL  HT]]*1.2</f>
        <v>0</v>
      </c>
      <c r="Q130" s="113"/>
      <c r="R130" s="113"/>
      <c r="S130" s="56"/>
      <c r="T130" s="143"/>
      <c r="U130" s="107">
        <f t="shared" si="2"/>
        <v>0</v>
      </c>
      <c r="V130" s="104"/>
      <c r="W130" s="33"/>
    </row>
    <row r="131" spans="1:23" ht="24.95" customHeight="1">
      <c r="A131" s="391"/>
      <c r="B131" s="31"/>
      <c r="C131" s="31"/>
      <c r="D131" s="56"/>
      <c r="E131" s="32"/>
      <c r="F131" s="33"/>
      <c r="G131" s="33"/>
      <c r="H131" s="59"/>
      <c r="I131" s="33"/>
      <c r="J131" s="32"/>
      <c r="K131" s="33"/>
      <c r="L131" s="56"/>
      <c r="M131" s="113"/>
      <c r="N131" s="113"/>
      <c r="O131" s="34"/>
      <c r="P131" s="34">
        <f>Tableau2673[[#This Row],[MONTANT TOTAL  HT]]*1.2</f>
        <v>0</v>
      </c>
      <c r="Q131" s="113"/>
      <c r="R131" s="113"/>
      <c r="S131" s="56"/>
      <c r="T131" s="143"/>
      <c r="U131" s="107">
        <f t="shared" si="2"/>
        <v>0</v>
      </c>
      <c r="V131" s="104"/>
      <c r="W131" s="33"/>
    </row>
    <row r="132" spans="1:23" ht="24.95" customHeight="1">
      <c r="A132" s="391"/>
      <c r="B132" s="31"/>
      <c r="C132" s="31"/>
      <c r="D132" s="56"/>
      <c r="E132" s="32"/>
      <c r="F132" s="33"/>
      <c r="G132" s="33"/>
      <c r="H132" s="59"/>
      <c r="I132" s="33"/>
      <c r="J132" s="32"/>
      <c r="K132" s="33"/>
      <c r="L132" s="56"/>
      <c r="M132" s="113"/>
      <c r="N132" s="113"/>
      <c r="O132" s="34"/>
      <c r="P132" s="34">
        <f>Tableau2673[[#This Row],[MONTANT TOTAL  HT]]*1.2</f>
        <v>0</v>
      </c>
      <c r="Q132" s="113"/>
      <c r="R132" s="113"/>
      <c r="S132" s="56"/>
      <c r="T132" s="143"/>
      <c r="U132" s="107">
        <f t="shared" si="2"/>
        <v>0</v>
      </c>
      <c r="V132" s="104"/>
      <c r="W132" s="33"/>
    </row>
    <row r="133" spans="1:23" ht="24.95" customHeight="1">
      <c r="A133" s="391"/>
      <c r="B133" s="31"/>
      <c r="C133" s="31"/>
      <c r="D133" s="56"/>
      <c r="E133" s="32"/>
      <c r="F133" s="33"/>
      <c r="G133" s="33"/>
      <c r="H133" s="59"/>
      <c r="I133" s="33"/>
      <c r="J133" s="32"/>
      <c r="K133" s="33"/>
      <c r="L133" s="56"/>
      <c r="M133" s="113"/>
      <c r="N133" s="113"/>
      <c r="O133" s="34"/>
      <c r="P133" s="34">
        <f>Tableau2673[[#This Row],[MONTANT TOTAL  HT]]*1.2</f>
        <v>0</v>
      </c>
      <c r="Q133" s="113"/>
      <c r="R133" s="113"/>
      <c r="S133" s="56"/>
      <c r="T133" s="143"/>
      <c r="U133" s="107">
        <f t="shared" si="2"/>
        <v>0</v>
      </c>
      <c r="V133" s="104"/>
      <c r="W133" s="33"/>
    </row>
    <row r="134" spans="1:23" ht="24.95" customHeight="1">
      <c r="A134" s="391"/>
      <c r="B134" s="31"/>
      <c r="C134" s="31"/>
      <c r="D134" s="56"/>
      <c r="E134" s="32"/>
      <c r="F134" s="33"/>
      <c r="G134" s="33"/>
      <c r="H134" s="59"/>
      <c r="I134" s="33"/>
      <c r="J134" s="32"/>
      <c r="K134" s="33"/>
      <c r="L134" s="56"/>
      <c r="M134" s="113"/>
      <c r="N134" s="113"/>
      <c r="O134" s="34"/>
      <c r="P134" s="34">
        <f>Tableau2673[[#This Row],[MONTANT TOTAL  HT]]*1.2</f>
        <v>0</v>
      </c>
      <c r="Q134" s="113"/>
      <c r="R134" s="113"/>
      <c r="S134" s="56"/>
      <c r="T134" s="143"/>
      <c r="U134" s="107">
        <f t="shared" si="2"/>
        <v>0</v>
      </c>
      <c r="V134" s="104"/>
      <c r="W134" s="33"/>
    </row>
    <row r="135" spans="1:23" ht="24.95" customHeight="1">
      <c r="A135" s="391"/>
      <c r="B135" s="31"/>
      <c r="C135" s="31"/>
      <c r="D135" s="56"/>
      <c r="E135" s="32"/>
      <c r="F135" s="33"/>
      <c r="G135" s="33"/>
      <c r="H135" s="59"/>
      <c r="I135" s="33"/>
      <c r="J135" s="32"/>
      <c r="K135" s="33"/>
      <c r="L135" s="56"/>
      <c r="M135" s="113"/>
      <c r="N135" s="113"/>
      <c r="O135" s="34"/>
      <c r="P135" s="34">
        <f>Tableau2673[[#This Row],[MONTANT TOTAL  HT]]*1.2</f>
        <v>0</v>
      </c>
      <c r="Q135" s="113"/>
      <c r="R135" s="113"/>
      <c r="S135" s="56"/>
      <c r="T135" s="143"/>
      <c r="U135" s="107">
        <f t="shared" si="2"/>
        <v>0</v>
      </c>
      <c r="V135" s="104"/>
      <c r="W135" s="33"/>
    </row>
    <row r="136" spans="1:23" ht="24.95" customHeight="1">
      <c r="A136" s="391"/>
      <c r="B136" s="31"/>
      <c r="C136" s="31"/>
      <c r="D136" s="56"/>
      <c r="E136" s="32"/>
      <c r="F136" s="33"/>
      <c r="G136" s="33"/>
      <c r="H136" s="59"/>
      <c r="I136" s="33"/>
      <c r="J136" s="32"/>
      <c r="K136" s="33"/>
      <c r="L136" s="56"/>
      <c r="M136" s="113"/>
      <c r="N136" s="113"/>
      <c r="O136" s="34"/>
      <c r="P136" s="34">
        <f>Tableau2673[[#This Row],[MONTANT TOTAL  HT]]*1.2</f>
        <v>0</v>
      </c>
      <c r="Q136" s="113"/>
      <c r="R136" s="113"/>
      <c r="S136" s="56"/>
      <c r="T136" s="143"/>
      <c r="U136" s="107">
        <f t="shared" si="2"/>
        <v>0</v>
      </c>
      <c r="V136" s="104"/>
      <c r="W136" s="33"/>
    </row>
    <row r="137" spans="1:23" ht="24.95" customHeight="1">
      <c r="A137" s="391"/>
      <c r="B137" s="31"/>
      <c r="C137" s="31"/>
      <c r="D137" s="56"/>
      <c r="E137" s="32"/>
      <c r="F137" s="33"/>
      <c r="G137" s="33"/>
      <c r="H137" s="59"/>
      <c r="I137" s="33"/>
      <c r="J137" s="32"/>
      <c r="K137" s="33"/>
      <c r="L137" s="56"/>
      <c r="M137" s="113"/>
      <c r="N137" s="113"/>
      <c r="O137" s="34"/>
      <c r="P137" s="34">
        <f>Tableau2673[[#This Row],[MONTANT TOTAL  HT]]*1.2</f>
        <v>0</v>
      </c>
      <c r="Q137" s="113"/>
      <c r="R137" s="113"/>
      <c r="S137" s="56"/>
      <c r="T137" s="143"/>
      <c r="U137" s="107">
        <f t="shared" si="2"/>
        <v>0</v>
      </c>
      <c r="V137" s="104"/>
      <c r="W137" s="33"/>
    </row>
    <row r="138" spans="1:23" ht="24.95" customHeight="1">
      <c r="A138" s="391"/>
      <c r="B138" s="31"/>
      <c r="C138" s="31"/>
      <c r="D138" s="56"/>
      <c r="E138" s="32"/>
      <c r="F138" s="33"/>
      <c r="G138" s="33"/>
      <c r="H138" s="59"/>
      <c r="I138" s="33"/>
      <c r="J138" s="32"/>
      <c r="K138" s="33"/>
      <c r="L138" s="56"/>
      <c r="M138" s="113"/>
      <c r="N138" s="113"/>
      <c r="O138" s="34"/>
      <c r="P138" s="34">
        <f>Tableau2673[[#This Row],[MONTANT TOTAL  HT]]*1.2</f>
        <v>0</v>
      </c>
      <c r="Q138" s="113"/>
      <c r="R138" s="113"/>
      <c r="S138" s="56"/>
      <c r="T138" s="143"/>
      <c r="U138" s="107">
        <f t="shared" si="2"/>
        <v>0</v>
      </c>
      <c r="V138" s="104"/>
      <c r="W138" s="33"/>
    </row>
    <row r="139" spans="1:23" ht="24.95" customHeight="1">
      <c r="A139" s="391"/>
      <c r="B139" s="31"/>
      <c r="C139" s="31"/>
      <c r="D139" s="56"/>
      <c r="E139" s="32"/>
      <c r="F139" s="33"/>
      <c r="G139" s="33"/>
      <c r="H139" s="59"/>
      <c r="I139" s="33"/>
      <c r="J139" s="32"/>
      <c r="K139" s="33"/>
      <c r="L139" s="56"/>
      <c r="M139" s="113"/>
      <c r="N139" s="113"/>
      <c r="O139" s="34"/>
      <c r="P139" s="34">
        <f>Tableau2673[[#This Row],[MONTANT TOTAL  HT]]*1.2</f>
        <v>0</v>
      </c>
      <c r="Q139" s="113"/>
      <c r="R139" s="113"/>
      <c r="S139" s="56"/>
      <c r="T139" s="143"/>
      <c r="U139" s="107">
        <f t="shared" si="2"/>
        <v>0</v>
      </c>
      <c r="V139" s="104"/>
      <c r="W139" s="33"/>
    </row>
    <row r="140" spans="1:23" ht="24.95" customHeight="1">
      <c r="A140" s="391"/>
      <c r="B140" s="31"/>
      <c r="C140" s="31"/>
      <c r="D140" s="56"/>
      <c r="E140" s="32"/>
      <c r="F140" s="33"/>
      <c r="G140" s="33"/>
      <c r="H140" s="59"/>
      <c r="I140" s="33"/>
      <c r="J140" s="32"/>
      <c r="K140" s="33"/>
      <c r="L140" s="56"/>
      <c r="M140" s="113"/>
      <c r="N140" s="113"/>
      <c r="O140" s="34"/>
      <c r="P140" s="34">
        <f>Tableau2673[[#This Row],[MONTANT TOTAL  HT]]*1.2</f>
        <v>0</v>
      </c>
      <c r="Q140" s="113"/>
      <c r="R140" s="113"/>
      <c r="S140" s="56"/>
      <c r="T140" s="143"/>
      <c r="U140" s="107">
        <f t="shared" si="2"/>
        <v>0</v>
      </c>
      <c r="V140" s="104"/>
      <c r="W140" s="33"/>
    </row>
    <row r="141" spans="1:23" ht="24.95" customHeight="1">
      <c r="A141" s="391"/>
      <c r="B141" s="31"/>
      <c r="C141" s="31"/>
      <c r="D141" s="56"/>
      <c r="E141" s="32"/>
      <c r="F141" s="33"/>
      <c r="G141" s="33"/>
      <c r="H141" s="59"/>
      <c r="I141" s="33"/>
      <c r="J141" s="32"/>
      <c r="K141" s="33"/>
      <c r="L141" s="56"/>
      <c r="M141" s="113"/>
      <c r="N141" s="113"/>
      <c r="O141" s="34"/>
      <c r="P141" s="34">
        <f>Tableau2673[[#This Row],[MONTANT TOTAL  HT]]*1.2</f>
        <v>0</v>
      </c>
      <c r="Q141" s="113"/>
      <c r="R141" s="113"/>
      <c r="S141" s="56"/>
      <c r="T141" s="143"/>
      <c r="U141" s="107">
        <f t="shared" si="2"/>
        <v>0</v>
      </c>
      <c r="V141" s="104"/>
      <c r="W141" s="33"/>
    </row>
    <row r="142" spans="1:23" ht="24.95" customHeight="1">
      <c r="A142" s="391"/>
      <c r="B142" s="31"/>
      <c r="C142" s="31"/>
      <c r="D142" s="56"/>
      <c r="E142" s="32"/>
      <c r="F142" s="33"/>
      <c r="G142" s="33"/>
      <c r="H142" s="59"/>
      <c r="I142" s="33"/>
      <c r="J142" s="32"/>
      <c r="K142" s="33"/>
      <c r="L142" s="56"/>
      <c r="M142" s="113"/>
      <c r="N142" s="113"/>
      <c r="O142" s="34"/>
      <c r="P142" s="34">
        <f>Tableau2673[[#This Row],[MONTANT TOTAL  HT]]*1.2</f>
        <v>0</v>
      </c>
      <c r="Q142" s="113"/>
      <c r="R142" s="113"/>
      <c r="S142" s="56"/>
      <c r="T142" s="143"/>
      <c r="U142" s="107">
        <f t="shared" si="2"/>
        <v>0</v>
      </c>
      <c r="V142" s="104"/>
      <c r="W142" s="33"/>
    </row>
    <row r="143" spans="1:23" ht="24.95" customHeight="1">
      <c r="A143" s="391"/>
      <c r="B143" s="31"/>
      <c r="C143" s="31"/>
      <c r="D143" s="56"/>
      <c r="E143" s="32"/>
      <c r="F143" s="33"/>
      <c r="G143" s="33"/>
      <c r="H143" s="59"/>
      <c r="I143" s="33"/>
      <c r="J143" s="32"/>
      <c r="K143" s="33"/>
      <c r="L143" s="56"/>
      <c r="M143" s="113"/>
      <c r="N143" s="113"/>
      <c r="O143" s="34"/>
      <c r="P143" s="34">
        <f>Tableau2673[[#This Row],[MONTANT TOTAL  HT]]*1.2</f>
        <v>0</v>
      </c>
      <c r="Q143" s="113"/>
      <c r="R143" s="113"/>
      <c r="S143" s="56"/>
      <c r="T143" s="143"/>
      <c r="U143" s="107">
        <f t="shared" si="2"/>
        <v>0</v>
      </c>
      <c r="V143" s="104"/>
      <c r="W143" s="33"/>
    </row>
    <row r="144" spans="1:23" ht="24.95" customHeight="1">
      <c r="A144" s="391"/>
      <c r="B144" s="31"/>
      <c r="C144" s="31"/>
      <c r="D144" s="56"/>
      <c r="E144" s="32"/>
      <c r="F144" s="33"/>
      <c r="G144" s="33"/>
      <c r="H144" s="59"/>
      <c r="I144" s="33"/>
      <c r="J144" s="32"/>
      <c r="K144" s="33"/>
      <c r="L144" s="56"/>
      <c r="M144" s="113"/>
      <c r="N144" s="113"/>
      <c r="O144" s="34"/>
      <c r="P144" s="34">
        <f>Tableau2673[[#This Row],[MONTANT TOTAL  HT]]*1.2</f>
        <v>0</v>
      </c>
      <c r="Q144" s="113"/>
      <c r="R144" s="113"/>
      <c r="S144" s="56"/>
      <c r="T144" s="143"/>
      <c r="U144" s="107">
        <f t="shared" si="2"/>
        <v>0</v>
      </c>
      <c r="V144" s="104"/>
      <c r="W144" s="33"/>
    </row>
    <row r="145" spans="1:23" ht="24.95" customHeight="1">
      <c r="A145" s="391"/>
      <c r="B145" s="31"/>
      <c r="C145" s="31"/>
      <c r="D145" s="56"/>
      <c r="E145" s="32"/>
      <c r="F145" s="33"/>
      <c r="G145" s="33"/>
      <c r="H145" s="59"/>
      <c r="I145" s="33"/>
      <c r="J145" s="32"/>
      <c r="K145" s="33"/>
      <c r="L145" s="56"/>
      <c r="M145" s="113"/>
      <c r="N145" s="113"/>
      <c r="O145" s="34"/>
      <c r="P145" s="34">
        <f>Tableau2673[[#This Row],[MONTANT TOTAL  HT]]*1.2</f>
        <v>0</v>
      </c>
      <c r="Q145" s="113"/>
      <c r="R145" s="113"/>
      <c r="S145" s="56"/>
      <c r="T145" s="143"/>
      <c r="U145" s="107">
        <f t="shared" si="2"/>
        <v>0</v>
      </c>
      <c r="V145" s="104"/>
      <c r="W145" s="33"/>
    </row>
    <row r="146" spans="1:23" ht="24.95" customHeight="1">
      <c r="A146" s="391"/>
      <c r="B146" s="31"/>
      <c r="C146" s="31"/>
      <c r="D146" s="56"/>
      <c r="E146" s="32"/>
      <c r="F146" s="33"/>
      <c r="G146" s="33"/>
      <c r="H146" s="59"/>
      <c r="I146" s="33"/>
      <c r="J146" s="32"/>
      <c r="K146" s="33"/>
      <c r="L146" s="56"/>
      <c r="M146" s="113"/>
      <c r="N146" s="113"/>
      <c r="O146" s="34"/>
      <c r="P146" s="34">
        <f>Tableau2673[[#This Row],[MONTANT TOTAL  HT]]*1.2</f>
        <v>0</v>
      </c>
      <c r="Q146" s="113"/>
      <c r="R146" s="113"/>
      <c r="S146" s="56"/>
      <c r="T146" s="143"/>
      <c r="U146" s="107">
        <f t="shared" si="2"/>
        <v>0</v>
      </c>
      <c r="V146" s="104"/>
      <c r="W146" s="33"/>
    </row>
    <row r="147" spans="1:23" ht="24.95" customHeight="1">
      <c r="A147" s="391"/>
      <c r="B147" s="31"/>
      <c r="C147" s="31"/>
      <c r="D147" s="56"/>
      <c r="E147" s="32"/>
      <c r="F147" s="33"/>
      <c r="G147" s="33"/>
      <c r="H147" s="59"/>
      <c r="I147" s="33"/>
      <c r="J147" s="32"/>
      <c r="K147" s="33"/>
      <c r="L147" s="56"/>
      <c r="M147" s="113"/>
      <c r="N147" s="113"/>
      <c r="O147" s="34"/>
      <c r="P147" s="34">
        <f>Tableau2673[[#This Row],[MONTANT TOTAL  HT]]*1.2</f>
        <v>0</v>
      </c>
      <c r="Q147" s="113"/>
      <c r="R147" s="113"/>
      <c r="S147" s="56"/>
      <c r="T147" s="143"/>
      <c r="U147" s="107">
        <f t="shared" si="2"/>
        <v>0</v>
      </c>
      <c r="V147" s="104"/>
      <c r="W147" s="33"/>
    </row>
    <row r="148" spans="1:23" ht="24.95" customHeight="1">
      <c r="A148" s="391"/>
      <c r="B148" s="31"/>
      <c r="C148" s="31"/>
      <c r="D148" s="56"/>
      <c r="E148" s="32"/>
      <c r="F148" s="33"/>
      <c r="G148" s="33"/>
      <c r="H148" s="59"/>
      <c r="I148" s="33"/>
      <c r="J148" s="32"/>
      <c r="K148" s="33"/>
      <c r="L148" s="56"/>
      <c r="M148" s="113"/>
      <c r="N148" s="113"/>
      <c r="O148" s="34"/>
      <c r="P148" s="34">
        <f>Tableau2673[[#This Row],[MONTANT TOTAL  HT]]*1.2</f>
        <v>0</v>
      </c>
      <c r="Q148" s="113"/>
      <c r="R148" s="113"/>
      <c r="S148" s="56"/>
      <c r="T148" s="143"/>
      <c r="U148" s="107">
        <f t="shared" si="2"/>
        <v>0</v>
      </c>
      <c r="V148" s="104"/>
      <c r="W148" s="33"/>
    </row>
    <row r="149" spans="1:23" ht="24.95" customHeight="1">
      <c r="A149" s="391"/>
      <c r="B149" s="31"/>
      <c r="C149" s="31"/>
      <c r="D149" s="56"/>
      <c r="E149" s="32"/>
      <c r="F149" s="33"/>
      <c r="G149" s="33"/>
      <c r="H149" s="59"/>
      <c r="I149" s="33"/>
      <c r="J149" s="32"/>
      <c r="K149" s="33"/>
      <c r="L149" s="56"/>
      <c r="M149" s="113"/>
      <c r="N149" s="113"/>
      <c r="O149" s="34"/>
      <c r="P149" s="34">
        <f>Tableau2673[[#This Row],[MONTANT TOTAL  HT]]*1.2</f>
        <v>0</v>
      </c>
      <c r="Q149" s="113"/>
      <c r="R149" s="113"/>
      <c r="S149" s="56"/>
      <c r="T149" s="143"/>
      <c r="U149" s="107">
        <f t="shared" si="2"/>
        <v>0</v>
      </c>
      <c r="V149" s="104"/>
      <c r="W149" s="33"/>
    </row>
    <row r="150" spans="1:23" ht="24.95" customHeight="1">
      <c r="A150" s="391"/>
      <c r="B150" s="31"/>
      <c r="C150" s="31"/>
      <c r="D150" s="56"/>
      <c r="E150" s="32"/>
      <c r="F150" s="33"/>
      <c r="G150" s="33"/>
      <c r="H150" s="59"/>
      <c r="I150" s="33"/>
      <c r="J150" s="32"/>
      <c r="K150" s="33"/>
      <c r="L150" s="56"/>
      <c r="M150" s="113"/>
      <c r="N150" s="113"/>
      <c r="O150" s="34"/>
      <c r="P150" s="34">
        <f>Tableau2673[[#This Row],[MONTANT TOTAL  HT]]*1.2</f>
        <v>0</v>
      </c>
      <c r="Q150" s="113"/>
      <c r="R150" s="113"/>
      <c r="S150" s="56"/>
      <c r="T150" s="143"/>
      <c r="U150" s="107">
        <f t="shared" si="2"/>
        <v>0</v>
      </c>
      <c r="V150" s="104"/>
      <c r="W150" s="33"/>
    </row>
    <row r="151" spans="1:23" ht="24.95" customHeight="1">
      <c r="A151" s="391"/>
      <c r="B151" s="31"/>
      <c r="C151" s="31"/>
      <c r="D151" s="56"/>
      <c r="E151" s="32"/>
      <c r="F151" s="33"/>
      <c r="G151" s="33"/>
      <c r="H151" s="59"/>
      <c r="I151" s="33"/>
      <c r="J151" s="32"/>
      <c r="K151" s="33"/>
      <c r="L151" s="56"/>
      <c r="M151" s="113"/>
      <c r="N151" s="113"/>
      <c r="O151" s="34"/>
      <c r="P151" s="34">
        <f>Tableau2673[[#This Row],[MONTANT TOTAL  HT]]*1.2</f>
        <v>0</v>
      </c>
      <c r="Q151" s="113"/>
      <c r="R151" s="113"/>
      <c r="S151" s="56"/>
      <c r="T151" s="143"/>
      <c r="U151" s="107">
        <f t="shared" si="2"/>
        <v>0</v>
      </c>
      <c r="V151" s="104"/>
      <c r="W151" s="33"/>
    </row>
    <row r="152" spans="1:23" ht="24.95" customHeight="1">
      <c r="A152" s="391"/>
      <c r="B152" s="31"/>
      <c r="C152" s="31"/>
      <c r="D152" s="56"/>
      <c r="E152" s="32"/>
      <c r="F152" s="33"/>
      <c r="G152" s="33"/>
      <c r="H152" s="59"/>
      <c r="I152" s="33"/>
      <c r="J152" s="32"/>
      <c r="K152" s="33"/>
      <c r="L152" s="56"/>
      <c r="M152" s="113"/>
      <c r="N152" s="113"/>
      <c r="O152" s="34"/>
      <c r="P152" s="34">
        <f>Tableau2673[[#This Row],[MONTANT TOTAL  HT]]*1.2</f>
        <v>0</v>
      </c>
      <c r="Q152" s="113"/>
      <c r="R152" s="113"/>
      <c r="S152" s="56"/>
      <c r="T152" s="143"/>
      <c r="U152" s="107">
        <f t="shared" si="2"/>
        <v>0</v>
      </c>
      <c r="V152" s="104"/>
      <c r="W152" s="33"/>
    </row>
    <row r="153" spans="1:23" ht="24.95" customHeight="1">
      <c r="A153" s="391"/>
      <c r="B153" s="31"/>
      <c r="C153" s="31"/>
      <c r="D153" s="56"/>
      <c r="E153" s="32"/>
      <c r="F153" s="33"/>
      <c r="G153" s="33"/>
      <c r="H153" s="59"/>
      <c r="I153" s="33"/>
      <c r="J153" s="32"/>
      <c r="K153" s="33"/>
      <c r="L153" s="56"/>
      <c r="M153" s="113"/>
      <c r="N153" s="113"/>
      <c r="O153" s="34"/>
      <c r="P153" s="34">
        <f>Tableau2673[[#This Row],[MONTANT TOTAL  HT]]*1.2</f>
        <v>0</v>
      </c>
      <c r="Q153" s="113"/>
      <c r="R153" s="113"/>
      <c r="S153" s="56"/>
      <c r="T153" s="143"/>
      <c r="U153" s="107">
        <f t="shared" si="2"/>
        <v>0</v>
      </c>
      <c r="V153" s="104"/>
      <c r="W153" s="33"/>
    </row>
    <row r="154" spans="1:23" ht="24.95" customHeight="1">
      <c r="A154" s="391"/>
      <c r="B154" s="31"/>
      <c r="C154" s="31"/>
      <c r="D154" s="56"/>
      <c r="E154" s="32"/>
      <c r="F154" s="33"/>
      <c r="G154" s="33"/>
      <c r="H154" s="59"/>
      <c r="I154" s="33"/>
      <c r="J154" s="32"/>
      <c r="K154" s="33"/>
      <c r="L154" s="56"/>
      <c r="M154" s="113"/>
      <c r="N154" s="113"/>
      <c r="O154" s="34"/>
      <c r="P154" s="34">
        <f>Tableau2673[[#This Row],[MONTANT TOTAL  HT]]*1.2</f>
        <v>0</v>
      </c>
      <c r="Q154" s="113"/>
      <c r="R154" s="113"/>
      <c r="S154" s="56"/>
      <c r="T154" s="143"/>
      <c r="U154" s="107">
        <f t="shared" si="2"/>
        <v>0</v>
      </c>
      <c r="V154" s="104"/>
      <c r="W154" s="33"/>
    </row>
    <row r="155" spans="1:23" ht="24.95" customHeight="1">
      <c r="A155" s="391"/>
      <c r="B155" s="31"/>
      <c r="C155" s="31"/>
      <c r="D155" s="56"/>
      <c r="E155" s="32"/>
      <c r="F155" s="33"/>
      <c r="G155" s="33"/>
      <c r="H155" s="59"/>
      <c r="I155" s="33"/>
      <c r="J155" s="32"/>
      <c r="K155" s="33"/>
      <c r="L155" s="56"/>
      <c r="M155" s="113"/>
      <c r="N155" s="113"/>
      <c r="O155" s="34"/>
      <c r="P155" s="34">
        <f>Tableau2673[[#This Row],[MONTANT TOTAL  HT]]*1.2</f>
        <v>0</v>
      </c>
      <c r="Q155" s="113"/>
      <c r="R155" s="113"/>
      <c r="S155" s="56"/>
      <c r="T155" s="143"/>
      <c r="U155" s="107">
        <f t="shared" si="2"/>
        <v>0</v>
      </c>
      <c r="V155" s="104"/>
      <c r="W155" s="33"/>
    </row>
    <row r="156" spans="1:23" ht="24.95" customHeight="1">
      <c r="A156" s="391"/>
      <c r="B156" s="31"/>
      <c r="C156" s="31"/>
      <c r="D156" s="56"/>
      <c r="E156" s="32"/>
      <c r="F156" s="33"/>
      <c r="G156" s="33"/>
      <c r="H156" s="59"/>
      <c r="I156" s="33"/>
      <c r="J156" s="32"/>
      <c r="K156" s="33"/>
      <c r="L156" s="56"/>
      <c r="M156" s="113"/>
      <c r="N156" s="113"/>
      <c r="O156" s="34"/>
      <c r="P156" s="34">
        <f>Tableau2673[[#This Row],[MONTANT TOTAL  HT]]*1.2</f>
        <v>0</v>
      </c>
      <c r="Q156" s="113"/>
      <c r="R156" s="113"/>
      <c r="S156" s="56"/>
      <c r="T156" s="143"/>
      <c r="U156" s="107">
        <f t="shared" si="2"/>
        <v>0</v>
      </c>
      <c r="V156" s="104"/>
      <c r="W156" s="33"/>
    </row>
    <row r="157" spans="1:23" ht="24.95" customHeight="1">
      <c r="A157" s="391"/>
      <c r="B157" s="31"/>
      <c r="C157" s="31"/>
      <c r="D157" s="56"/>
      <c r="E157" s="32"/>
      <c r="F157" s="33"/>
      <c r="G157" s="33"/>
      <c r="H157" s="59"/>
      <c r="I157" s="33"/>
      <c r="J157" s="32"/>
      <c r="K157" s="33"/>
      <c r="L157" s="56"/>
      <c r="M157" s="113"/>
      <c r="N157" s="113"/>
      <c r="O157" s="34"/>
      <c r="P157" s="34">
        <f>Tableau2673[[#This Row],[MONTANT TOTAL  HT]]*1.2</f>
        <v>0</v>
      </c>
      <c r="Q157" s="113"/>
      <c r="R157" s="113"/>
      <c r="S157" s="56"/>
      <c r="T157" s="143"/>
      <c r="U157" s="107">
        <f t="shared" si="2"/>
        <v>0</v>
      </c>
      <c r="V157" s="104"/>
      <c r="W157" s="33"/>
    </row>
    <row r="158" spans="1:23" ht="24.95" customHeight="1">
      <c r="A158" s="391"/>
      <c r="B158" s="31"/>
      <c r="C158" s="31"/>
      <c r="D158" s="56"/>
      <c r="E158" s="32"/>
      <c r="F158" s="33"/>
      <c r="G158" s="33"/>
      <c r="H158" s="59"/>
      <c r="I158" s="33"/>
      <c r="J158" s="32"/>
      <c r="K158" s="33"/>
      <c r="L158" s="56"/>
      <c r="M158" s="113"/>
      <c r="N158" s="113"/>
      <c r="O158" s="34"/>
      <c r="P158" s="34">
        <f>Tableau2673[[#This Row],[MONTANT TOTAL  HT]]*1.2</f>
        <v>0</v>
      </c>
      <c r="Q158" s="113"/>
      <c r="R158" s="113"/>
      <c r="S158" s="56"/>
      <c r="T158" s="143"/>
      <c r="U158" s="107">
        <f t="shared" si="2"/>
        <v>0</v>
      </c>
      <c r="V158" s="104"/>
      <c r="W158" s="33"/>
    </row>
    <row r="159" spans="1:23" ht="24.95" customHeight="1">
      <c r="A159" s="391"/>
      <c r="B159" s="31"/>
      <c r="C159" s="31"/>
      <c r="D159" s="56"/>
      <c r="E159" s="32"/>
      <c r="F159" s="33"/>
      <c r="G159" s="33"/>
      <c r="H159" s="59"/>
      <c r="I159" s="33"/>
      <c r="J159" s="32"/>
      <c r="K159" s="33"/>
      <c r="L159" s="56"/>
      <c r="M159" s="113"/>
      <c r="N159" s="113"/>
      <c r="O159" s="34"/>
      <c r="P159" s="34">
        <f>Tableau2673[[#This Row],[MONTANT TOTAL  HT]]*1.2</f>
        <v>0</v>
      </c>
      <c r="Q159" s="113"/>
      <c r="R159" s="113"/>
      <c r="S159" s="56"/>
      <c r="T159" s="143"/>
      <c r="U159" s="107">
        <f t="shared" si="2"/>
        <v>0</v>
      </c>
      <c r="V159" s="104"/>
      <c r="W159" s="33"/>
    </row>
    <row r="160" spans="1:23" ht="24.95" customHeight="1">
      <c r="A160" s="391"/>
      <c r="B160" s="31"/>
      <c r="C160" s="31"/>
      <c r="D160" s="56"/>
      <c r="E160" s="32"/>
      <c r="F160" s="33"/>
      <c r="G160" s="33"/>
      <c r="H160" s="59"/>
      <c r="I160" s="33"/>
      <c r="J160" s="32"/>
      <c r="K160" s="33"/>
      <c r="L160" s="56"/>
      <c r="M160" s="113"/>
      <c r="N160" s="113"/>
      <c r="O160" s="34"/>
      <c r="P160" s="34">
        <f>Tableau2673[[#This Row],[MONTANT TOTAL  HT]]*1.2</f>
        <v>0</v>
      </c>
      <c r="Q160" s="113"/>
      <c r="R160" s="113"/>
      <c r="S160" s="56"/>
      <c r="T160" s="143"/>
      <c r="U160" s="107">
        <f t="shared" si="2"/>
        <v>0</v>
      </c>
      <c r="V160" s="104"/>
      <c r="W160" s="33"/>
    </row>
    <row r="161" spans="1:23" ht="24.95" customHeight="1">
      <c r="A161" s="391"/>
      <c r="B161" s="31"/>
      <c r="C161" s="31"/>
      <c r="D161" s="56"/>
      <c r="E161" s="32"/>
      <c r="F161" s="33"/>
      <c r="G161" s="33"/>
      <c r="H161" s="59"/>
      <c r="I161" s="33"/>
      <c r="J161" s="32"/>
      <c r="K161" s="33"/>
      <c r="L161" s="56"/>
      <c r="M161" s="113"/>
      <c r="N161" s="113"/>
      <c r="O161" s="34"/>
      <c r="P161" s="34">
        <f>Tableau2673[[#This Row],[MONTANT TOTAL  HT]]*1.2</f>
        <v>0</v>
      </c>
      <c r="Q161" s="113"/>
      <c r="R161" s="113"/>
      <c r="S161" s="56"/>
      <c r="T161" s="143"/>
      <c r="U161" s="107">
        <f t="shared" si="2"/>
        <v>0</v>
      </c>
      <c r="V161" s="104"/>
      <c r="W161" s="33"/>
    </row>
    <row r="162" spans="1:23" ht="24.95" customHeight="1">
      <c r="A162" s="391"/>
      <c r="B162" s="31"/>
      <c r="C162" s="31"/>
      <c r="D162" s="56"/>
      <c r="E162" s="32"/>
      <c r="F162" s="33"/>
      <c r="G162" s="33"/>
      <c r="H162" s="59"/>
      <c r="I162" s="33"/>
      <c r="J162" s="32"/>
      <c r="K162" s="33"/>
      <c r="L162" s="56"/>
      <c r="M162" s="113"/>
      <c r="N162" s="113"/>
      <c r="O162" s="34"/>
      <c r="P162" s="34">
        <f>Tableau2673[[#This Row],[MONTANT TOTAL  HT]]*1.2</f>
        <v>0</v>
      </c>
      <c r="Q162" s="113"/>
      <c r="R162" s="113"/>
      <c r="S162" s="56"/>
      <c r="T162" s="143"/>
      <c r="U162" s="107">
        <f t="shared" si="2"/>
        <v>0</v>
      </c>
      <c r="V162" s="104"/>
      <c r="W162" s="33"/>
    </row>
    <row r="163" spans="1:23" ht="24.95" customHeight="1">
      <c r="A163" s="391"/>
      <c r="B163" s="31"/>
      <c r="C163" s="31"/>
      <c r="D163" s="56"/>
      <c r="E163" s="32"/>
      <c r="F163" s="33"/>
      <c r="G163" s="33"/>
      <c r="H163" s="59"/>
      <c r="I163" s="33"/>
      <c r="J163" s="32"/>
      <c r="K163" s="33"/>
      <c r="L163" s="56"/>
      <c r="M163" s="113"/>
      <c r="N163" s="113"/>
      <c r="O163" s="34"/>
      <c r="P163" s="34">
        <f>Tableau2673[[#This Row],[MONTANT TOTAL  HT]]*1.2</f>
        <v>0</v>
      </c>
      <c r="Q163" s="113"/>
      <c r="R163" s="113"/>
      <c r="S163" s="56"/>
      <c r="T163" s="143"/>
      <c r="U163" s="107">
        <f t="shared" si="2"/>
        <v>0</v>
      </c>
      <c r="V163" s="104"/>
      <c r="W163" s="33"/>
    </row>
    <row r="164" spans="1:23" ht="24.95" customHeight="1">
      <c r="A164" s="391"/>
      <c r="B164" s="31"/>
      <c r="C164" s="31"/>
      <c r="D164" s="56"/>
      <c r="E164" s="32"/>
      <c r="F164" s="33"/>
      <c r="G164" s="33"/>
      <c r="H164" s="59"/>
      <c r="I164" s="33"/>
      <c r="J164" s="32"/>
      <c r="K164" s="33"/>
      <c r="L164" s="56"/>
      <c r="M164" s="113"/>
      <c r="N164" s="113"/>
      <c r="O164" s="34"/>
      <c r="P164" s="34">
        <f>Tableau2673[[#This Row],[MONTANT TOTAL  HT]]*1.2</f>
        <v>0</v>
      </c>
      <c r="Q164" s="113"/>
      <c r="R164" s="113"/>
      <c r="S164" s="56"/>
      <c r="T164" s="143"/>
      <c r="U164" s="107">
        <f t="shared" si="2"/>
        <v>0</v>
      </c>
      <c r="V164" s="104"/>
      <c r="W164" s="33"/>
    </row>
    <row r="165" spans="1:23" ht="24.95" customHeight="1">
      <c r="A165" s="391"/>
      <c r="B165" s="31"/>
      <c r="C165" s="31"/>
      <c r="D165" s="56"/>
      <c r="E165" s="32"/>
      <c r="F165" s="33"/>
      <c r="G165" s="33"/>
      <c r="H165" s="59"/>
      <c r="I165" s="33"/>
      <c r="J165" s="32"/>
      <c r="K165" s="33"/>
      <c r="L165" s="56"/>
      <c r="M165" s="113"/>
      <c r="N165" s="113"/>
      <c r="O165" s="34"/>
      <c r="P165" s="34">
        <f>Tableau2673[[#This Row],[MONTANT TOTAL  HT]]*1.2</f>
        <v>0</v>
      </c>
      <c r="Q165" s="113"/>
      <c r="R165" s="113"/>
      <c r="S165" s="56"/>
      <c r="T165" s="143"/>
      <c r="U165" s="107">
        <f t="shared" si="2"/>
        <v>0</v>
      </c>
      <c r="V165" s="104"/>
      <c r="W165" s="33"/>
    </row>
    <row r="166" spans="1:23" ht="24.95" customHeight="1">
      <c r="A166" s="391"/>
      <c r="B166" s="31"/>
      <c r="C166" s="31"/>
      <c r="D166" s="56"/>
      <c r="E166" s="32"/>
      <c r="F166" s="33"/>
      <c r="G166" s="33"/>
      <c r="H166" s="59"/>
      <c r="I166" s="33"/>
      <c r="J166" s="32"/>
      <c r="K166" s="33"/>
      <c r="L166" s="56"/>
      <c r="M166" s="113"/>
      <c r="N166" s="113"/>
      <c r="O166" s="34"/>
      <c r="P166" s="34">
        <f>Tableau2673[[#This Row],[MONTANT TOTAL  HT]]*1.2</f>
        <v>0</v>
      </c>
      <c r="Q166" s="113"/>
      <c r="R166" s="113"/>
      <c r="S166" s="56"/>
      <c r="T166" s="143"/>
      <c r="U166" s="107">
        <f t="shared" si="2"/>
        <v>0</v>
      </c>
      <c r="V166" s="104"/>
      <c r="W166" s="33"/>
    </row>
    <row r="167" spans="1:23" ht="24.95" customHeight="1">
      <c r="A167" s="391"/>
      <c r="B167" s="31"/>
      <c r="C167" s="31"/>
      <c r="D167" s="56"/>
      <c r="E167" s="32"/>
      <c r="F167" s="33"/>
      <c r="G167" s="33"/>
      <c r="H167" s="59"/>
      <c r="I167" s="33"/>
      <c r="J167" s="32"/>
      <c r="K167" s="33"/>
      <c r="L167" s="56"/>
      <c r="M167" s="113"/>
      <c r="N167" s="113"/>
      <c r="O167" s="34"/>
      <c r="P167" s="34">
        <f>Tableau2673[[#This Row],[MONTANT TOTAL  HT]]*1.2</f>
        <v>0</v>
      </c>
      <c r="Q167" s="113"/>
      <c r="R167" s="113"/>
      <c r="S167" s="56"/>
      <c r="T167" s="143"/>
      <c r="U167" s="107">
        <f t="shared" si="2"/>
        <v>0</v>
      </c>
      <c r="V167" s="104"/>
      <c r="W167" s="33"/>
    </row>
    <row r="168" spans="1:23" ht="24.95" customHeight="1">
      <c r="A168" s="391"/>
      <c r="B168" s="31"/>
      <c r="C168" s="31"/>
      <c r="D168" s="56"/>
      <c r="E168" s="32"/>
      <c r="F168" s="33"/>
      <c r="G168" s="33"/>
      <c r="H168" s="59"/>
      <c r="I168" s="33"/>
      <c r="J168" s="32"/>
      <c r="K168" s="33"/>
      <c r="L168" s="56"/>
      <c r="M168" s="113"/>
      <c r="N168" s="113"/>
      <c r="O168" s="34"/>
      <c r="P168" s="34">
        <f>Tableau2673[[#This Row],[MONTANT TOTAL  HT]]*1.2</f>
        <v>0</v>
      </c>
      <c r="Q168" s="113"/>
      <c r="R168" s="113"/>
      <c r="S168" s="56"/>
      <c r="T168" s="143"/>
      <c r="U168" s="107">
        <f t="shared" si="2"/>
        <v>0</v>
      </c>
      <c r="V168" s="104"/>
      <c r="W168" s="33"/>
    </row>
    <row r="169" spans="1:23" ht="24.95" customHeight="1">
      <c r="A169" s="391"/>
      <c r="B169" s="31"/>
      <c r="C169" s="31"/>
      <c r="D169" s="56"/>
      <c r="E169" s="32"/>
      <c r="F169" s="33"/>
      <c r="G169" s="33"/>
      <c r="H169" s="59"/>
      <c r="I169" s="33"/>
      <c r="J169" s="32"/>
      <c r="K169" s="33"/>
      <c r="L169" s="56"/>
      <c r="M169" s="113"/>
      <c r="N169" s="113"/>
      <c r="O169" s="34"/>
      <c r="P169" s="34">
        <f>Tableau2673[[#This Row],[MONTANT TOTAL  HT]]*1.2</f>
        <v>0</v>
      </c>
      <c r="Q169" s="113"/>
      <c r="R169" s="113"/>
      <c r="S169" s="56"/>
      <c r="T169" s="143"/>
      <c r="U169" s="107">
        <f t="shared" si="2"/>
        <v>0</v>
      </c>
      <c r="V169" s="104"/>
      <c r="W169" s="33"/>
    </row>
    <row r="170" spans="1:23" ht="24.95" customHeight="1">
      <c r="A170" s="391"/>
      <c r="B170" s="31"/>
      <c r="C170" s="31"/>
      <c r="D170" s="56"/>
      <c r="E170" s="32"/>
      <c r="F170" s="33"/>
      <c r="G170" s="33"/>
      <c r="H170" s="59"/>
      <c r="I170" s="33"/>
      <c r="J170" s="32"/>
      <c r="K170" s="33"/>
      <c r="L170" s="56"/>
      <c r="M170" s="113"/>
      <c r="N170" s="113"/>
      <c r="O170" s="34"/>
      <c r="P170" s="34">
        <f>Tableau2673[[#This Row],[MONTANT TOTAL  HT]]*1.2</f>
        <v>0</v>
      </c>
      <c r="Q170" s="113"/>
      <c r="R170" s="113"/>
      <c r="S170" s="56"/>
      <c r="T170" s="143"/>
      <c r="U170" s="107">
        <f t="shared" si="2"/>
        <v>0</v>
      </c>
      <c r="V170" s="104"/>
      <c r="W170" s="33"/>
    </row>
    <row r="171" spans="1:23" ht="24.95" customHeight="1">
      <c r="A171" s="391"/>
      <c r="B171" s="31"/>
      <c r="C171" s="31"/>
      <c r="D171" s="56"/>
      <c r="E171" s="32"/>
      <c r="F171" s="33"/>
      <c r="G171" s="33"/>
      <c r="H171" s="59"/>
      <c r="I171" s="33"/>
      <c r="J171" s="32"/>
      <c r="K171" s="33"/>
      <c r="L171" s="56"/>
      <c r="M171" s="113"/>
      <c r="N171" s="113"/>
      <c r="O171" s="34"/>
      <c r="P171" s="34">
        <f>Tableau2673[[#This Row],[MONTANT TOTAL  HT]]*1.2</f>
        <v>0</v>
      </c>
      <c r="Q171" s="113"/>
      <c r="R171" s="113"/>
      <c r="S171" s="56"/>
      <c r="T171" s="143"/>
      <c r="U171" s="107">
        <f t="shared" ref="U171:U204" si="3">IF(ISBLANK($T171),P171,0)</f>
        <v>0</v>
      </c>
      <c r="V171" s="104"/>
      <c r="W171" s="33"/>
    </row>
    <row r="172" spans="1:23" ht="24.95" customHeight="1">
      <c r="A172" s="391"/>
      <c r="B172" s="31"/>
      <c r="C172" s="31"/>
      <c r="D172" s="56"/>
      <c r="E172" s="32"/>
      <c r="F172" s="33"/>
      <c r="G172" s="33"/>
      <c r="H172" s="59"/>
      <c r="I172" s="33"/>
      <c r="J172" s="32"/>
      <c r="K172" s="33"/>
      <c r="L172" s="56"/>
      <c r="M172" s="113"/>
      <c r="N172" s="113"/>
      <c r="O172" s="34"/>
      <c r="P172" s="34">
        <f>Tableau2673[[#This Row],[MONTANT TOTAL  HT]]*1.2</f>
        <v>0</v>
      </c>
      <c r="Q172" s="113"/>
      <c r="R172" s="113"/>
      <c r="S172" s="56"/>
      <c r="T172" s="143"/>
      <c r="U172" s="107">
        <f t="shared" si="3"/>
        <v>0</v>
      </c>
      <c r="V172" s="104"/>
      <c r="W172" s="33"/>
    </row>
    <row r="173" spans="1:23" ht="24.95" customHeight="1">
      <c r="A173" s="391"/>
      <c r="B173" s="31"/>
      <c r="C173" s="31"/>
      <c r="D173" s="56"/>
      <c r="E173" s="32"/>
      <c r="F173" s="33"/>
      <c r="G173" s="33"/>
      <c r="H173" s="59"/>
      <c r="I173" s="33"/>
      <c r="J173" s="32"/>
      <c r="K173" s="33"/>
      <c r="L173" s="56"/>
      <c r="M173" s="113"/>
      <c r="N173" s="113"/>
      <c r="O173" s="34"/>
      <c r="P173" s="34">
        <f>Tableau2673[[#This Row],[MONTANT TOTAL  HT]]*1.2</f>
        <v>0</v>
      </c>
      <c r="Q173" s="113"/>
      <c r="R173" s="113"/>
      <c r="S173" s="56"/>
      <c r="T173" s="143"/>
      <c r="U173" s="107">
        <f t="shared" si="3"/>
        <v>0</v>
      </c>
      <c r="V173" s="104"/>
      <c r="W173" s="33"/>
    </row>
    <row r="174" spans="1:23" ht="24.95" customHeight="1">
      <c r="A174" s="391"/>
      <c r="B174" s="31"/>
      <c r="C174" s="31"/>
      <c r="D174" s="56"/>
      <c r="E174" s="32"/>
      <c r="F174" s="33"/>
      <c r="G174" s="33"/>
      <c r="H174" s="59"/>
      <c r="I174" s="33"/>
      <c r="J174" s="32"/>
      <c r="K174" s="33"/>
      <c r="L174" s="56"/>
      <c r="M174" s="113"/>
      <c r="N174" s="113"/>
      <c r="O174" s="34"/>
      <c r="P174" s="34">
        <f>Tableau2673[[#This Row],[MONTANT TOTAL  HT]]*1.2</f>
        <v>0</v>
      </c>
      <c r="Q174" s="113"/>
      <c r="R174" s="113"/>
      <c r="S174" s="56"/>
      <c r="T174" s="143"/>
      <c r="U174" s="107">
        <f t="shared" si="3"/>
        <v>0</v>
      </c>
      <c r="V174" s="104"/>
      <c r="W174" s="33"/>
    </row>
    <row r="175" spans="1:23" ht="24.95" customHeight="1">
      <c r="A175" s="391"/>
      <c r="B175" s="31"/>
      <c r="C175" s="31"/>
      <c r="D175" s="56"/>
      <c r="E175" s="32"/>
      <c r="F175" s="33"/>
      <c r="G175" s="33"/>
      <c r="H175" s="59"/>
      <c r="I175" s="33"/>
      <c r="J175" s="32"/>
      <c r="K175" s="33"/>
      <c r="L175" s="56"/>
      <c r="M175" s="113"/>
      <c r="N175" s="113"/>
      <c r="O175" s="34"/>
      <c r="P175" s="34">
        <f>Tableau2673[[#This Row],[MONTANT TOTAL  HT]]*1.2</f>
        <v>0</v>
      </c>
      <c r="Q175" s="113"/>
      <c r="R175" s="113"/>
      <c r="S175" s="56"/>
      <c r="T175" s="143"/>
      <c r="U175" s="107">
        <f t="shared" si="3"/>
        <v>0</v>
      </c>
      <c r="V175" s="104"/>
      <c r="W175" s="33"/>
    </row>
    <row r="176" spans="1:23" ht="24.95" customHeight="1">
      <c r="A176" s="391"/>
      <c r="B176" s="31"/>
      <c r="C176" s="31"/>
      <c r="D176" s="56"/>
      <c r="E176" s="32"/>
      <c r="F176" s="33"/>
      <c r="G176" s="33"/>
      <c r="H176" s="59"/>
      <c r="I176" s="33"/>
      <c r="J176" s="32"/>
      <c r="K176" s="33"/>
      <c r="L176" s="56"/>
      <c r="M176" s="113"/>
      <c r="N176" s="113"/>
      <c r="O176" s="34"/>
      <c r="P176" s="34">
        <f>Tableau2673[[#This Row],[MONTANT TOTAL  HT]]*1.2</f>
        <v>0</v>
      </c>
      <c r="Q176" s="113"/>
      <c r="R176" s="113"/>
      <c r="S176" s="56"/>
      <c r="T176" s="143"/>
      <c r="U176" s="107">
        <f t="shared" si="3"/>
        <v>0</v>
      </c>
      <c r="V176" s="104"/>
      <c r="W176" s="33"/>
    </row>
    <row r="177" spans="1:23" ht="24.95" customHeight="1">
      <c r="A177" s="391"/>
      <c r="B177" s="31"/>
      <c r="C177" s="31"/>
      <c r="D177" s="56"/>
      <c r="E177" s="32"/>
      <c r="F177" s="33"/>
      <c r="G177" s="33"/>
      <c r="H177" s="59"/>
      <c r="I177" s="33"/>
      <c r="J177" s="32"/>
      <c r="K177" s="33"/>
      <c r="L177" s="56"/>
      <c r="M177" s="113"/>
      <c r="N177" s="113"/>
      <c r="O177" s="34"/>
      <c r="P177" s="34">
        <f>Tableau2673[[#This Row],[MONTANT TOTAL  HT]]*1.2</f>
        <v>0</v>
      </c>
      <c r="Q177" s="113"/>
      <c r="R177" s="113"/>
      <c r="S177" s="56"/>
      <c r="T177" s="143"/>
      <c r="U177" s="107">
        <f t="shared" si="3"/>
        <v>0</v>
      </c>
      <c r="V177" s="104"/>
      <c r="W177" s="33"/>
    </row>
    <row r="178" spans="1:23" ht="24.95" customHeight="1">
      <c r="A178" s="391"/>
      <c r="B178" s="31"/>
      <c r="C178" s="31"/>
      <c r="D178" s="56"/>
      <c r="E178" s="32"/>
      <c r="F178" s="33"/>
      <c r="G178" s="33"/>
      <c r="H178" s="59"/>
      <c r="I178" s="33"/>
      <c r="J178" s="32"/>
      <c r="K178" s="33"/>
      <c r="L178" s="56"/>
      <c r="M178" s="113"/>
      <c r="N178" s="113"/>
      <c r="O178" s="34"/>
      <c r="P178" s="34">
        <f>Tableau2673[[#This Row],[MONTANT TOTAL  HT]]*1.2</f>
        <v>0</v>
      </c>
      <c r="Q178" s="113"/>
      <c r="R178" s="113"/>
      <c r="S178" s="56"/>
      <c r="T178" s="143"/>
      <c r="U178" s="107">
        <f t="shared" si="3"/>
        <v>0</v>
      </c>
      <c r="V178" s="104"/>
      <c r="W178" s="33"/>
    </row>
    <row r="179" spans="1:23" ht="24.95" customHeight="1">
      <c r="A179" s="391"/>
      <c r="B179" s="31"/>
      <c r="C179" s="31"/>
      <c r="D179" s="56"/>
      <c r="E179" s="32"/>
      <c r="F179" s="33"/>
      <c r="G179" s="33"/>
      <c r="H179" s="59"/>
      <c r="I179" s="33"/>
      <c r="J179" s="32"/>
      <c r="K179" s="33"/>
      <c r="L179" s="56"/>
      <c r="M179" s="113"/>
      <c r="N179" s="113"/>
      <c r="O179" s="34"/>
      <c r="P179" s="34">
        <f>Tableau2673[[#This Row],[MONTANT TOTAL  HT]]*1.2</f>
        <v>0</v>
      </c>
      <c r="Q179" s="113"/>
      <c r="R179" s="113"/>
      <c r="S179" s="56"/>
      <c r="T179" s="143"/>
      <c r="U179" s="107">
        <f t="shared" si="3"/>
        <v>0</v>
      </c>
      <c r="V179" s="104"/>
      <c r="W179" s="33"/>
    </row>
    <row r="180" spans="1:23" ht="24.95" customHeight="1">
      <c r="A180" s="391"/>
      <c r="B180" s="31"/>
      <c r="C180" s="31"/>
      <c r="D180" s="56"/>
      <c r="E180" s="32"/>
      <c r="F180" s="33"/>
      <c r="G180" s="33"/>
      <c r="H180" s="59"/>
      <c r="I180" s="33"/>
      <c r="J180" s="32"/>
      <c r="K180" s="33"/>
      <c r="L180" s="56"/>
      <c r="M180" s="113"/>
      <c r="N180" s="113"/>
      <c r="O180" s="34"/>
      <c r="P180" s="34">
        <f>Tableau2673[[#This Row],[MONTANT TOTAL  HT]]*1.2</f>
        <v>0</v>
      </c>
      <c r="Q180" s="113"/>
      <c r="R180" s="113"/>
      <c r="S180" s="56"/>
      <c r="T180" s="143"/>
      <c r="U180" s="107">
        <f t="shared" si="3"/>
        <v>0</v>
      </c>
      <c r="V180" s="104"/>
      <c r="W180" s="33"/>
    </row>
    <row r="181" spans="1:23" ht="24.95" customHeight="1">
      <c r="A181" s="391"/>
      <c r="B181" s="31"/>
      <c r="C181" s="31"/>
      <c r="D181" s="56"/>
      <c r="E181" s="32"/>
      <c r="F181" s="33"/>
      <c r="G181" s="33"/>
      <c r="H181" s="59"/>
      <c r="I181" s="33"/>
      <c r="J181" s="32"/>
      <c r="K181" s="33"/>
      <c r="L181" s="56"/>
      <c r="M181" s="113"/>
      <c r="N181" s="113"/>
      <c r="O181" s="34"/>
      <c r="P181" s="34">
        <f>Tableau2673[[#This Row],[MONTANT TOTAL  HT]]*1.2</f>
        <v>0</v>
      </c>
      <c r="Q181" s="113"/>
      <c r="R181" s="113"/>
      <c r="S181" s="56"/>
      <c r="T181" s="143"/>
      <c r="U181" s="107">
        <f t="shared" si="3"/>
        <v>0</v>
      </c>
      <c r="V181" s="104"/>
      <c r="W181" s="33"/>
    </row>
    <row r="182" spans="1:23" ht="24.95" customHeight="1">
      <c r="A182" s="391"/>
      <c r="B182" s="31"/>
      <c r="C182" s="31"/>
      <c r="D182" s="56"/>
      <c r="E182" s="32"/>
      <c r="F182" s="33"/>
      <c r="G182" s="33"/>
      <c r="H182" s="59"/>
      <c r="I182" s="33"/>
      <c r="J182" s="32"/>
      <c r="K182" s="33"/>
      <c r="L182" s="56"/>
      <c r="M182" s="113"/>
      <c r="N182" s="113"/>
      <c r="O182" s="34"/>
      <c r="P182" s="34">
        <f>Tableau2673[[#This Row],[MONTANT TOTAL  HT]]*1.2</f>
        <v>0</v>
      </c>
      <c r="Q182" s="113"/>
      <c r="R182" s="113"/>
      <c r="S182" s="56"/>
      <c r="T182" s="143"/>
      <c r="U182" s="107">
        <f t="shared" si="3"/>
        <v>0</v>
      </c>
      <c r="V182" s="104"/>
      <c r="W182" s="33"/>
    </row>
    <row r="183" spans="1:23" ht="24.95" customHeight="1">
      <c r="A183" s="391"/>
      <c r="B183" s="31"/>
      <c r="C183" s="31"/>
      <c r="D183" s="56"/>
      <c r="E183" s="32"/>
      <c r="F183" s="33"/>
      <c r="G183" s="33"/>
      <c r="H183" s="59"/>
      <c r="I183" s="33"/>
      <c r="J183" s="32"/>
      <c r="K183" s="33"/>
      <c r="L183" s="56"/>
      <c r="M183" s="113"/>
      <c r="N183" s="113"/>
      <c r="O183" s="34"/>
      <c r="P183" s="34">
        <f>Tableau2673[[#This Row],[MONTANT TOTAL  HT]]*1.2</f>
        <v>0</v>
      </c>
      <c r="Q183" s="113"/>
      <c r="R183" s="113"/>
      <c r="S183" s="56"/>
      <c r="T183" s="143"/>
      <c r="U183" s="107">
        <f t="shared" si="3"/>
        <v>0</v>
      </c>
      <c r="V183" s="104"/>
      <c r="W183" s="33"/>
    </row>
    <row r="184" spans="1:23" ht="24.95" customHeight="1">
      <c r="A184" s="391"/>
      <c r="B184" s="31"/>
      <c r="C184" s="31"/>
      <c r="D184" s="56"/>
      <c r="E184" s="32"/>
      <c r="F184" s="33"/>
      <c r="G184" s="33"/>
      <c r="H184" s="59"/>
      <c r="I184" s="33"/>
      <c r="J184" s="32"/>
      <c r="K184" s="33"/>
      <c r="L184" s="56"/>
      <c r="M184" s="113"/>
      <c r="N184" s="113"/>
      <c r="O184" s="34"/>
      <c r="P184" s="34">
        <f>Tableau2673[[#This Row],[MONTANT TOTAL  HT]]*1.2</f>
        <v>0</v>
      </c>
      <c r="Q184" s="113"/>
      <c r="R184" s="113"/>
      <c r="S184" s="56"/>
      <c r="T184" s="143"/>
      <c r="U184" s="107">
        <f t="shared" si="3"/>
        <v>0</v>
      </c>
      <c r="V184" s="104"/>
      <c r="W184" s="33"/>
    </row>
    <row r="185" spans="1:23" ht="24.95" customHeight="1">
      <c r="A185" s="391"/>
      <c r="B185" s="31"/>
      <c r="C185" s="31"/>
      <c r="D185" s="56"/>
      <c r="E185" s="32"/>
      <c r="F185" s="33"/>
      <c r="G185" s="33"/>
      <c r="H185" s="59"/>
      <c r="I185" s="33"/>
      <c r="J185" s="32"/>
      <c r="K185" s="33"/>
      <c r="L185" s="56"/>
      <c r="M185" s="113"/>
      <c r="N185" s="113"/>
      <c r="O185" s="34"/>
      <c r="P185" s="34">
        <f>Tableau2673[[#This Row],[MONTANT TOTAL  HT]]*1.2</f>
        <v>0</v>
      </c>
      <c r="Q185" s="113"/>
      <c r="R185" s="113"/>
      <c r="S185" s="56"/>
      <c r="T185" s="143"/>
      <c r="U185" s="107">
        <f t="shared" si="3"/>
        <v>0</v>
      </c>
      <c r="V185" s="104"/>
      <c r="W185" s="33"/>
    </row>
    <row r="186" spans="1:23" ht="24.95" customHeight="1">
      <c r="A186" s="391"/>
      <c r="B186" s="31"/>
      <c r="C186" s="31"/>
      <c r="D186" s="56"/>
      <c r="E186" s="32"/>
      <c r="F186" s="33"/>
      <c r="G186" s="33"/>
      <c r="H186" s="59"/>
      <c r="I186" s="33"/>
      <c r="J186" s="32"/>
      <c r="K186" s="33"/>
      <c r="L186" s="56"/>
      <c r="M186" s="113"/>
      <c r="N186" s="113"/>
      <c r="O186" s="34"/>
      <c r="P186" s="34">
        <f>Tableau2673[[#This Row],[MONTANT TOTAL  HT]]*1.2</f>
        <v>0</v>
      </c>
      <c r="Q186" s="113"/>
      <c r="R186" s="113"/>
      <c r="S186" s="56"/>
      <c r="T186" s="143"/>
      <c r="U186" s="107">
        <f t="shared" si="3"/>
        <v>0</v>
      </c>
      <c r="V186" s="104"/>
      <c r="W186" s="33"/>
    </row>
    <row r="187" spans="1:23" ht="24.95" customHeight="1">
      <c r="A187" s="391"/>
      <c r="B187" s="31"/>
      <c r="C187" s="31"/>
      <c r="D187" s="56"/>
      <c r="E187" s="32"/>
      <c r="F187" s="33"/>
      <c r="G187" s="33"/>
      <c r="H187" s="59"/>
      <c r="I187" s="33"/>
      <c r="J187" s="32"/>
      <c r="K187" s="33"/>
      <c r="L187" s="56"/>
      <c r="M187" s="113"/>
      <c r="N187" s="113"/>
      <c r="O187" s="34"/>
      <c r="P187" s="34">
        <f>Tableau2673[[#This Row],[MONTANT TOTAL  HT]]*1.2</f>
        <v>0</v>
      </c>
      <c r="Q187" s="113"/>
      <c r="R187" s="113"/>
      <c r="S187" s="56"/>
      <c r="T187" s="143"/>
      <c r="U187" s="107">
        <f t="shared" si="3"/>
        <v>0</v>
      </c>
      <c r="V187" s="104"/>
      <c r="W187" s="33"/>
    </row>
    <row r="188" spans="1:23" ht="24.95" customHeight="1">
      <c r="A188" s="391"/>
      <c r="B188" s="31"/>
      <c r="C188" s="31"/>
      <c r="D188" s="56"/>
      <c r="E188" s="32"/>
      <c r="F188" s="33"/>
      <c r="G188" s="33"/>
      <c r="H188" s="59"/>
      <c r="I188" s="33"/>
      <c r="J188" s="32"/>
      <c r="K188" s="33"/>
      <c r="L188" s="56"/>
      <c r="M188" s="113"/>
      <c r="N188" s="113"/>
      <c r="O188" s="34"/>
      <c r="P188" s="34">
        <f>Tableau2673[[#This Row],[MONTANT TOTAL  HT]]*1.2</f>
        <v>0</v>
      </c>
      <c r="Q188" s="113"/>
      <c r="R188" s="113"/>
      <c r="S188" s="56"/>
      <c r="T188" s="143"/>
      <c r="U188" s="107">
        <f t="shared" si="3"/>
        <v>0</v>
      </c>
      <c r="V188" s="104"/>
      <c r="W188" s="33"/>
    </row>
    <row r="189" spans="1:23" ht="24.95" customHeight="1">
      <c r="A189" s="391"/>
      <c r="B189" s="31"/>
      <c r="C189" s="31"/>
      <c r="D189" s="56"/>
      <c r="E189" s="32"/>
      <c r="F189" s="33"/>
      <c r="G189" s="33"/>
      <c r="H189" s="59"/>
      <c r="I189" s="33"/>
      <c r="J189" s="32"/>
      <c r="K189" s="33"/>
      <c r="L189" s="56"/>
      <c r="M189" s="113"/>
      <c r="N189" s="113"/>
      <c r="O189" s="34"/>
      <c r="P189" s="34">
        <f>Tableau2673[[#This Row],[MONTANT TOTAL  HT]]*1.2</f>
        <v>0</v>
      </c>
      <c r="Q189" s="113"/>
      <c r="R189" s="113"/>
      <c r="S189" s="56"/>
      <c r="T189" s="143"/>
      <c r="U189" s="107">
        <f t="shared" si="3"/>
        <v>0</v>
      </c>
      <c r="V189" s="104"/>
      <c r="W189" s="33"/>
    </row>
    <row r="190" spans="1:23" ht="24.95" customHeight="1">
      <c r="A190" s="391"/>
      <c r="B190" s="31"/>
      <c r="C190" s="31"/>
      <c r="D190" s="56"/>
      <c r="E190" s="32"/>
      <c r="F190" s="33"/>
      <c r="G190" s="33"/>
      <c r="H190" s="59"/>
      <c r="I190" s="33"/>
      <c r="J190" s="32"/>
      <c r="K190" s="33"/>
      <c r="L190" s="56"/>
      <c r="M190" s="113"/>
      <c r="N190" s="113"/>
      <c r="O190" s="34"/>
      <c r="P190" s="34">
        <f>Tableau2673[[#This Row],[MONTANT TOTAL  HT]]*1.2</f>
        <v>0</v>
      </c>
      <c r="Q190" s="113"/>
      <c r="R190" s="113"/>
      <c r="S190" s="56"/>
      <c r="T190" s="143"/>
      <c r="U190" s="107">
        <f t="shared" si="3"/>
        <v>0</v>
      </c>
      <c r="V190" s="104"/>
      <c r="W190" s="33"/>
    </row>
    <row r="191" spans="1:23" ht="24.95" customHeight="1">
      <c r="A191" s="391"/>
      <c r="B191" s="31"/>
      <c r="C191" s="31"/>
      <c r="D191" s="56"/>
      <c r="E191" s="32"/>
      <c r="F191" s="33"/>
      <c r="G191" s="33"/>
      <c r="H191" s="59"/>
      <c r="I191" s="33"/>
      <c r="J191" s="32"/>
      <c r="K191" s="33"/>
      <c r="L191" s="56"/>
      <c r="M191" s="113"/>
      <c r="N191" s="113"/>
      <c r="O191" s="34"/>
      <c r="P191" s="34">
        <f>Tableau2673[[#This Row],[MONTANT TOTAL  HT]]*1.2</f>
        <v>0</v>
      </c>
      <c r="Q191" s="113"/>
      <c r="R191" s="113"/>
      <c r="S191" s="56"/>
      <c r="T191" s="143"/>
      <c r="U191" s="107">
        <f t="shared" si="3"/>
        <v>0</v>
      </c>
      <c r="V191" s="104"/>
      <c r="W191" s="33"/>
    </row>
    <row r="192" spans="1:23" ht="24.95" customHeight="1">
      <c r="A192" s="391"/>
      <c r="B192" s="31"/>
      <c r="C192" s="31"/>
      <c r="D192" s="56"/>
      <c r="E192" s="32"/>
      <c r="F192" s="33"/>
      <c r="G192" s="33"/>
      <c r="H192" s="59"/>
      <c r="I192" s="33"/>
      <c r="J192" s="32"/>
      <c r="K192" s="33"/>
      <c r="L192" s="56"/>
      <c r="M192" s="113"/>
      <c r="N192" s="113"/>
      <c r="O192" s="34"/>
      <c r="P192" s="34">
        <f>Tableau2673[[#This Row],[MONTANT TOTAL  HT]]*1.2</f>
        <v>0</v>
      </c>
      <c r="Q192" s="113"/>
      <c r="R192" s="113"/>
      <c r="S192" s="56"/>
      <c r="T192" s="143"/>
      <c r="U192" s="107">
        <f t="shared" si="3"/>
        <v>0</v>
      </c>
      <c r="V192" s="104"/>
      <c r="W192" s="33"/>
    </row>
    <row r="193" spans="1:23" ht="24.95" customHeight="1">
      <c r="A193" s="391"/>
      <c r="B193" s="31"/>
      <c r="C193" s="31"/>
      <c r="D193" s="56"/>
      <c r="E193" s="32"/>
      <c r="F193" s="33"/>
      <c r="G193" s="33"/>
      <c r="H193" s="59"/>
      <c r="I193" s="33"/>
      <c r="J193" s="32"/>
      <c r="K193" s="33"/>
      <c r="L193" s="56"/>
      <c r="M193" s="113"/>
      <c r="N193" s="113"/>
      <c r="O193" s="34"/>
      <c r="P193" s="34">
        <f>Tableau2673[[#This Row],[MONTANT TOTAL  HT]]*1.2</f>
        <v>0</v>
      </c>
      <c r="Q193" s="113"/>
      <c r="R193" s="113"/>
      <c r="S193" s="56"/>
      <c r="T193" s="143"/>
      <c r="U193" s="107">
        <f t="shared" si="3"/>
        <v>0</v>
      </c>
      <c r="V193" s="104"/>
      <c r="W193" s="33"/>
    </row>
    <row r="194" spans="1:23" ht="24.95" customHeight="1">
      <c r="A194" s="391"/>
      <c r="B194" s="31"/>
      <c r="C194" s="31"/>
      <c r="D194" s="56"/>
      <c r="E194" s="32"/>
      <c r="F194" s="33"/>
      <c r="G194" s="33"/>
      <c r="H194" s="59"/>
      <c r="I194" s="33"/>
      <c r="J194" s="32"/>
      <c r="K194" s="33"/>
      <c r="L194" s="56"/>
      <c r="M194" s="113"/>
      <c r="N194" s="113"/>
      <c r="O194" s="34"/>
      <c r="P194" s="34">
        <f>Tableau2673[[#This Row],[MONTANT TOTAL  HT]]*1.2</f>
        <v>0</v>
      </c>
      <c r="Q194" s="113"/>
      <c r="R194" s="113"/>
      <c r="S194" s="56"/>
      <c r="T194" s="143"/>
      <c r="U194" s="107">
        <f t="shared" si="3"/>
        <v>0</v>
      </c>
      <c r="V194" s="104"/>
      <c r="W194" s="33"/>
    </row>
    <row r="195" spans="1:23" ht="24.95" customHeight="1">
      <c r="A195" s="391"/>
      <c r="B195" s="31"/>
      <c r="C195" s="31"/>
      <c r="D195" s="56"/>
      <c r="E195" s="32"/>
      <c r="F195" s="33"/>
      <c r="G195" s="33"/>
      <c r="H195" s="59"/>
      <c r="I195" s="33"/>
      <c r="J195" s="32"/>
      <c r="K195" s="33"/>
      <c r="L195" s="56"/>
      <c r="M195" s="113"/>
      <c r="N195" s="113"/>
      <c r="O195" s="34"/>
      <c r="P195" s="34">
        <f>Tableau2673[[#This Row],[MONTANT TOTAL  HT]]*1.2</f>
        <v>0</v>
      </c>
      <c r="Q195" s="113"/>
      <c r="R195" s="113"/>
      <c r="S195" s="56"/>
      <c r="T195" s="143"/>
      <c r="U195" s="107">
        <f t="shared" si="3"/>
        <v>0</v>
      </c>
      <c r="V195" s="104"/>
      <c r="W195" s="33"/>
    </row>
    <row r="196" spans="1:23" ht="24.95" customHeight="1">
      <c r="A196" s="391"/>
      <c r="B196" s="31"/>
      <c r="C196" s="31"/>
      <c r="D196" s="56"/>
      <c r="E196" s="32"/>
      <c r="F196" s="33"/>
      <c r="G196" s="33"/>
      <c r="H196" s="59"/>
      <c r="I196" s="33"/>
      <c r="J196" s="32"/>
      <c r="K196" s="33"/>
      <c r="L196" s="56"/>
      <c r="M196" s="113"/>
      <c r="N196" s="113"/>
      <c r="O196" s="34"/>
      <c r="P196" s="34">
        <f>Tableau2673[[#This Row],[MONTANT TOTAL  HT]]*1.2</f>
        <v>0</v>
      </c>
      <c r="Q196" s="113"/>
      <c r="R196" s="113"/>
      <c r="S196" s="56"/>
      <c r="T196" s="143"/>
      <c r="U196" s="107">
        <f t="shared" si="3"/>
        <v>0</v>
      </c>
      <c r="V196" s="104"/>
      <c r="W196" s="33"/>
    </row>
    <row r="197" spans="1:23" ht="24.95" customHeight="1">
      <c r="A197" s="391"/>
      <c r="B197" s="31"/>
      <c r="C197" s="31"/>
      <c r="D197" s="56"/>
      <c r="E197" s="32"/>
      <c r="F197" s="33"/>
      <c r="G197" s="33"/>
      <c r="H197" s="59"/>
      <c r="I197" s="33"/>
      <c r="J197" s="32"/>
      <c r="K197" s="33"/>
      <c r="L197" s="56"/>
      <c r="M197" s="113"/>
      <c r="N197" s="113"/>
      <c r="O197" s="34"/>
      <c r="P197" s="34">
        <f>Tableau2673[[#This Row],[MONTANT TOTAL  HT]]*1.2</f>
        <v>0</v>
      </c>
      <c r="Q197" s="113"/>
      <c r="R197" s="113"/>
      <c r="S197" s="56"/>
      <c r="T197" s="143"/>
      <c r="U197" s="107">
        <f t="shared" si="3"/>
        <v>0</v>
      </c>
      <c r="V197" s="104"/>
      <c r="W197" s="33"/>
    </row>
    <row r="198" spans="1:23" ht="24.95" customHeight="1">
      <c r="A198" s="391"/>
      <c r="B198" s="31"/>
      <c r="C198" s="31"/>
      <c r="D198" s="56"/>
      <c r="E198" s="32"/>
      <c r="F198" s="33"/>
      <c r="G198" s="33"/>
      <c r="H198" s="59"/>
      <c r="I198" s="33"/>
      <c r="J198" s="32"/>
      <c r="K198" s="33"/>
      <c r="L198" s="56"/>
      <c r="M198" s="113"/>
      <c r="N198" s="113"/>
      <c r="O198" s="34"/>
      <c r="P198" s="34">
        <f>Tableau2673[[#This Row],[MONTANT TOTAL  HT]]*1.2</f>
        <v>0</v>
      </c>
      <c r="Q198" s="113"/>
      <c r="R198" s="113"/>
      <c r="S198" s="56"/>
      <c r="T198" s="143"/>
      <c r="U198" s="107">
        <f t="shared" si="3"/>
        <v>0</v>
      </c>
      <c r="V198" s="104"/>
      <c r="W198" s="33"/>
    </row>
    <row r="199" spans="1:23" ht="24.95" customHeight="1">
      <c r="A199" s="391"/>
      <c r="B199" s="31"/>
      <c r="C199" s="31"/>
      <c r="D199" s="56"/>
      <c r="E199" s="32"/>
      <c r="F199" s="33"/>
      <c r="G199" s="33"/>
      <c r="H199" s="59"/>
      <c r="I199" s="33"/>
      <c r="J199" s="32"/>
      <c r="K199" s="33"/>
      <c r="L199" s="56"/>
      <c r="M199" s="113"/>
      <c r="N199" s="113"/>
      <c r="O199" s="34"/>
      <c r="P199" s="34">
        <f>Tableau2673[[#This Row],[MONTANT TOTAL  HT]]*1.2</f>
        <v>0</v>
      </c>
      <c r="Q199" s="113"/>
      <c r="R199" s="113"/>
      <c r="S199" s="56"/>
      <c r="T199" s="143"/>
      <c r="U199" s="107">
        <f t="shared" si="3"/>
        <v>0</v>
      </c>
      <c r="V199" s="104"/>
      <c r="W199" s="33"/>
    </row>
    <row r="200" spans="1:23" ht="24.95" customHeight="1">
      <c r="A200" s="391"/>
      <c r="B200" s="31"/>
      <c r="C200" s="31"/>
      <c r="D200" s="56"/>
      <c r="E200" s="32"/>
      <c r="F200" s="33"/>
      <c r="G200" s="33"/>
      <c r="H200" s="59"/>
      <c r="I200" s="33"/>
      <c r="J200" s="32"/>
      <c r="K200" s="33"/>
      <c r="L200" s="56"/>
      <c r="M200" s="113"/>
      <c r="N200" s="113"/>
      <c r="O200" s="34"/>
      <c r="P200" s="34">
        <f>Tableau2673[[#This Row],[MONTANT TOTAL  HT]]*1.2</f>
        <v>0</v>
      </c>
      <c r="Q200" s="113"/>
      <c r="R200" s="113"/>
      <c r="S200" s="56"/>
      <c r="T200" s="143"/>
      <c r="U200" s="107">
        <f t="shared" si="3"/>
        <v>0</v>
      </c>
      <c r="V200" s="104"/>
      <c r="W200" s="33"/>
    </row>
    <row r="201" spans="1:23" ht="24.95" customHeight="1">
      <c r="A201" s="391"/>
      <c r="B201" s="31"/>
      <c r="C201" s="31"/>
      <c r="D201" s="56"/>
      <c r="E201" s="32"/>
      <c r="F201" s="33"/>
      <c r="G201" s="33"/>
      <c r="H201" s="59"/>
      <c r="I201" s="33"/>
      <c r="J201" s="32"/>
      <c r="K201" s="33"/>
      <c r="L201" s="56"/>
      <c r="M201" s="113"/>
      <c r="N201" s="113"/>
      <c r="O201" s="34"/>
      <c r="P201" s="34">
        <f>Tableau2673[[#This Row],[MONTANT TOTAL  HT]]*1.2</f>
        <v>0</v>
      </c>
      <c r="Q201" s="113"/>
      <c r="R201" s="113"/>
      <c r="S201" s="56"/>
      <c r="T201" s="143"/>
      <c r="U201" s="107">
        <f t="shared" si="3"/>
        <v>0</v>
      </c>
      <c r="V201" s="104"/>
      <c r="W201" s="33"/>
    </row>
    <row r="202" spans="1:23" ht="24.95" customHeight="1">
      <c r="A202" s="391"/>
      <c r="B202" s="31"/>
      <c r="C202" s="31"/>
      <c r="D202" s="56"/>
      <c r="E202" s="32"/>
      <c r="F202" s="33"/>
      <c r="G202" s="33"/>
      <c r="H202" s="59"/>
      <c r="I202" s="33"/>
      <c r="J202" s="32"/>
      <c r="K202" s="33"/>
      <c r="L202" s="56"/>
      <c r="M202" s="113"/>
      <c r="N202" s="113"/>
      <c r="O202" s="34"/>
      <c r="P202" s="34">
        <f>Tableau2673[[#This Row],[MONTANT TOTAL  HT]]*1.2</f>
        <v>0</v>
      </c>
      <c r="Q202" s="113"/>
      <c r="R202" s="113"/>
      <c r="S202" s="56"/>
      <c r="T202" s="143"/>
      <c r="U202" s="107">
        <f t="shared" si="3"/>
        <v>0</v>
      </c>
      <c r="V202" s="104"/>
      <c r="W202" s="33"/>
    </row>
    <row r="203" spans="1:23" ht="24.95" customHeight="1">
      <c r="A203" s="391"/>
      <c r="B203" s="31"/>
      <c r="C203" s="31"/>
      <c r="D203" s="56"/>
      <c r="E203" s="32"/>
      <c r="F203" s="33"/>
      <c r="G203" s="33"/>
      <c r="H203" s="59"/>
      <c r="I203" s="33"/>
      <c r="J203" s="32"/>
      <c r="K203" s="33"/>
      <c r="L203" s="56"/>
      <c r="M203" s="113"/>
      <c r="N203" s="113"/>
      <c r="O203" s="34"/>
      <c r="P203" s="34">
        <f>Tableau2673[[#This Row],[MONTANT TOTAL  HT]]*1.2</f>
        <v>0</v>
      </c>
      <c r="Q203" s="113"/>
      <c r="R203" s="113"/>
      <c r="S203" s="56"/>
      <c r="T203" s="143"/>
      <c r="U203" s="107">
        <f t="shared" si="3"/>
        <v>0</v>
      </c>
      <c r="V203" s="104"/>
      <c r="W203" s="33"/>
    </row>
    <row r="204" spans="1:23" ht="24.95" customHeight="1">
      <c r="A204" s="391"/>
      <c r="B204" s="36"/>
      <c r="C204" s="36"/>
      <c r="D204" s="57"/>
      <c r="E204" s="38"/>
      <c r="F204" s="39"/>
      <c r="G204" s="39"/>
      <c r="H204" s="60"/>
      <c r="I204" s="39"/>
      <c r="J204" s="38"/>
      <c r="K204" s="39"/>
      <c r="L204" s="57"/>
      <c r="M204" s="114"/>
      <c r="N204" s="114"/>
      <c r="O204" s="40"/>
      <c r="P204" s="40">
        <f>Tableau2673[[#This Row],[MONTANT TOTAL  HT]]*1.2</f>
        <v>0</v>
      </c>
      <c r="Q204" s="114"/>
      <c r="R204" s="114"/>
      <c r="S204" s="57"/>
      <c r="T204" s="143"/>
      <c r="U204" s="107">
        <f t="shared" si="3"/>
        <v>0</v>
      </c>
      <c r="V204" s="104"/>
      <c r="W204" s="33"/>
    </row>
    <row r="205" spans="1:23" ht="39" customHeight="1">
      <c r="A205" s="195"/>
      <c r="B205" s="318" t="s">
        <v>9</v>
      </c>
      <c r="C205" s="318"/>
      <c r="D205" s="319"/>
      <c r="E205" s="320"/>
      <c r="F205" s="321"/>
      <c r="G205" s="321"/>
      <c r="H205" s="322"/>
      <c r="I205" s="321"/>
      <c r="J205" s="320"/>
      <c r="K205" s="321"/>
      <c r="L205" s="319"/>
      <c r="M205" s="323"/>
      <c r="N205" s="323"/>
      <c r="O205" s="324">
        <f>SUBTOTAL(109,Tableau2673[MONTANT TOTAL  HT])</f>
        <v>0</v>
      </c>
      <c r="P205" s="324">
        <f>SUBTOTAL(109,Tableau2673[MONTANT TOTAL  TTC])</f>
        <v>0</v>
      </c>
      <c r="Q205" s="325"/>
      <c r="R205" s="325"/>
      <c r="S205" s="319"/>
      <c r="T205" s="326"/>
      <c r="U205" s="327">
        <f>SUBTOTAL(109,Tableau2673[RESTE A RECEVOIR])</f>
        <v>0</v>
      </c>
      <c r="V205" s="328"/>
      <c r="W205" s="316"/>
    </row>
    <row r="206" spans="1:23" ht="51.95" customHeight="1">
      <c r="R206" s="240"/>
      <c r="S206" s="241" t="s">
        <v>65</v>
      </c>
      <c r="T206" s="242">
        <f>P205-U205</f>
        <v>0</v>
      </c>
      <c r="V206" s="150"/>
    </row>
    <row r="207" spans="1:23">
      <c r="V207" s="150"/>
    </row>
    <row r="208" spans="1:23">
      <c r="V208" s="150"/>
    </row>
    <row r="209" spans="1:23" ht="81" customHeight="1">
      <c r="A209" s="192" t="s">
        <v>50</v>
      </c>
      <c r="B209" s="383" t="s">
        <v>51</v>
      </c>
      <c r="C209" s="383"/>
      <c r="D209" s="383"/>
      <c r="E209" s="383"/>
      <c r="F209" s="383"/>
      <c r="G209" s="383"/>
      <c r="H209" s="383"/>
      <c r="I209" s="383"/>
      <c r="J209" s="383"/>
      <c r="K209" s="383"/>
      <c r="L209" s="383"/>
      <c r="M209" s="383"/>
      <c r="N209" s="383"/>
      <c r="O209" s="383"/>
      <c r="P209" s="383"/>
      <c r="Q209" s="383"/>
      <c r="R209" s="383"/>
      <c r="S209" s="383"/>
      <c r="T209" s="383"/>
      <c r="U209" s="383"/>
      <c r="V209" s="383"/>
      <c r="W209" s="384"/>
    </row>
    <row r="210" spans="1:23" ht="84" customHeight="1">
      <c r="A210" s="193"/>
      <c r="B210" s="163" t="s">
        <v>17</v>
      </c>
      <c r="C210" s="163" t="s">
        <v>0</v>
      </c>
      <c r="D210" s="164" t="s">
        <v>1</v>
      </c>
      <c r="E210" s="163" t="s">
        <v>2</v>
      </c>
      <c r="F210" s="163" t="s">
        <v>3</v>
      </c>
      <c r="G210" s="163" t="s">
        <v>10</v>
      </c>
      <c r="H210" s="165" t="s">
        <v>13</v>
      </c>
      <c r="I210" s="163" t="s">
        <v>12</v>
      </c>
      <c r="J210" s="163" t="s">
        <v>24</v>
      </c>
      <c r="K210" s="163" t="s">
        <v>7</v>
      </c>
      <c r="L210" s="164" t="s">
        <v>47</v>
      </c>
      <c r="M210" s="163" t="s">
        <v>5</v>
      </c>
      <c r="N210" s="166" t="s">
        <v>29</v>
      </c>
      <c r="O210" s="166" t="s">
        <v>44</v>
      </c>
      <c r="P210" s="166" t="s">
        <v>46</v>
      </c>
      <c r="Q210" s="167" t="s">
        <v>6</v>
      </c>
      <c r="R210" s="163" t="s">
        <v>14</v>
      </c>
      <c r="S210" s="168" t="s">
        <v>23</v>
      </c>
      <c r="T210" s="169" t="s">
        <v>48</v>
      </c>
      <c r="U210" s="170" t="s">
        <v>55</v>
      </c>
      <c r="V210" s="313" t="s">
        <v>69</v>
      </c>
      <c r="W210" s="170" t="s">
        <v>11</v>
      </c>
    </row>
    <row r="211" spans="1:23" ht="24.95" customHeight="1">
      <c r="A211" s="387" t="s">
        <v>35</v>
      </c>
      <c r="B211" s="74"/>
      <c r="C211" s="74"/>
      <c r="D211" s="73"/>
      <c r="E211" s="71"/>
      <c r="F211" s="70"/>
      <c r="G211" s="70"/>
      <c r="H211" s="72"/>
      <c r="I211" s="70"/>
      <c r="J211" s="71"/>
      <c r="K211" s="70"/>
      <c r="L211" s="73"/>
      <c r="M211" s="112"/>
      <c r="N211" s="112"/>
      <c r="O211" s="40"/>
      <c r="P211" s="40">
        <f>Tableau2678[[#This Row],[MONTANT TOTAL  HT]]*1.2</f>
        <v>0</v>
      </c>
      <c r="Q211" s="114"/>
      <c r="R211" s="114"/>
      <c r="S211" s="57"/>
      <c r="T211" s="143"/>
      <c r="U211" s="107">
        <f t="shared" ref="U211:U274" si="4">IF(ISBLANK($T211),P211,0)</f>
        <v>0</v>
      </c>
      <c r="V211" s="104"/>
      <c r="W211" s="33"/>
    </row>
    <row r="212" spans="1:23" ht="24.95" customHeight="1">
      <c r="A212" s="388"/>
      <c r="B212" s="31"/>
      <c r="C212" s="31"/>
      <c r="D212" s="56"/>
      <c r="E212" s="32"/>
      <c r="F212" s="33"/>
      <c r="G212" s="33"/>
      <c r="H212" s="59"/>
      <c r="I212" s="33"/>
      <c r="J212" s="32"/>
      <c r="K212" s="33"/>
      <c r="L212" s="56"/>
      <c r="M212" s="113"/>
      <c r="N212" s="113"/>
      <c r="O212" s="34"/>
      <c r="P212" s="34">
        <f>Tableau2678[[#This Row],[MONTANT TOTAL  HT]]*1.2</f>
        <v>0</v>
      </c>
      <c r="Q212" s="113"/>
      <c r="R212" s="113"/>
      <c r="S212" s="56"/>
      <c r="T212" s="143"/>
      <c r="U212" s="107">
        <f t="shared" si="4"/>
        <v>0</v>
      </c>
      <c r="V212" s="104"/>
      <c r="W212" s="33"/>
    </row>
    <row r="213" spans="1:23" ht="24.95" customHeight="1">
      <c r="A213" s="388"/>
      <c r="B213" s="31"/>
      <c r="C213" s="31"/>
      <c r="D213" s="56"/>
      <c r="E213" s="32"/>
      <c r="F213" s="33"/>
      <c r="G213" s="33"/>
      <c r="H213" s="59"/>
      <c r="I213" s="33"/>
      <c r="J213" s="32"/>
      <c r="K213" s="33"/>
      <c r="L213" s="56"/>
      <c r="M213" s="113"/>
      <c r="N213" s="113"/>
      <c r="O213" s="34"/>
      <c r="P213" s="34">
        <f>Tableau2678[[#This Row],[MONTANT TOTAL  HT]]*1.2</f>
        <v>0</v>
      </c>
      <c r="Q213" s="113"/>
      <c r="R213" s="113"/>
      <c r="S213" s="56"/>
      <c r="T213" s="143"/>
      <c r="U213" s="107">
        <f t="shared" si="4"/>
        <v>0</v>
      </c>
      <c r="V213" s="104"/>
      <c r="W213" s="33"/>
    </row>
    <row r="214" spans="1:23" ht="24.95" customHeight="1">
      <c r="A214" s="388"/>
      <c r="B214" s="31"/>
      <c r="C214" s="31"/>
      <c r="D214" s="56"/>
      <c r="E214" s="32"/>
      <c r="F214" s="33"/>
      <c r="G214" s="33"/>
      <c r="H214" s="59"/>
      <c r="I214" s="33"/>
      <c r="J214" s="32"/>
      <c r="K214" s="33"/>
      <c r="L214" s="56"/>
      <c r="M214" s="113"/>
      <c r="N214" s="113"/>
      <c r="O214" s="34"/>
      <c r="P214" s="34">
        <f>Tableau2678[[#This Row],[MONTANT TOTAL  HT]]*1.2</f>
        <v>0</v>
      </c>
      <c r="Q214" s="113"/>
      <c r="R214" s="113"/>
      <c r="S214" s="56"/>
      <c r="T214" s="143"/>
      <c r="U214" s="107">
        <f t="shared" si="4"/>
        <v>0</v>
      </c>
      <c r="V214" s="104"/>
      <c r="W214" s="33"/>
    </row>
    <row r="215" spans="1:23" ht="24.95" customHeight="1">
      <c r="A215" s="388"/>
      <c r="B215" s="31"/>
      <c r="C215" s="31"/>
      <c r="D215" s="56"/>
      <c r="E215" s="32"/>
      <c r="F215" s="33"/>
      <c r="G215" s="33"/>
      <c r="H215" s="59"/>
      <c r="I215" s="33"/>
      <c r="J215" s="32"/>
      <c r="K215" s="33"/>
      <c r="L215" s="56"/>
      <c r="M215" s="113"/>
      <c r="N215" s="113"/>
      <c r="O215" s="34"/>
      <c r="P215" s="34">
        <f>Tableau2678[[#This Row],[MONTANT TOTAL  HT]]*1.2</f>
        <v>0</v>
      </c>
      <c r="Q215" s="113"/>
      <c r="R215" s="113"/>
      <c r="S215" s="56"/>
      <c r="T215" s="143"/>
      <c r="U215" s="107">
        <f t="shared" si="4"/>
        <v>0</v>
      </c>
      <c r="V215" s="104"/>
      <c r="W215" s="33"/>
    </row>
    <row r="216" spans="1:23" ht="24.95" customHeight="1">
      <c r="A216" s="388"/>
      <c r="B216" s="31"/>
      <c r="C216" s="31"/>
      <c r="D216" s="56"/>
      <c r="E216" s="32"/>
      <c r="F216" s="33"/>
      <c r="G216" s="33"/>
      <c r="H216" s="59"/>
      <c r="I216" s="33"/>
      <c r="J216" s="32"/>
      <c r="K216" s="33"/>
      <c r="L216" s="56"/>
      <c r="M216" s="113"/>
      <c r="N216" s="113"/>
      <c r="O216" s="34"/>
      <c r="P216" s="34">
        <f>Tableau2678[[#This Row],[MONTANT TOTAL  HT]]*1.2</f>
        <v>0</v>
      </c>
      <c r="Q216" s="113"/>
      <c r="R216" s="113"/>
      <c r="S216" s="56"/>
      <c r="T216" s="143"/>
      <c r="U216" s="107">
        <f t="shared" si="4"/>
        <v>0</v>
      </c>
      <c r="V216" s="104"/>
      <c r="W216" s="33"/>
    </row>
    <row r="217" spans="1:23" ht="24.95" customHeight="1">
      <c r="A217" s="388"/>
      <c r="B217" s="31"/>
      <c r="C217" s="31"/>
      <c r="D217" s="56"/>
      <c r="E217" s="32"/>
      <c r="F217" s="33"/>
      <c r="G217" s="33"/>
      <c r="H217" s="59"/>
      <c r="I217" s="33"/>
      <c r="J217" s="32"/>
      <c r="K217" s="33"/>
      <c r="L217" s="56"/>
      <c r="M217" s="113"/>
      <c r="N217" s="113"/>
      <c r="O217" s="34"/>
      <c r="P217" s="34">
        <f>Tableau2678[[#This Row],[MONTANT TOTAL  HT]]*1.2</f>
        <v>0</v>
      </c>
      <c r="Q217" s="113"/>
      <c r="R217" s="113"/>
      <c r="S217" s="56"/>
      <c r="T217" s="143"/>
      <c r="U217" s="107">
        <f t="shared" si="4"/>
        <v>0</v>
      </c>
      <c r="V217" s="104"/>
      <c r="W217" s="33"/>
    </row>
    <row r="218" spans="1:23" ht="24.95" customHeight="1">
      <c r="A218" s="388"/>
      <c r="B218" s="31"/>
      <c r="C218" s="31"/>
      <c r="D218" s="56"/>
      <c r="E218" s="32"/>
      <c r="F218" s="33"/>
      <c r="G218" s="33"/>
      <c r="H218" s="59"/>
      <c r="I218" s="33"/>
      <c r="J218" s="32"/>
      <c r="K218" s="33"/>
      <c r="L218" s="56"/>
      <c r="M218" s="113"/>
      <c r="N218" s="113"/>
      <c r="O218" s="34"/>
      <c r="P218" s="34">
        <f>Tableau2678[[#This Row],[MONTANT TOTAL  HT]]*1.2</f>
        <v>0</v>
      </c>
      <c r="Q218" s="113"/>
      <c r="R218" s="113"/>
      <c r="S218" s="56"/>
      <c r="T218" s="143"/>
      <c r="U218" s="107">
        <f t="shared" si="4"/>
        <v>0</v>
      </c>
      <c r="V218" s="104"/>
      <c r="W218" s="33"/>
    </row>
    <row r="219" spans="1:23" ht="24.95" customHeight="1">
      <c r="A219" s="388"/>
      <c r="B219" s="31"/>
      <c r="C219" s="31"/>
      <c r="D219" s="56"/>
      <c r="E219" s="32"/>
      <c r="F219" s="33"/>
      <c r="G219" s="33"/>
      <c r="H219" s="59"/>
      <c r="I219" s="33"/>
      <c r="J219" s="32"/>
      <c r="K219" s="33"/>
      <c r="L219" s="56"/>
      <c r="M219" s="113"/>
      <c r="N219" s="113"/>
      <c r="O219" s="34"/>
      <c r="P219" s="34">
        <f>Tableau2678[[#This Row],[MONTANT TOTAL  HT]]*1.2</f>
        <v>0</v>
      </c>
      <c r="Q219" s="113"/>
      <c r="R219" s="113"/>
      <c r="S219" s="56"/>
      <c r="T219" s="143"/>
      <c r="U219" s="107">
        <f t="shared" si="4"/>
        <v>0</v>
      </c>
      <c r="V219" s="104"/>
      <c r="W219" s="33"/>
    </row>
    <row r="220" spans="1:23" ht="24.95" customHeight="1">
      <c r="A220" s="388"/>
      <c r="B220" s="31"/>
      <c r="C220" s="31"/>
      <c r="D220" s="56"/>
      <c r="E220" s="32"/>
      <c r="F220" s="33"/>
      <c r="G220" s="33"/>
      <c r="H220" s="59"/>
      <c r="I220" s="33"/>
      <c r="J220" s="32"/>
      <c r="K220" s="33"/>
      <c r="L220" s="56"/>
      <c r="M220" s="113"/>
      <c r="N220" s="113"/>
      <c r="O220" s="34"/>
      <c r="P220" s="34">
        <f>Tableau2678[[#This Row],[MONTANT TOTAL  HT]]*1.2</f>
        <v>0</v>
      </c>
      <c r="Q220" s="113"/>
      <c r="R220" s="113"/>
      <c r="S220" s="56"/>
      <c r="T220" s="143"/>
      <c r="U220" s="107">
        <f t="shared" si="4"/>
        <v>0</v>
      </c>
      <c r="V220" s="104"/>
      <c r="W220" s="33"/>
    </row>
    <row r="221" spans="1:23" ht="24.95" customHeight="1">
      <c r="A221" s="388"/>
      <c r="B221" s="31"/>
      <c r="C221" s="31"/>
      <c r="D221" s="56"/>
      <c r="E221" s="32"/>
      <c r="F221" s="33"/>
      <c r="G221" s="33"/>
      <c r="H221" s="59"/>
      <c r="I221" s="33"/>
      <c r="J221" s="32"/>
      <c r="K221" s="33"/>
      <c r="L221" s="56"/>
      <c r="M221" s="113"/>
      <c r="N221" s="113"/>
      <c r="O221" s="34"/>
      <c r="P221" s="34">
        <f>Tableau2678[[#This Row],[MONTANT TOTAL  HT]]*1.2</f>
        <v>0</v>
      </c>
      <c r="Q221" s="113"/>
      <c r="R221" s="113"/>
      <c r="S221" s="56"/>
      <c r="T221" s="143"/>
      <c r="U221" s="107">
        <f t="shared" si="4"/>
        <v>0</v>
      </c>
      <c r="V221" s="104"/>
      <c r="W221" s="33"/>
    </row>
    <row r="222" spans="1:23" ht="24.95" customHeight="1">
      <c r="A222" s="388"/>
      <c r="B222" s="31"/>
      <c r="C222" s="31"/>
      <c r="D222" s="56"/>
      <c r="E222" s="32"/>
      <c r="F222" s="33"/>
      <c r="G222" s="33"/>
      <c r="H222" s="59"/>
      <c r="I222" s="33"/>
      <c r="J222" s="32"/>
      <c r="K222" s="33"/>
      <c r="L222" s="56"/>
      <c r="M222" s="113"/>
      <c r="N222" s="113"/>
      <c r="O222" s="34"/>
      <c r="P222" s="34">
        <f>Tableau2678[[#This Row],[MONTANT TOTAL  HT]]*1.2</f>
        <v>0</v>
      </c>
      <c r="Q222" s="113"/>
      <c r="R222" s="113"/>
      <c r="S222" s="56"/>
      <c r="T222" s="143"/>
      <c r="U222" s="107">
        <f t="shared" si="4"/>
        <v>0</v>
      </c>
      <c r="V222" s="104"/>
      <c r="W222" s="33"/>
    </row>
    <row r="223" spans="1:23" ht="24.95" customHeight="1">
      <c r="A223" s="388"/>
      <c r="B223" s="31"/>
      <c r="C223" s="31"/>
      <c r="D223" s="56"/>
      <c r="E223" s="32"/>
      <c r="F223" s="33"/>
      <c r="G223" s="33"/>
      <c r="H223" s="59"/>
      <c r="I223" s="33"/>
      <c r="J223" s="32"/>
      <c r="K223" s="33"/>
      <c r="L223" s="56"/>
      <c r="M223" s="113"/>
      <c r="N223" s="113"/>
      <c r="O223" s="34"/>
      <c r="P223" s="34">
        <f>Tableau2678[[#This Row],[MONTANT TOTAL  HT]]*1.2</f>
        <v>0</v>
      </c>
      <c r="Q223" s="113"/>
      <c r="R223" s="113"/>
      <c r="S223" s="56"/>
      <c r="T223" s="143"/>
      <c r="U223" s="107">
        <f t="shared" si="4"/>
        <v>0</v>
      </c>
      <c r="V223" s="104"/>
      <c r="W223" s="33"/>
    </row>
    <row r="224" spans="1:23" ht="24.95" customHeight="1">
      <c r="A224" s="388"/>
      <c r="B224" s="31"/>
      <c r="C224" s="31"/>
      <c r="D224" s="56"/>
      <c r="E224" s="32"/>
      <c r="F224" s="33"/>
      <c r="G224" s="33"/>
      <c r="H224" s="59"/>
      <c r="I224" s="33"/>
      <c r="J224" s="32"/>
      <c r="K224" s="33"/>
      <c r="L224" s="56"/>
      <c r="M224" s="113"/>
      <c r="N224" s="113"/>
      <c r="O224" s="34"/>
      <c r="P224" s="34">
        <f>Tableau2678[[#This Row],[MONTANT TOTAL  HT]]*1.2</f>
        <v>0</v>
      </c>
      <c r="Q224" s="113"/>
      <c r="R224" s="113"/>
      <c r="S224" s="56"/>
      <c r="T224" s="143"/>
      <c r="U224" s="107">
        <f t="shared" si="4"/>
        <v>0</v>
      </c>
      <c r="V224" s="104"/>
      <c r="W224" s="33"/>
    </row>
    <row r="225" spans="1:23" ht="24.95" customHeight="1">
      <c r="A225" s="388"/>
      <c r="B225" s="31"/>
      <c r="C225" s="31"/>
      <c r="D225" s="56"/>
      <c r="E225" s="32"/>
      <c r="F225" s="33"/>
      <c r="G225" s="33"/>
      <c r="H225" s="59"/>
      <c r="I225" s="33"/>
      <c r="J225" s="32"/>
      <c r="K225" s="33"/>
      <c r="L225" s="56"/>
      <c r="M225" s="113"/>
      <c r="N225" s="113"/>
      <c r="O225" s="34"/>
      <c r="P225" s="34">
        <f>Tableau2678[[#This Row],[MONTANT TOTAL  HT]]*1.2</f>
        <v>0</v>
      </c>
      <c r="Q225" s="113"/>
      <c r="R225" s="113"/>
      <c r="S225" s="56"/>
      <c r="T225" s="143"/>
      <c r="U225" s="107">
        <f t="shared" si="4"/>
        <v>0</v>
      </c>
      <c r="V225" s="104"/>
      <c r="W225" s="33"/>
    </row>
    <row r="226" spans="1:23" ht="24.95" customHeight="1">
      <c r="A226" s="388"/>
      <c r="B226" s="31"/>
      <c r="C226" s="31"/>
      <c r="D226" s="56"/>
      <c r="E226" s="32"/>
      <c r="F226" s="33"/>
      <c r="G226" s="33"/>
      <c r="H226" s="59"/>
      <c r="I226" s="33"/>
      <c r="J226" s="32"/>
      <c r="K226" s="33"/>
      <c r="L226" s="56"/>
      <c r="M226" s="113"/>
      <c r="N226" s="113"/>
      <c r="O226" s="34"/>
      <c r="P226" s="34">
        <f>Tableau2678[[#This Row],[MONTANT TOTAL  HT]]*1.2</f>
        <v>0</v>
      </c>
      <c r="Q226" s="113"/>
      <c r="R226" s="113"/>
      <c r="S226" s="56"/>
      <c r="T226" s="143"/>
      <c r="U226" s="107">
        <f t="shared" si="4"/>
        <v>0</v>
      </c>
      <c r="V226" s="104"/>
      <c r="W226" s="33"/>
    </row>
    <row r="227" spans="1:23" ht="24.95" customHeight="1">
      <c r="A227" s="388"/>
      <c r="B227" s="31"/>
      <c r="C227" s="31"/>
      <c r="D227" s="56"/>
      <c r="E227" s="32"/>
      <c r="F227" s="33"/>
      <c r="G227" s="33"/>
      <c r="H227" s="59"/>
      <c r="I227" s="33"/>
      <c r="J227" s="32"/>
      <c r="K227" s="33"/>
      <c r="L227" s="56"/>
      <c r="M227" s="113"/>
      <c r="N227" s="113"/>
      <c r="O227" s="34"/>
      <c r="P227" s="34">
        <f>Tableau2678[[#This Row],[MONTANT TOTAL  HT]]*1.2</f>
        <v>0</v>
      </c>
      <c r="Q227" s="113"/>
      <c r="R227" s="113"/>
      <c r="S227" s="56"/>
      <c r="T227" s="143"/>
      <c r="U227" s="107">
        <f t="shared" si="4"/>
        <v>0</v>
      </c>
      <c r="V227" s="104"/>
      <c r="W227" s="33"/>
    </row>
    <row r="228" spans="1:23" ht="24.95" customHeight="1">
      <c r="A228" s="388"/>
      <c r="B228" s="31"/>
      <c r="C228" s="31"/>
      <c r="D228" s="56"/>
      <c r="E228" s="32"/>
      <c r="F228" s="33"/>
      <c r="G228" s="33"/>
      <c r="H228" s="59"/>
      <c r="I228" s="33"/>
      <c r="J228" s="32"/>
      <c r="K228" s="33"/>
      <c r="L228" s="56"/>
      <c r="M228" s="113"/>
      <c r="N228" s="113"/>
      <c r="O228" s="34"/>
      <c r="P228" s="34">
        <f>Tableau2678[[#This Row],[MONTANT TOTAL  HT]]*1.2</f>
        <v>0</v>
      </c>
      <c r="Q228" s="113"/>
      <c r="R228" s="113"/>
      <c r="S228" s="56"/>
      <c r="T228" s="143"/>
      <c r="U228" s="107">
        <f t="shared" si="4"/>
        <v>0</v>
      </c>
      <c r="V228" s="104"/>
      <c r="W228" s="33"/>
    </row>
    <row r="229" spans="1:23" ht="24.95" customHeight="1">
      <c r="A229" s="388"/>
      <c r="B229" s="31"/>
      <c r="C229" s="31"/>
      <c r="D229" s="56"/>
      <c r="E229" s="32"/>
      <c r="F229" s="33"/>
      <c r="G229" s="33"/>
      <c r="H229" s="59"/>
      <c r="I229" s="33"/>
      <c r="J229" s="32"/>
      <c r="K229" s="33"/>
      <c r="L229" s="56"/>
      <c r="M229" s="113"/>
      <c r="N229" s="113"/>
      <c r="O229" s="34"/>
      <c r="P229" s="34">
        <f>Tableau2678[[#This Row],[MONTANT TOTAL  HT]]*1.2</f>
        <v>0</v>
      </c>
      <c r="Q229" s="113"/>
      <c r="R229" s="113"/>
      <c r="S229" s="56"/>
      <c r="T229" s="143"/>
      <c r="U229" s="107">
        <f t="shared" si="4"/>
        <v>0</v>
      </c>
      <c r="V229" s="104"/>
      <c r="W229" s="33"/>
    </row>
    <row r="230" spans="1:23" ht="24.95" customHeight="1">
      <c r="A230" s="388"/>
      <c r="B230" s="31"/>
      <c r="C230" s="31"/>
      <c r="D230" s="56"/>
      <c r="E230" s="32"/>
      <c r="F230" s="33"/>
      <c r="G230" s="33"/>
      <c r="H230" s="59"/>
      <c r="I230" s="33"/>
      <c r="J230" s="32"/>
      <c r="K230" s="33"/>
      <c r="L230" s="56"/>
      <c r="M230" s="113"/>
      <c r="N230" s="113"/>
      <c r="O230" s="34"/>
      <c r="P230" s="34">
        <f>Tableau2678[[#This Row],[MONTANT TOTAL  HT]]*1.2</f>
        <v>0</v>
      </c>
      <c r="Q230" s="113"/>
      <c r="R230" s="113"/>
      <c r="S230" s="56"/>
      <c r="T230" s="143"/>
      <c r="U230" s="107">
        <f t="shared" si="4"/>
        <v>0</v>
      </c>
      <c r="V230" s="104"/>
      <c r="W230" s="33"/>
    </row>
    <row r="231" spans="1:23" ht="24.95" customHeight="1">
      <c r="A231" s="388"/>
      <c r="B231" s="31"/>
      <c r="C231" s="31"/>
      <c r="D231" s="56"/>
      <c r="E231" s="32"/>
      <c r="F231" s="33"/>
      <c r="G231" s="33"/>
      <c r="H231" s="59"/>
      <c r="I231" s="33"/>
      <c r="J231" s="32"/>
      <c r="K231" s="33"/>
      <c r="L231" s="56"/>
      <c r="M231" s="113"/>
      <c r="N231" s="113"/>
      <c r="O231" s="34"/>
      <c r="P231" s="34">
        <f>Tableau2678[[#This Row],[MONTANT TOTAL  HT]]*1.2</f>
        <v>0</v>
      </c>
      <c r="Q231" s="113"/>
      <c r="R231" s="113"/>
      <c r="S231" s="56"/>
      <c r="T231" s="143"/>
      <c r="U231" s="107">
        <f t="shared" si="4"/>
        <v>0</v>
      </c>
      <c r="V231" s="104"/>
      <c r="W231" s="33"/>
    </row>
    <row r="232" spans="1:23" ht="24.95" customHeight="1">
      <c r="A232" s="388"/>
      <c r="B232" s="31"/>
      <c r="C232" s="31"/>
      <c r="D232" s="56"/>
      <c r="E232" s="32"/>
      <c r="F232" s="33"/>
      <c r="G232" s="33"/>
      <c r="H232" s="59"/>
      <c r="I232" s="33"/>
      <c r="J232" s="32"/>
      <c r="K232" s="33"/>
      <c r="L232" s="56"/>
      <c r="M232" s="113"/>
      <c r="N232" s="113"/>
      <c r="O232" s="34"/>
      <c r="P232" s="34">
        <f>Tableau2678[[#This Row],[MONTANT TOTAL  HT]]*1.2</f>
        <v>0</v>
      </c>
      <c r="Q232" s="113"/>
      <c r="R232" s="113"/>
      <c r="S232" s="56"/>
      <c r="T232" s="143"/>
      <c r="U232" s="107">
        <f t="shared" si="4"/>
        <v>0</v>
      </c>
      <c r="V232" s="104"/>
      <c r="W232" s="33"/>
    </row>
    <row r="233" spans="1:23" ht="24.95" customHeight="1">
      <c r="A233" s="388"/>
      <c r="B233" s="31"/>
      <c r="C233" s="31"/>
      <c r="D233" s="56"/>
      <c r="E233" s="32"/>
      <c r="F233" s="33"/>
      <c r="G233" s="33"/>
      <c r="H233" s="59"/>
      <c r="I233" s="33"/>
      <c r="J233" s="32"/>
      <c r="K233" s="33"/>
      <c r="L233" s="56"/>
      <c r="M233" s="113"/>
      <c r="N233" s="113"/>
      <c r="O233" s="34"/>
      <c r="P233" s="34">
        <f>Tableau2678[[#This Row],[MONTANT TOTAL  HT]]*1.2</f>
        <v>0</v>
      </c>
      <c r="Q233" s="113"/>
      <c r="R233" s="113"/>
      <c r="S233" s="56"/>
      <c r="T233" s="143"/>
      <c r="U233" s="107">
        <f t="shared" si="4"/>
        <v>0</v>
      </c>
      <c r="V233" s="104"/>
      <c r="W233" s="33"/>
    </row>
    <row r="234" spans="1:23" ht="24.95" customHeight="1">
      <c r="A234" s="388"/>
      <c r="B234" s="31"/>
      <c r="C234" s="31"/>
      <c r="D234" s="56"/>
      <c r="E234" s="32"/>
      <c r="F234" s="33"/>
      <c r="G234" s="33"/>
      <c r="H234" s="59"/>
      <c r="I234" s="33"/>
      <c r="J234" s="32"/>
      <c r="K234" s="33"/>
      <c r="L234" s="56"/>
      <c r="M234" s="113"/>
      <c r="N234" s="113"/>
      <c r="O234" s="34"/>
      <c r="P234" s="34">
        <f>Tableau2678[[#This Row],[MONTANT TOTAL  HT]]*1.2</f>
        <v>0</v>
      </c>
      <c r="Q234" s="113"/>
      <c r="R234" s="113"/>
      <c r="S234" s="56"/>
      <c r="T234" s="143"/>
      <c r="U234" s="107">
        <f t="shared" si="4"/>
        <v>0</v>
      </c>
      <c r="V234" s="104"/>
      <c r="W234" s="33"/>
    </row>
    <row r="235" spans="1:23" ht="24.95" customHeight="1">
      <c r="A235" s="388"/>
      <c r="B235" s="31"/>
      <c r="C235" s="31"/>
      <c r="D235" s="56"/>
      <c r="E235" s="32"/>
      <c r="F235" s="33"/>
      <c r="G235" s="33"/>
      <c r="H235" s="59"/>
      <c r="I235" s="33"/>
      <c r="J235" s="32"/>
      <c r="K235" s="33"/>
      <c r="L235" s="56"/>
      <c r="M235" s="113"/>
      <c r="N235" s="113"/>
      <c r="O235" s="34"/>
      <c r="P235" s="34">
        <f>Tableau2678[[#This Row],[MONTANT TOTAL  HT]]*1.2</f>
        <v>0</v>
      </c>
      <c r="Q235" s="113"/>
      <c r="R235" s="113"/>
      <c r="S235" s="56"/>
      <c r="T235" s="143"/>
      <c r="U235" s="107">
        <f t="shared" si="4"/>
        <v>0</v>
      </c>
      <c r="V235" s="104"/>
      <c r="W235" s="33"/>
    </row>
    <row r="236" spans="1:23" ht="24.95" customHeight="1">
      <c r="A236" s="388"/>
      <c r="B236" s="31"/>
      <c r="C236" s="31"/>
      <c r="D236" s="56"/>
      <c r="E236" s="32"/>
      <c r="F236" s="33"/>
      <c r="G236" s="33"/>
      <c r="H236" s="59"/>
      <c r="I236" s="33"/>
      <c r="J236" s="32"/>
      <c r="K236" s="33"/>
      <c r="L236" s="56"/>
      <c r="M236" s="113"/>
      <c r="N236" s="113"/>
      <c r="O236" s="34"/>
      <c r="P236" s="34">
        <f>Tableau2678[[#This Row],[MONTANT TOTAL  HT]]*1.2</f>
        <v>0</v>
      </c>
      <c r="Q236" s="113"/>
      <c r="R236" s="113"/>
      <c r="S236" s="56"/>
      <c r="T236" s="143"/>
      <c r="U236" s="107">
        <f t="shared" si="4"/>
        <v>0</v>
      </c>
      <c r="V236" s="104"/>
      <c r="W236" s="33"/>
    </row>
    <row r="237" spans="1:23" ht="24.95" customHeight="1">
      <c r="A237" s="388"/>
      <c r="B237" s="31"/>
      <c r="C237" s="31"/>
      <c r="D237" s="56"/>
      <c r="E237" s="32"/>
      <c r="F237" s="33"/>
      <c r="G237" s="33"/>
      <c r="H237" s="59"/>
      <c r="I237" s="33"/>
      <c r="J237" s="32"/>
      <c r="K237" s="33"/>
      <c r="L237" s="56"/>
      <c r="M237" s="113"/>
      <c r="N237" s="113"/>
      <c r="O237" s="34"/>
      <c r="P237" s="34">
        <f>Tableau2678[[#This Row],[MONTANT TOTAL  HT]]*1.2</f>
        <v>0</v>
      </c>
      <c r="Q237" s="113"/>
      <c r="R237" s="113"/>
      <c r="S237" s="56"/>
      <c r="T237" s="143"/>
      <c r="U237" s="107">
        <f t="shared" si="4"/>
        <v>0</v>
      </c>
      <c r="V237" s="104"/>
      <c r="W237" s="33"/>
    </row>
    <row r="238" spans="1:23" ht="24.95" customHeight="1">
      <c r="A238" s="388"/>
      <c r="B238" s="31"/>
      <c r="C238" s="31"/>
      <c r="D238" s="56"/>
      <c r="E238" s="32"/>
      <c r="F238" s="33"/>
      <c r="G238" s="33"/>
      <c r="H238" s="59"/>
      <c r="I238" s="33"/>
      <c r="J238" s="32"/>
      <c r="K238" s="33"/>
      <c r="L238" s="56"/>
      <c r="M238" s="113"/>
      <c r="N238" s="113"/>
      <c r="O238" s="34"/>
      <c r="P238" s="34">
        <f>Tableau2678[[#This Row],[MONTANT TOTAL  HT]]*1.2</f>
        <v>0</v>
      </c>
      <c r="Q238" s="113"/>
      <c r="R238" s="113"/>
      <c r="S238" s="56"/>
      <c r="T238" s="143"/>
      <c r="U238" s="107">
        <f t="shared" si="4"/>
        <v>0</v>
      </c>
      <c r="V238" s="104"/>
      <c r="W238" s="33"/>
    </row>
    <row r="239" spans="1:23" ht="24.95" customHeight="1">
      <c r="A239" s="388"/>
      <c r="B239" s="31"/>
      <c r="C239" s="31"/>
      <c r="D239" s="56"/>
      <c r="E239" s="32"/>
      <c r="F239" s="33"/>
      <c r="G239" s="33"/>
      <c r="H239" s="59"/>
      <c r="I239" s="33"/>
      <c r="J239" s="32"/>
      <c r="K239" s="33"/>
      <c r="L239" s="56"/>
      <c r="M239" s="113"/>
      <c r="N239" s="113"/>
      <c r="O239" s="34"/>
      <c r="P239" s="34">
        <f>Tableau2678[[#This Row],[MONTANT TOTAL  HT]]*1.2</f>
        <v>0</v>
      </c>
      <c r="Q239" s="113"/>
      <c r="R239" s="113"/>
      <c r="S239" s="56"/>
      <c r="T239" s="143"/>
      <c r="U239" s="107">
        <f t="shared" si="4"/>
        <v>0</v>
      </c>
      <c r="V239" s="104"/>
      <c r="W239" s="33"/>
    </row>
    <row r="240" spans="1:23" ht="24.95" customHeight="1">
      <c r="A240" s="388"/>
      <c r="B240" s="31"/>
      <c r="C240" s="31"/>
      <c r="D240" s="56"/>
      <c r="E240" s="32"/>
      <c r="F240" s="33"/>
      <c r="G240" s="33"/>
      <c r="H240" s="59"/>
      <c r="I240" s="33"/>
      <c r="J240" s="32"/>
      <c r="K240" s="33"/>
      <c r="L240" s="56"/>
      <c r="M240" s="113"/>
      <c r="N240" s="113"/>
      <c r="O240" s="34"/>
      <c r="P240" s="34">
        <f>Tableau2678[[#This Row],[MONTANT TOTAL  HT]]*1.2</f>
        <v>0</v>
      </c>
      <c r="Q240" s="113"/>
      <c r="R240" s="113"/>
      <c r="S240" s="56"/>
      <c r="T240" s="143"/>
      <c r="U240" s="107">
        <f t="shared" si="4"/>
        <v>0</v>
      </c>
      <c r="V240" s="104"/>
      <c r="W240" s="33"/>
    </row>
    <row r="241" spans="1:23" ht="24.95" customHeight="1">
      <c r="A241" s="388"/>
      <c r="B241" s="31"/>
      <c r="C241" s="31"/>
      <c r="D241" s="56"/>
      <c r="E241" s="32"/>
      <c r="F241" s="33"/>
      <c r="G241" s="33"/>
      <c r="H241" s="59"/>
      <c r="I241" s="33"/>
      <c r="J241" s="32"/>
      <c r="K241" s="33"/>
      <c r="L241" s="56"/>
      <c r="M241" s="113"/>
      <c r="N241" s="113"/>
      <c r="O241" s="34"/>
      <c r="P241" s="34">
        <f>Tableau2678[[#This Row],[MONTANT TOTAL  HT]]*1.2</f>
        <v>0</v>
      </c>
      <c r="Q241" s="113"/>
      <c r="R241" s="113"/>
      <c r="S241" s="56"/>
      <c r="T241" s="143"/>
      <c r="U241" s="107">
        <f t="shared" si="4"/>
        <v>0</v>
      </c>
      <c r="V241" s="104"/>
      <c r="W241" s="33"/>
    </row>
    <row r="242" spans="1:23" ht="24.95" customHeight="1">
      <c r="A242" s="388"/>
      <c r="B242" s="31"/>
      <c r="C242" s="31"/>
      <c r="D242" s="56"/>
      <c r="E242" s="32"/>
      <c r="F242" s="33"/>
      <c r="G242" s="33"/>
      <c r="H242" s="59"/>
      <c r="I242" s="33"/>
      <c r="J242" s="32"/>
      <c r="K242" s="33"/>
      <c r="L242" s="56"/>
      <c r="M242" s="113"/>
      <c r="N242" s="113"/>
      <c r="O242" s="34"/>
      <c r="P242" s="34">
        <f>Tableau2678[[#This Row],[MONTANT TOTAL  HT]]*1.2</f>
        <v>0</v>
      </c>
      <c r="Q242" s="113"/>
      <c r="R242" s="113"/>
      <c r="S242" s="56"/>
      <c r="T242" s="143"/>
      <c r="U242" s="107">
        <f t="shared" si="4"/>
        <v>0</v>
      </c>
      <c r="V242" s="104"/>
      <c r="W242" s="33"/>
    </row>
    <row r="243" spans="1:23" ht="24.95" customHeight="1">
      <c r="A243" s="388"/>
      <c r="B243" s="31"/>
      <c r="C243" s="31"/>
      <c r="D243" s="56"/>
      <c r="E243" s="32"/>
      <c r="F243" s="33"/>
      <c r="G243" s="33"/>
      <c r="H243" s="59"/>
      <c r="I243" s="33"/>
      <c r="J243" s="32"/>
      <c r="K243" s="33"/>
      <c r="L243" s="56"/>
      <c r="M243" s="113"/>
      <c r="N243" s="113"/>
      <c r="O243" s="34"/>
      <c r="P243" s="34">
        <f>Tableau2678[[#This Row],[MONTANT TOTAL  HT]]*1.2</f>
        <v>0</v>
      </c>
      <c r="Q243" s="113"/>
      <c r="R243" s="113"/>
      <c r="S243" s="56"/>
      <c r="T243" s="143"/>
      <c r="U243" s="107">
        <f t="shared" si="4"/>
        <v>0</v>
      </c>
      <c r="V243" s="104"/>
      <c r="W243" s="33"/>
    </row>
    <row r="244" spans="1:23" ht="24.95" customHeight="1">
      <c r="A244" s="388"/>
      <c r="B244" s="31"/>
      <c r="C244" s="31"/>
      <c r="D244" s="56"/>
      <c r="E244" s="32"/>
      <c r="F244" s="33"/>
      <c r="G244" s="33"/>
      <c r="H244" s="59"/>
      <c r="I244" s="33"/>
      <c r="J244" s="32"/>
      <c r="K244" s="33"/>
      <c r="L244" s="56"/>
      <c r="M244" s="113"/>
      <c r="N244" s="113"/>
      <c r="O244" s="34"/>
      <c r="P244" s="34">
        <f>Tableau2678[[#This Row],[MONTANT TOTAL  HT]]*1.2</f>
        <v>0</v>
      </c>
      <c r="Q244" s="113"/>
      <c r="R244" s="113"/>
      <c r="S244" s="56"/>
      <c r="T244" s="143"/>
      <c r="U244" s="107">
        <f t="shared" si="4"/>
        <v>0</v>
      </c>
      <c r="V244" s="104"/>
      <c r="W244" s="33"/>
    </row>
    <row r="245" spans="1:23" ht="24.95" customHeight="1">
      <c r="A245" s="388"/>
      <c r="B245" s="31"/>
      <c r="C245" s="31"/>
      <c r="D245" s="56"/>
      <c r="E245" s="32"/>
      <c r="F245" s="33"/>
      <c r="G245" s="33"/>
      <c r="H245" s="59"/>
      <c r="I245" s="33"/>
      <c r="J245" s="32"/>
      <c r="K245" s="33"/>
      <c r="L245" s="56"/>
      <c r="M245" s="113"/>
      <c r="N245" s="113"/>
      <c r="O245" s="34"/>
      <c r="P245" s="34">
        <f>Tableau2678[[#This Row],[MONTANT TOTAL  HT]]*1.2</f>
        <v>0</v>
      </c>
      <c r="Q245" s="113"/>
      <c r="R245" s="113"/>
      <c r="S245" s="56"/>
      <c r="T245" s="143"/>
      <c r="U245" s="107">
        <f t="shared" si="4"/>
        <v>0</v>
      </c>
      <c r="V245" s="104"/>
      <c r="W245" s="33"/>
    </row>
    <row r="246" spans="1:23" ht="24.95" customHeight="1">
      <c r="A246" s="388"/>
      <c r="B246" s="31"/>
      <c r="C246" s="31"/>
      <c r="D246" s="56"/>
      <c r="E246" s="32"/>
      <c r="F246" s="33"/>
      <c r="G246" s="33"/>
      <c r="H246" s="59"/>
      <c r="I246" s="33"/>
      <c r="J246" s="32"/>
      <c r="K246" s="33"/>
      <c r="L246" s="56"/>
      <c r="M246" s="113"/>
      <c r="N246" s="113"/>
      <c r="O246" s="34"/>
      <c r="P246" s="34">
        <f>Tableau2678[[#This Row],[MONTANT TOTAL  HT]]*1.2</f>
        <v>0</v>
      </c>
      <c r="Q246" s="113"/>
      <c r="R246" s="113"/>
      <c r="S246" s="56"/>
      <c r="T246" s="143"/>
      <c r="U246" s="107">
        <f t="shared" si="4"/>
        <v>0</v>
      </c>
      <c r="V246" s="104"/>
      <c r="W246" s="33"/>
    </row>
    <row r="247" spans="1:23" ht="24.95" customHeight="1">
      <c r="A247" s="388"/>
      <c r="B247" s="31"/>
      <c r="C247" s="31"/>
      <c r="D247" s="56"/>
      <c r="E247" s="32"/>
      <c r="F247" s="33"/>
      <c r="G247" s="33"/>
      <c r="H247" s="59"/>
      <c r="I247" s="33"/>
      <c r="J247" s="32"/>
      <c r="K247" s="33"/>
      <c r="L247" s="56"/>
      <c r="M247" s="113"/>
      <c r="N247" s="113"/>
      <c r="O247" s="34"/>
      <c r="P247" s="34">
        <f>Tableau2678[[#This Row],[MONTANT TOTAL  HT]]*1.2</f>
        <v>0</v>
      </c>
      <c r="Q247" s="113"/>
      <c r="R247" s="113"/>
      <c r="S247" s="56"/>
      <c r="T247" s="143"/>
      <c r="U247" s="107">
        <f t="shared" si="4"/>
        <v>0</v>
      </c>
      <c r="V247" s="104"/>
      <c r="W247" s="33"/>
    </row>
    <row r="248" spans="1:23" ht="24.95" customHeight="1">
      <c r="A248" s="388"/>
      <c r="B248" s="31"/>
      <c r="C248" s="31"/>
      <c r="D248" s="56"/>
      <c r="E248" s="32"/>
      <c r="F248" s="33"/>
      <c r="G248" s="33"/>
      <c r="H248" s="59"/>
      <c r="I248" s="33"/>
      <c r="J248" s="32"/>
      <c r="K248" s="33"/>
      <c r="L248" s="56"/>
      <c r="M248" s="113"/>
      <c r="N248" s="113"/>
      <c r="O248" s="34"/>
      <c r="P248" s="34">
        <f>Tableau2678[[#This Row],[MONTANT TOTAL  HT]]*1.2</f>
        <v>0</v>
      </c>
      <c r="Q248" s="113"/>
      <c r="R248" s="113"/>
      <c r="S248" s="56"/>
      <c r="T248" s="143"/>
      <c r="U248" s="107">
        <f t="shared" si="4"/>
        <v>0</v>
      </c>
      <c r="V248" s="104"/>
      <c r="W248" s="33"/>
    </row>
    <row r="249" spans="1:23" ht="24.95" customHeight="1">
      <c r="A249" s="388"/>
      <c r="B249" s="31"/>
      <c r="C249" s="31"/>
      <c r="D249" s="56"/>
      <c r="E249" s="32"/>
      <c r="F249" s="33"/>
      <c r="G249" s="33"/>
      <c r="H249" s="59"/>
      <c r="I249" s="33"/>
      <c r="J249" s="32"/>
      <c r="K249" s="33"/>
      <c r="L249" s="56"/>
      <c r="M249" s="113"/>
      <c r="N249" s="113"/>
      <c r="O249" s="34"/>
      <c r="P249" s="34">
        <f>Tableau2678[[#This Row],[MONTANT TOTAL  HT]]*1.2</f>
        <v>0</v>
      </c>
      <c r="Q249" s="113"/>
      <c r="R249" s="113"/>
      <c r="S249" s="56"/>
      <c r="T249" s="143"/>
      <c r="U249" s="107">
        <f t="shared" si="4"/>
        <v>0</v>
      </c>
      <c r="V249" s="104"/>
      <c r="W249" s="33"/>
    </row>
    <row r="250" spans="1:23" ht="24.95" customHeight="1">
      <c r="A250" s="388"/>
      <c r="B250" s="31"/>
      <c r="C250" s="31"/>
      <c r="D250" s="56"/>
      <c r="E250" s="32"/>
      <c r="F250" s="33"/>
      <c r="G250" s="33"/>
      <c r="H250" s="59"/>
      <c r="I250" s="33"/>
      <c r="J250" s="32"/>
      <c r="K250" s="33"/>
      <c r="L250" s="56"/>
      <c r="M250" s="113"/>
      <c r="N250" s="113"/>
      <c r="O250" s="34"/>
      <c r="P250" s="34">
        <f>Tableau2678[[#This Row],[MONTANT TOTAL  HT]]*1.2</f>
        <v>0</v>
      </c>
      <c r="Q250" s="113"/>
      <c r="R250" s="113"/>
      <c r="S250" s="56"/>
      <c r="T250" s="143"/>
      <c r="U250" s="107">
        <f t="shared" si="4"/>
        <v>0</v>
      </c>
      <c r="V250" s="104"/>
      <c r="W250" s="33"/>
    </row>
    <row r="251" spans="1:23" ht="24.95" customHeight="1">
      <c r="A251" s="388"/>
      <c r="B251" s="31"/>
      <c r="C251" s="31"/>
      <c r="D251" s="56"/>
      <c r="E251" s="32"/>
      <c r="F251" s="33"/>
      <c r="G251" s="33"/>
      <c r="H251" s="59"/>
      <c r="I251" s="33"/>
      <c r="J251" s="32"/>
      <c r="K251" s="33"/>
      <c r="L251" s="56"/>
      <c r="M251" s="113"/>
      <c r="N251" s="113"/>
      <c r="O251" s="34"/>
      <c r="P251" s="34">
        <f>Tableau2678[[#This Row],[MONTANT TOTAL  HT]]*1.2</f>
        <v>0</v>
      </c>
      <c r="Q251" s="113"/>
      <c r="R251" s="113"/>
      <c r="S251" s="56"/>
      <c r="T251" s="143"/>
      <c r="U251" s="107">
        <f t="shared" si="4"/>
        <v>0</v>
      </c>
      <c r="V251" s="104"/>
      <c r="W251" s="33"/>
    </row>
    <row r="252" spans="1:23" ht="24.95" customHeight="1">
      <c r="A252" s="388"/>
      <c r="B252" s="31"/>
      <c r="C252" s="31"/>
      <c r="D252" s="56"/>
      <c r="E252" s="32"/>
      <c r="F252" s="33"/>
      <c r="G252" s="33"/>
      <c r="H252" s="59"/>
      <c r="I252" s="33"/>
      <c r="J252" s="32"/>
      <c r="K252" s="33"/>
      <c r="L252" s="56"/>
      <c r="M252" s="113"/>
      <c r="N252" s="113"/>
      <c r="O252" s="34"/>
      <c r="P252" s="34">
        <f>Tableau2678[[#This Row],[MONTANT TOTAL  HT]]*1.2</f>
        <v>0</v>
      </c>
      <c r="Q252" s="113"/>
      <c r="R252" s="113"/>
      <c r="S252" s="56"/>
      <c r="T252" s="143"/>
      <c r="U252" s="107">
        <f t="shared" si="4"/>
        <v>0</v>
      </c>
      <c r="V252" s="104"/>
      <c r="W252" s="33"/>
    </row>
    <row r="253" spans="1:23" ht="24.95" customHeight="1">
      <c r="A253" s="388"/>
      <c r="B253" s="31"/>
      <c r="C253" s="31"/>
      <c r="D253" s="56"/>
      <c r="E253" s="32"/>
      <c r="F253" s="33"/>
      <c r="G253" s="33"/>
      <c r="H253" s="59"/>
      <c r="I253" s="33"/>
      <c r="J253" s="32"/>
      <c r="K253" s="33"/>
      <c r="L253" s="56"/>
      <c r="M253" s="113"/>
      <c r="N253" s="113"/>
      <c r="O253" s="34"/>
      <c r="P253" s="34">
        <f>Tableau2678[[#This Row],[MONTANT TOTAL  HT]]*1.2</f>
        <v>0</v>
      </c>
      <c r="Q253" s="113"/>
      <c r="R253" s="113"/>
      <c r="S253" s="56"/>
      <c r="T253" s="143"/>
      <c r="U253" s="107">
        <f t="shared" si="4"/>
        <v>0</v>
      </c>
      <c r="V253" s="104"/>
      <c r="W253" s="33"/>
    </row>
    <row r="254" spans="1:23" ht="24.95" customHeight="1">
      <c r="A254" s="388"/>
      <c r="B254" s="31"/>
      <c r="C254" s="31"/>
      <c r="D254" s="56"/>
      <c r="E254" s="32"/>
      <c r="F254" s="33"/>
      <c r="G254" s="33"/>
      <c r="H254" s="59"/>
      <c r="I254" s="33"/>
      <c r="J254" s="32"/>
      <c r="K254" s="33"/>
      <c r="L254" s="56"/>
      <c r="M254" s="113"/>
      <c r="N254" s="113"/>
      <c r="O254" s="34"/>
      <c r="P254" s="34">
        <f>Tableau2678[[#This Row],[MONTANT TOTAL  HT]]*1.2</f>
        <v>0</v>
      </c>
      <c r="Q254" s="113"/>
      <c r="R254" s="113"/>
      <c r="S254" s="56"/>
      <c r="T254" s="143"/>
      <c r="U254" s="107">
        <f t="shared" si="4"/>
        <v>0</v>
      </c>
      <c r="V254" s="104"/>
      <c r="W254" s="33"/>
    </row>
    <row r="255" spans="1:23" ht="24.95" customHeight="1">
      <c r="A255" s="388"/>
      <c r="B255" s="31"/>
      <c r="C255" s="31"/>
      <c r="D255" s="56"/>
      <c r="E255" s="32"/>
      <c r="F255" s="33"/>
      <c r="G255" s="33"/>
      <c r="H255" s="59"/>
      <c r="I255" s="33"/>
      <c r="J255" s="32"/>
      <c r="K255" s="33"/>
      <c r="L255" s="56"/>
      <c r="M255" s="113"/>
      <c r="N255" s="113"/>
      <c r="O255" s="34"/>
      <c r="P255" s="34">
        <f>Tableau2678[[#This Row],[MONTANT TOTAL  HT]]*1.2</f>
        <v>0</v>
      </c>
      <c r="Q255" s="113"/>
      <c r="R255" s="113"/>
      <c r="S255" s="56"/>
      <c r="T255" s="143"/>
      <c r="U255" s="107">
        <f t="shared" si="4"/>
        <v>0</v>
      </c>
      <c r="V255" s="104"/>
      <c r="W255" s="33"/>
    </row>
    <row r="256" spans="1:23" ht="24.95" customHeight="1">
      <c r="A256" s="388"/>
      <c r="B256" s="31"/>
      <c r="C256" s="31"/>
      <c r="D256" s="56"/>
      <c r="E256" s="32"/>
      <c r="F256" s="33"/>
      <c r="G256" s="33"/>
      <c r="H256" s="59"/>
      <c r="I256" s="33"/>
      <c r="J256" s="32"/>
      <c r="K256" s="33"/>
      <c r="L256" s="56"/>
      <c r="M256" s="113"/>
      <c r="N256" s="113"/>
      <c r="O256" s="34"/>
      <c r="P256" s="34">
        <f>Tableau2678[[#This Row],[MONTANT TOTAL  HT]]*1.2</f>
        <v>0</v>
      </c>
      <c r="Q256" s="113"/>
      <c r="R256" s="113"/>
      <c r="S256" s="56"/>
      <c r="T256" s="143"/>
      <c r="U256" s="107">
        <f t="shared" si="4"/>
        <v>0</v>
      </c>
      <c r="V256" s="104"/>
      <c r="W256" s="33"/>
    </row>
    <row r="257" spans="1:23" ht="24.95" customHeight="1">
      <c r="A257" s="388"/>
      <c r="B257" s="31"/>
      <c r="C257" s="31"/>
      <c r="D257" s="56"/>
      <c r="E257" s="32"/>
      <c r="F257" s="33"/>
      <c r="G257" s="33"/>
      <c r="H257" s="59"/>
      <c r="I257" s="33"/>
      <c r="J257" s="32"/>
      <c r="K257" s="33"/>
      <c r="L257" s="56"/>
      <c r="M257" s="113"/>
      <c r="N257" s="113"/>
      <c r="O257" s="34"/>
      <c r="P257" s="34">
        <f>Tableau2678[[#This Row],[MONTANT TOTAL  HT]]*1.2</f>
        <v>0</v>
      </c>
      <c r="Q257" s="113"/>
      <c r="R257" s="113"/>
      <c r="S257" s="56"/>
      <c r="T257" s="143"/>
      <c r="U257" s="107">
        <f t="shared" si="4"/>
        <v>0</v>
      </c>
      <c r="V257" s="104"/>
      <c r="W257" s="33"/>
    </row>
    <row r="258" spans="1:23" ht="24.95" customHeight="1">
      <c r="A258" s="388"/>
      <c r="B258" s="31"/>
      <c r="C258" s="31"/>
      <c r="D258" s="56"/>
      <c r="E258" s="32"/>
      <c r="F258" s="33"/>
      <c r="G258" s="33"/>
      <c r="H258" s="59"/>
      <c r="I258" s="33"/>
      <c r="J258" s="32"/>
      <c r="K258" s="33"/>
      <c r="L258" s="56"/>
      <c r="M258" s="113"/>
      <c r="N258" s="113"/>
      <c r="O258" s="34"/>
      <c r="P258" s="34">
        <f>Tableau2678[[#This Row],[MONTANT TOTAL  HT]]*1.2</f>
        <v>0</v>
      </c>
      <c r="Q258" s="113"/>
      <c r="R258" s="113"/>
      <c r="S258" s="56"/>
      <c r="T258" s="143"/>
      <c r="U258" s="107">
        <f t="shared" si="4"/>
        <v>0</v>
      </c>
      <c r="V258" s="104"/>
      <c r="W258" s="33"/>
    </row>
    <row r="259" spans="1:23" ht="24.95" customHeight="1">
      <c r="A259" s="388"/>
      <c r="B259" s="31"/>
      <c r="C259" s="31"/>
      <c r="D259" s="56"/>
      <c r="E259" s="32"/>
      <c r="F259" s="33"/>
      <c r="G259" s="33"/>
      <c r="H259" s="59"/>
      <c r="I259" s="33"/>
      <c r="J259" s="32"/>
      <c r="K259" s="33"/>
      <c r="L259" s="56"/>
      <c r="M259" s="113"/>
      <c r="N259" s="113"/>
      <c r="O259" s="34"/>
      <c r="P259" s="34">
        <f>Tableau2678[[#This Row],[MONTANT TOTAL  HT]]*1.2</f>
        <v>0</v>
      </c>
      <c r="Q259" s="113"/>
      <c r="R259" s="113"/>
      <c r="S259" s="56"/>
      <c r="T259" s="143"/>
      <c r="U259" s="107">
        <f t="shared" si="4"/>
        <v>0</v>
      </c>
      <c r="V259" s="104"/>
      <c r="W259" s="33"/>
    </row>
    <row r="260" spans="1:23" ht="24.95" customHeight="1">
      <c r="A260" s="388"/>
      <c r="B260" s="31"/>
      <c r="C260" s="31"/>
      <c r="D260" s="56"/>
      <c r="E260" s="32"/>
      <c r="F260" s="33"/>
      <c r="G260" s="33"/>
      <c r="H260" s="59"/>
      <c r="I260" s="33"/>
      <c r="J260" s="32"/>
      <c r="K260" s="33"/>
      <c r="L260" s="56"/>
      <c r="M260" s="113"/>
      <c r="N260" s="113"/>
      <c r="O260" s="34"/>
      <c r="P260" s="34">
        <f>Tableau2678[[#This Row],[MONTANT TOTAL  HT]]*1.2</f>
        <v>0</v>
      </c>
      <c r="Q260" s="113"/>
      <c r="R260" s="113"/>
      <c r="S260" s="56"/>
      <c r="T260" s="143"/>
      <c r="U260" s="107">
        <f t="shared" si="4"/>
        <v>0</v>
      </c>
      <c r="V260" s="104"/>
      <c r="W260" s="33"/>
    </row>
    <row r="261" spans="1:23" ht="24.95" customHeight="1">
      <c r="A261" s="388"/>
      <c r="B261" s="31"/>
      <c r="C261" s="31"/>
      <c r="D261" s="56"/>
      <c r="E261" s="32"/>
      <c r="F261" s="33"/>
      <c r="G261" s="33"/>
      <c r="H261" s="59"/>
      <c r="I261" s="33"/>
      <c r="J261" s="32"/>
      <c r="K261" s="33"/>
      <c r="L261" s="56"/>
      <c r="M261" s="113"/>
      <c r="N261" s="113"/>
      <c r="O261" s="34"/>
      <c r="P261" s="34">
        <f>Tableau2678[[#This Row],[MONTANT TOTAL  HT]]*1.2</f>
        <v>0</v>
      </c>
      <c r="Q261" s="113"/>
      <c r="R261" s="113"/>
      <c r="S261" s="56"/>
      <c r="T261" s="143"/>
      <c r="U261" s="107">
        <f t="shared" si="4"/>
        <v>0</v>
      </c>
      <c r="V261" s="104"/>
      <c r="W261" s="33"/>
    </row>
    <row r="262" spans="1:23" ht="24.95" customHeight="1">
      <c r="A262" s="388"/>
      <c r="B262" s="31"/>
      <c r="C262" s="31"/>
      <c r="D262" s="56"/>
      <c r="E262" s="32"/>
      <c r="F262" s="33"/>
      <c r="G262" s="33"/>
      <c r="H262" s="59"/>
      <c r="I262" s="33"/>
      <c r="J262" s="32"/>
      <c r="K262" s="33"/>
      <c r="L262" s="56"/>
      <c r="M262" s="113"/>
      <c r="N262" s="113"/>
      <c r="O262" s="34"/>
      <c r="P262" s="34">
        <f>Tableau2678[[#This Row],[MONTANT TOTAL  HT]]*1.2</f>
        <v>0</v>
      </c>
      <c r="Q262" s="113"/>
      <c r="R262" s="113"/>
      <c r="S262" s="56"/>
      <c r="T262" s="143"/>
      <c r="U262" s="107">
        <f t="shared" si="4"/>
        <v>0</v>
      </c>
      <c r="V262" s="104"/>
      <c r="W262" s="33"/>
    </row>
    <row r="263" spans="1:23" ht="24.95" customHeight="1">
      <c r="A263" s="388"/>
      <c r="B263" s="31"/>
      <c r="C263" s="31"/>
      <c r="D263" s="56"/>
      <c r="E263" s="32"/>
      <c r="F263" s="33"/>
      <c r="G263" s="33"/>
      <c r="H263" s="59"/>
      <c r="I263" s="33"/>
      <c r="J263" s="32"/>
      <c r="K263" s="33"/>
      <c r="L263" s="56"/>
      <c r="M263" s="113"/>
      <c r="N263" s="113"/>
      <c r="O263" s="34"/>
      <c r="P263" s="34">
        <f>Tableau2678[[#This Row],[MONTANT TOTAL  HT]]*1.2</f>
        <v>0</v>
      </c>
      <c r="Q263" s="113"/>
      <c r="R263" s="113"/>
      <c r="S263" s="56"/>
      <c r="T263" s="143"/>
      <c r="U263" s="107">
        <f t="shared" si="4"/>
        <v>0</v>
      </c>
      <c r="V263" s="104"/>
      <c r="W263" s="33"/>
    </row>
    <row r="264" spans="1:23" ht="24.95" customHeight="1">
      <c r="A264" s="388"/>
      <c r="B264" s="31"/>
      <c r="C264" s="31"/>
      <c r="D264" s="56"/>
      <c r="E264" s="32"/>
      <c r="F264" s="33"/>
      <c r="G264" s="33"/>
      <c r="H264" s="59"/>
      <c r="I264" s="33"/>
      <c r="J264" s="32"/>
      <c r="K264" s="33"/>
      <c r="L264" s="56"/>
      <c r="M264" s="113"/>
      <c r="N264" s="113"/>
      <c r="O264" s="34"/>
      <c r="P264" s="34">
        <f>Tableau2678[[#This Row],[MONTANT TOTAL  HT]]*1.2</f>
        <v>0</v>
      </c>
      <c r="Q264" s="113"/>
      <c r="R264" s="113"/>
      <c r="S264" s="56"/>
      <c r="T264" s="143"/>
      <c r="U264" s="107">
        <f t="shared" si="4"/>
        <v>0</v>
      </c>
      <c r="V264" s="104"/>
      <c r="W264" s="33"/>
    </row>
    <row r="265" spans="1:23" ht="24.95" customHeight="1">
      <c r="A265" s="388"/>
      <c r="B265" s="31"/>
      <c r="C265" s="31"/>
      <c r="D265" s="56"/>
      <c r="E265" s="32"/>
      <c r="F265" s="33"/>
      <c r="G265" s="33"/>
      <c r="H265" s="59"/>
      <c r="I265" s="33"/>
      <c r="J265" s="32"/>
      <c r="K265" s="33"/>
      <c r="L265" s="56"/>
      <c r="M265" s="113"/>
      <c r="N265" s="113"/>
      <c r="O265" s="34"/>
      <c r="P265" s="34">
        <f>Tableau2678[[#This Row],[MONTANT TOTAL  HT]]*1.2</f>
        <v>0</v>
      </c>
      <c r="Q265" s="113"/>
      <c r="R265" s="113"/>
      <c r="S265" s="56"/>
      <c r="T265" s="143"/>
      <c r="U265" s="107">
        <f t="shared" si="4"/>
        <v>0</v>
      </c>
      <c r="V265" s="104"/>
      <c r="W265" s="33"/>
    </row>
    <row r="266" spans="1:23" ht="24.95" customHeight="1">
      <c r="A266" s="388"/>
      <c r="B266" s="31"/>
      <c r="C266" s="31"/>
      <c r="D266" s="56"/>
      <c r="E266" s="32"/>
      <c r="F266" s="33"/>
      <c r="G266" s="33"/>
      <c r="H266" s="59"/>
      <c r="I266" s="33"/>
      <c r="J266" s="32"/>
      <c r="K266" s="33"/>
      <c r="L266" s="56"/>
      <c r="M266" s="113"/>
      <c r="N266" s="113"/>
      <c r="O266" s="34"/>
      <c r="P266" s="34">
        <f>Tableau2678[[#This Row],[MONTANT TOTAL  HT]]*1.2</f>
        <v>0</v>
      </c>
      <c r="Q266" s="113"/>
      <c r="R266" s="113"/>
      <c r="S266" s="56"/>
      <c r="T266" s="143"/>
      <c r="U266" s="107">
        <f t="shared" si="4"/>
        <v>0</v>
      </c>
      <c r="V266" s="104"/>
      <c r="W266" s="33"/>
    </row>
    <row r="267" spans="1:23" ht="24.95" customHeight="1">
      <c r="A267" s="388"/>
      <c r="B267" s="31"/>
      <c r="C267" s="31"/>
      <c r="D267" s="56"/>
      <c r="E267" s="32"/>
      <c r="F267" s="33"/>
      <c r="G267" s="33"/>
      <c r="H267" s="59"/>
      <c r="I267" s="33"/>
      <c r="J267" s="32"/>
      <c r="K267" s="33"/>
      <c r="L267" s="56"/>
      <c r="M267" s="113"/>
      <c r="N267" s="113"/>
      <c r="O267" s="34"/>
      <c r="P267" s="34">
        <f>Tableau2678[[#This Row],[MONTANT TOTAL  HT]]*1.2</f>
        <v>0</v>
      </c>
      <c r="Q267" s="113"/>
      <c r="R267" s="113"/>
      <c r="S267" s="56"/>
      <c r="T267" s="143"/>
      <c r="U267" s="107">
        <f t="shared" si="4"/>
        <v>0</v>
      </c>
      <c r="V267" s="104"/>
      <c r="W267" s="33"/>
    </row>
    <row r="268" spans="1:23" ht="24.95" customHeight="1">
      <c r="A268" s="388"/>
      <c r="B268" s="31"/>
      <c r="C268" s="31"/>
      <c r="D268" s="56"/>
      <c r="E268" s="32"/>
      <c r="F268" s="33"/>
      <c r="G268" s="33"/>
      <c r="H268" s="59"/>
      <c r="I268" s="33"/>
      <c r="J268" s="32"/>
      <c r="K268" s="33"/>
      <c r="L268" s="56"/>
      <c r="M268" s="113"/>
      <c r="N268" s="113"/>
      <c r="O268" s="34"/>
      <c r="P268" s="34">
        <f>Tableau2678[[#This Row],[MONTANT TOTAL  HT]]*1.2</f>
        <v>0</v>
      </c>
      <c r="Q268" s="113"/>
      <c r="R268" s="113"/>
      <c r="S268" s="56"/>
      <c r="T268" s="143"/>
      <c r="U268" s="107">
        <f t="shared" si="4"/>
        <v>0</v>
      </c>
      <c r="V268" s="104"/>
      <c r="W268" s="33"/>
    </row>
    <row r="269" spans="1:23" ht="24.95" customHeight="1">
      <c r="A269" s="388"/>
      <c r="B269" s="31"/>
      <c r="C269" s="31"/>
      <c r="D269" s="56"/>
      <c r="E269" s="32"/>
      <c r="F269" s="33"/>
      <c r="G269" s="33"/>
      <c r="H269" s="59"/>
      <c r="I269" s="33"/>
      <c r="J269" s="32"/>
      <c r="K269" s="33"/>
      <c r="L269" s="56"/>
      <c r="M269" s="113"/>
      <c r="N269" s="113"/>
      <c r="O269" s="34"/>
      <c r="P269" s="34">
        <f>Tableau2678[[#This Row],[MONTANT TOTAL  HT]]*1.2</f>
        <v>0</v>
      </c>
      <c r="Q269" s="113"/>
      <c r="R269" s="113"/>
      <c r="S269" s="56"/>
      <c r="T269" s="143"/>
      <c r="U269" s="107">
        <f t="shared" si="4"/>
        <v>0</v>
      </c>
      <c r="V269" s="104"/>
      <c r="W269" s="33"/>
    </row>
    <row r="270" spans="1:23" ht="24.95" customHeight="1">
      <c r="A270" s="388"/>
      <c r="B270" s="31"/>
      <c r="C270" s="31"/>
      <c r="D270" s="56"/>
      <c r="E270" s="32"/>
      <c r="F270" s="33"/>
      <c r="G270" s="33"/>
      <c r="H270" s="59"/>
      <c r="I270" s="33"/>
      <c r="J270" s="32"/>
      <c r="K270" s="33"/>
      <c r="L270" s="56"/>
      <c r="M270" s="113"/>
      <c r="N270" s="113"/>
      <c r="O270" s="34"/>
      <c r="P270" s="34">
        <f>Tableau2678[[#This Row],[MONTANT TOTAL  HT]]*1.2</f>
        <v>0</v>
      </c>
      <c r="Q270" s="113"/>
      <c r="R270" s="113"/>
      <c r="S270" s="56"/>
      <c r="T270" s="143"/>
      <c r="U270" s="107">
        <f t="shared" si="4"/>
        <v>0</v>
      </c>
      <c r="V270" s="104"/>
      <c r="W270" s="33"/>
    </row>
    <row r="271" spans="1:23" ht="24.95" customHeight="1">
      <c r="A271" s="388"/>
      <c r="B271" s="31"/>
      <c r="C271" s="31"/>
      <c r="D271" s="56"/>
      <c r="E271" s="32"/>
      <c r="F271" s="33"/>
      <c r="G271" s="33"/>
      <c r="H271" s="59"/>
      <c r="I271" s="33"/>
      <c r="J271" s="32"/>
      <c r="K271" s="33"/>
      <c r="L271" s="56"/>
      <c r="M271" s="113"/>
      <c r="N271" s="113"/>
      <c r="O271" s="34"/>
      <c r="P271" s="34">
        <f>Tableau2678[[#This Row],[MONTANT TOTAL  HT]]*1.2</f>
        <v>0</v>
      </c>
      <c r="Q271" s="113"/>
      <c r="R271" s="113"/>
      <c r="S271" s="56"/>
      <c r="T271" s="143"/>
      <c r="U271" s="107">
        <f t="shared" si="4"/>
        <v>0</v>
      </c>
      <c r="V271" s="104"/>
      <c r="W271" s="33"/>
    </row>
    <row r="272" spans="1:23" ht="24.95" customHeight="1">
      <c r="A272" s="388"/>
      <c r="B272" s="31"/>
      <c r="C272" s="31"/>
      <c r="D272" s="56"/>
      <c r="E272" s="32"/>
      <c r="F272" s="33"/>
      <c r="G272" s="33"/>
      <c r="H272" s="59"/>
      <c r="I272" s="33"/>
      <c r="J272" s="32"/>
      <c r="K272" s="33"/>
      <c r="L272" s="56"/>
      <c r="M272" s="113"/>
      <c r="N272" s="113"/>
      <c r="O272" s="34"/>
      <c r="P272" s="34">
        <f>Tableau2678[[#This Row],[MONTANT TOTAL  HT]]*1.2</f>
        <v>0</v>
      </c>
      <c r="Q272" s="113"/>
      <c r="R272" s="113"/>
      <c r="S272" s="56"/>
      <c r="T272" s="143"/>
      <c r="U272" s="107">
        <f t="shared" si="4"/>
        <v>0</v>
      </c>
      <c r="V272" s="104"/>
      <c r="W272" s="33"/>
    </row>
    <row r="273" spans="1:23" ht="24.95" customHeight="1">
      <c r="A273" s="388"/>
      <c r="B273" s="31"/>
      <c r="C273" s="31"/>
      <c r="D273" s="56"/>
      <c r="E273" s="32"/>
      <c r="F273" s="33"/>
      <c r="G273" s="33"/>
      <c r="H273" s="59"/>
      <c r="I273" s="33"/>
      <c r="J273" s="32"/>
      <c r="K273" s="33"/>
      <c r="L273" s="56"/>
      <c r="M273" s="113"/>
      <c r="N273" s="113"/>
      <c r="O273" s="34"/>
      <c r="P273" s="34">
        <f>Tableau2678[[#This Row],[MONTANT TOTAL  HT]]*1.2</f>
        <v>0</v>
      </c>
      <c r="Q273" s="113"/>
      <c r="R273" s="113"/>
      <c r="S273" s="56"/>
      <c r="T273" s="143"/>
      <c r="U273" s="107">
        <f t="shared" si="4"/>
        <v>0</v>
      </c>
      <c r="V273" s="104"/>
      <c r="W273" s="33"/>
    </row>
    <row r="274" spans="1:23" ht="24.95" customHeight="1">
      <c r="A274" s="388"/>
      <c r="B274" s="31"/>
      <c r="C274" s="31"/>
      <c r="D274" s="56"/>
      <c r="E274" s="32"/>
      <c r="F274" s="33"/>
      <c r="G274" s="33"/>
      <c r="H274" s="59"/>
      <c r="I274" s="33"/>
      <c r="J274" s="32"/>
      <c r="K274" s="33"/>
      <c r="L274" s="56"/>
      <c r="M274" s="113"/>
      <c r="N274" s="113"/>
      <c r="O274" s="34"/>
      <c r="P274" s="34">
        <f>Tableau2678[[#This Row],[MONTANT TOTAL  HT]]*1.2</f>
        <v>0</v>
      </c>
      <c r="Q274" s="113"/>
      <c r="R274" s="113"/>
      <c r="S274" s="56"/>
      <c r="T274" s="143"/>
      <c r="U274" s="107">
        <f t="shared" si="4"/>
        <v>0</v>
      </c>
      <c r="V274" s="104"/>
      <c r="W274" s="33"/>
    </row>
    <row r="275" spans="1:23" ht="24.95" customHeight="1">
      <c r="A275" s="388"/>
      <c r="B275" s="31"/>
      <c r="C275" s="31"/>
      <c r="D275" s="56"/>
      <c r="E275" s="32"/>
      <c r="F275" s="33"/>
      <c r="G275" s="33"/>
      <c r="H275" s="59"/>
      <c r="I275" s="33"/>
      <c r="J275" s="32"/>
      <c r="K275" s="33"/>
      <c r="L275" s="56"/>
      <c r="M275" s="113"/>
      <c r="N275" s="113"/>
      <c r="O275" s="34"/>
      <c r="P275" s="34">
        <f>Tableau2678[[#This Row],[MONTANT TOTAL  HT]]*1.2</f>
        <v>0</v>
      </c>
      <c r="Q275" s="113"/>
      <c r="R275" s="113"/>
      <c r="S275" s="56"/>
      <c r="T275" s="143"/>
      <c r="U275" s="107">
        <f t="shared" ref="U275:U308" si="5">IF(ISBLANK($T275),P275,0)</f>
        <v>0</v>
      </c>
      <c r="V275" s="104"/>
      <c r="W275" s="33"/>
    </row>
    <row r="276" spans="1:23" ht="24.95" customHeight="1">
      <c r="A276" s="388"/>
      <c r="B276" s="31"/>
      <c r="C276" s="31"/>
      <c r="D276" s="56"/>
      <c r="E276" s="32"/>
      <c r="F276" s="33"/>
      <c r="G276" s="33"/>
      <c r="H276" s="59"/>
      <c r="I276" s="33"/>
      <c r="J276" s="32"/>
      <c r="K276" s="33"/>
      <c r="L276" s="56"/>
      <c r="M276" s="113"/>
      <c r="N276" s="113"/>
      <c r="O276" s="34"/>
      <c r="P276" s="34">
        <f>Tableau2678[[#This Row],[MONTANT TOTAL  HT]]*1.2</f>
        <v>0</v>
      </c>
      <c r="Q276" s="113"/>
      <c r="R276" s="113"/>
      <c r="S276" s="56"/>
      <c r="T276" s="143"/>
      <c r="U276" s="107">
        <f t="shared" si="5"/>
        <v>0</v>
      </c>
      <c r="V276" s="104"/>
      <c r="W276" s="33"/>
    </row>
    <row r="277" spans="1:23" ht="24.95" customHeight="1">
      <c r="A277" s="388"/>
      <c r="B277" s="31"/>
      <c r="C277" s="31"/>
      <c r="D277" s="56"/>
      <c r="E277" s="32"/>
      <c r="F277" s="33"/>
      <c r="G277" s="33"/>
      <c r="H277" s="59"/>
      <c r="I277" s="33"/>
      <c r="J277" s="32"/>
      <c r="K277" s="33"/>
      <c r="L277" s="56"/>
      <c r="M277" s="113"/>
      <c r="N277" s="113"/>
      <c r="O277" s="34"/>
      <c r="P277" s="34">
        <f>Tableau2678[[#This Row],[MONTANT TOTAL  HT]]*1.2</f>
        <v>0</v>
      </c>
      <c r="Q277" s="113"/>
      <c r="R277" s="113"/>
      <c r="S277" s="56"/>
      <c r="T277" s="143"/>
      <c r="U277" s="107">
        <f t="shared" si="5"/>
        <v>0</v>
      </c>
      <c r="V277" s="104"/>
      <c r="W277" s="33"/>
    </row>
    <row r="278" spans="1:23" ht="24.95" customHeight="1">
      <c r="A278" s="388"/>
      <c r="B278" s="31"/>
      <c r="C278" s="31"/>
      <c r="D278" s="56"/>
      <c r="E278" s="32"/>
      <c r="F278" s="33"/>
      <c r="G278" s="33"/>
      <c r="H278" s="59"/>
      <c r="I278" s="33"/>
      <c r="J278" s="32"/>
      <c r="K278" s="33"/>
      <c r="L278" s="56"/>
      <c r="M278" s="113"/>
      <c r="N278" s="113"/>
      <c r="O278" s="34"/>
      <c r="P278" s="34">
        <f>Tableau2678[[#This Row],[MONTANT TOTAL  HT]]*1.2</f>
        <v>0</v>
      </c>
      <c r="Q278" s="113"/>
      <c r="R278" s="113"/>
      <c r="S278" s="56"/>
      <c r="T278" s="143"/>
      <c r="U278" s="107">
        <f t="shared" si="5"/>
        <v>0</v>
      </c>
      <c r="V278" s="104"/>
      <c r="W278" s="33"/>
    </row>
    <row r="279" spans="1:23" ht="24.95" customHeight="1">
      <c r="A279" s="388"/>
      <c r="B279" s="31"/>
      <c r="C279" s="31"/>
      <c r="D279" s="56"/>
      <c r="E279" s="32"/>
      <c r="F279" s="33"/>
      <c r="G279" s="33"/>
      <c r="H279" s="59"/>
      <c r="I279" s="33"/>
      <c r="J279" s="32"/>
      <c r="K279" s="33"/>
      <c r="L279" s="56"/>
      <c r="M279" s="113"/>
      <c r="N279" s="113"/>
      <c r="O279" s="34"/>
      <c r="P279" s="34">
        <f>Tableau2678[[#This Row],[MONTANT TOTAL  HT]]*1.2</f>
        <v>0</v>
      </c>
      <c r="Q279" s="113"/>
      <c r="R279" s="113"/>
      <c r="S279" s="56"/>
      <c r="T279" s="143"/>
      <c r="U279" s="107">
        <f t="shared" si="5"/>
        <v>0</v>
      </c>
      <c r="V279" s="104"/>
      <c r="W279" s="33"/>
    </row>
    <row r="280" spans="1:23" ht="24.95" customHeight="1">
      <c r="A280" s="388"/>
      <c r="B280" s="31"/>
      <c r="C280" s="31"/>
      <c r="D280" s="56"/>
      <c r="E280" s="32"/>
      <c r="F280" s="33"/>
      <c r="G280" s="33"/>
      <c r="H280" s="59"/>
      <c r="I280" s="33"/>
      <c r="J280" s="32"/>
      <c r="K280" s="33"/>
      <c r="L280" s="56"/>
      <c r="M280" s="113"/>
      <c r="N280" s="113"/>
      <c r="O280" s="34"/>
      <c r="P280" s="34">
        <f>Tableau2678[[#This Row],[MONTANT TOTAL  HT]]*1.2</f>
        <v>0</v>
      </c>
      <c r="Q280" s="113"/>
      <c r="R280" s="113"/>
      <c r="S280" s="56"/>
      <c r="T280" s="143"/>
      <c r="U280" s="107">
        <f t="shared" si="5"/>
        <v>0</v>
      </c>
      <c r="V280" s="104"/>
      <c r="W280" s="33"/>
    </row>
    <row r="281" spans="1:23" ht="24.95" customHeight="1">
      <c r="A281" s="388"/>
      <c r="B281" s="31"/>
      <c r="C281" s="31"/>
      <c r="D281" s="56"/>
      <c r="E281" s="32"/>
      <c r="F281" s="33"/>
      <c r="G281" s="33"/>
      <c r="H281" s="59"/>
      <c r="I281" s="33"/>
      <c r="J281" s="32"/>
      <c r="K281" s="33"/>
      <c r="L281" s="56"/>
      <c r="M281" s="113"/>
      <c r="N281" s="113"/>
      <c r="O281" s="34"/>
      <c r="P281" s="34">
        <f>Tableau2678[[#This Row],[MONTANT TOTAL  HT]]*1.2</f>
        <v>0</v>
      </c>
      <c r="Q281" s="113"/>
      <c r="R281" s="113"/>
      <c r="S281" s="56"/>
      <c r="T281" s="143"/>
      <c r="U281" s="107">
        <f t="shared" si="5"/>
        <v>0</v>
      </c>
      <c r="V281" s="104"/>
      <c r="W281" s="33"/>
    </row>
    <row r="282" spans="1:23" ht="24.95" customHeight="1">
      <c r="A282" s="388"/>
      <c r="B282" s="31"/>
      <c r="C282" s="31"/>
      <c r="D282" s="56"/>
      <c r="E282" s="32"/>
      <c r="F282" s="33"/>
      <c r="G282" s="33"/>
      <c r="H282" s="59"/>
      <c r="I282" s="33"/>
      <c r="J282" s="32"/>
      <c r="K282" s="33"/>
      <c r="L282" s="56"/>
      <c r="M282" s="113"/>
      <c r="N282" s="113"/>
      <c r="O282" s="34"/>
      <c r="P282" s="34">
        <f>Tableau2678[[#This Row],[MONTANT TOTAL  HT]]*1.2</f>
        <v>0</v>
      </c>
      <c r="Q282" s="113"/>
      <c r="R282" s="113"/>
      <c r="S282" s="56"/>
      <c r="T282" s="143"/>
      <c r="U282" s="107">
        <f t="shared" si="5"/>
        <v>0</v>
      </c>
      <c r="V282" s="104"/>
      <c r="W282" s="33"/>
    </row>
    <row r="283" spans="1:23" ht="24.95" customHeight="1">
      <c r="A283" s="388"/>
      <c r="B283" s="31"/>
      <c r="C283" s="31"/>
      <c r="D283" s="56"/>
      <c r="E283" s="32"/>
      <c r="F283" s="33"/>
      <c r="G283" s="33"/>
      <c r="H283" s="59"/>
      <c r="I283" s="33"/>
      <c r="J283" s="32"/>
      <c r="K283" s="33"/>
      <c r="L283" s="56"/>
      <c r="M283" s="113"/>
      <c r="N283" s="113"/>
      <c r="O283" s="34"/>
      <c r="P283" s="34">
        <f>Tableau2678[[#This Row],[MONTANT TOTAL  HT]]*1.2</f>
        <v>0</v>
      </c>
      <c r="Q283" s="113"/>
      <c r="R283" s="113"/>
      <c r="S283" s="56"/>
      <c r="T283" s="143"/>
      <c r="U283" s="107">
        <f t="shared" si="5"/>
        <v>0</v>
      </c>
      <c r="V283" s="104"/>
      <c r="W283" s="33"/>
    </row>
    <row r="284" spans="1:23" ht="24.95" customHeight="1">
      <c r="A284" s="388"/>
      <c r="B284" s="31"/>
      <c r="C284" s="31"/>
      <c r="D284" s="56"/>
      <c r="E284" s="32"/>
      <c r="F284" s="33"/>
      <c r="G284" s="33"/>
      <c r="H284" s="59"/>
      <c r="I284" s="33"/>
      <c r="J284" s="32"/>
      <c r="K284" s="33"/>
      <c r="L284" s="56"/>
      <c r="M284" s="113"/>
      <c r="N284" s="113"/>
      <c r="O284" s="34"/>
      <c r="P284" s="34">
        <f>Tableau2678[[#This Row],[MONTANT TOTAL  HT]]*1.2</f>
        <v>0</v>
      </c>
      <c r="Q284" s="113"/>
      <c r="R284" s="113"/>
      <c r="S284" s="56"/>
      <c r="T284" s="143"/>
      <c r="U284" s="107">
        <f t="shared" si="5"/>
        <v>0</v>
      </c>
      <c r="V284" s="104"/>
      <c r="W284" s="33"/>
    </row>
    <row r="285" spans="1:23" ht="24.95" customHeight="1">
      <c r="A285" s="388"/>
      <c r="B285" s="31"/>
      <c r="C285" s="31"/>
      <c r="D285" s="56"/>
      <c r="E285" s="32"/>
      <c r="F285" s="33"/>
      <c r="G285" s="33"/>
      <c r="H285" s="59"/>
      <c r="I285" s="33"/>
      <c r="J285" s="32"/>
      <c r="K285" s="33"/>
      <c r="L285" s="56"/>
      <c r="M285" s="113"/>
      <c r="N285" s="113"/>
      <c r="O285" s="34"/>
      <c r="P285" s="34">
        <f>Tableau2678[[#This Row],[MONTANT TOTAL  HT]]*1.2</f>
        <v>0</v>
      </c>
      <c r="Q285" s="113"/>
      <c r="R285" s="113"/>
      <c r="S285" s="56"/>
      <c r="T285" s="143"/>
      <c r="U285" s="107">
        <f t="shared" si="5"/>
        <v>0</v>
      </c>
      <c r="V285" s="104"/>
      <c r="W285" s="33"/>
    </row>
    <row r="286" spans="1:23" ht="24.95" customHeight="1">
      <c r="A286" s="388"/>
      <c r="B286" s="31"/>
      <c r="C286" s="31"/>
      <c r="D286" s="56"/>
      <c r="E286" s="32"/>
      <c r="F286" s="33"/>
      <c r="G286" s="33"/>
      <c r="H286" s="59"/>
      <c r="I286" s="33"/>
      <c r="J286" s="32"/>
      <c r="K286" s="33"/>
      <c r="L286" s="56"/>
      <c r="M286" s="113"/>
      <c r="N286" s="113"/>
      <c r="O286" s="34"/>
      <c r="P286" s="34">
        <f>Tableau2678[[#This Row],[MONTANT TOTAL  HT]]*1.2</f>
        <v>0</v>
      </c>
      <c r="Q286" s="113"/>
      <c r="R286" s="113"/>
      <c r="S286" s="56"/>
      <c r="T286" s="143"/>
      <c r="U286" s="107">
        <f t="shared" si="5"/>
        <v>0</v>
      </c>
      <c r="V286" s="104"/>
      <c r="W286" s="33"/>
    </row>
    <row r="287" spans="1:23" ht="24.95" customHeight="1">
      <c r="A287" s="388"/>
      <c r="B287" s="31"/>
      <c r="C287" s="31"/>
      <c r="D287" s="56"/>
      <c r="E287" s="32"/>
      <c r="F287" s="33"/>
      <c r="G287" s="33"/>
      <c r="H287" s="59"/>
      <c r="I287" s="33"/>
      <c r="J287" s="32"/>
      <c r="K287" s="33"/>
      <c r="L287" s="56"/>
      <c r="M287" s="113"/>
      <c r="N287" s="113"/>
      <c r="O287" s="34"/>
      <c r="P287" s="34">
        <f>Tableau2678[[#This Row],[MONTANT TOTAL  HT]]*1.2</f>
        <v>0</v>
      </c>
      <c r="Q287" s="113"/>
      <c r="R287" s="113"/>
      <c r="S287" s="56"/>
      <c r="T287" s="143"/>
      <c r="U287" s="107">
        <f t="shared" si="5"/>
        <v>0</v>
      </c>
      <c r="V287" s="104"/>
      <c r="W287" s="33"/>
    </row>
    <row r="288" spans="1:23" ht="24.95" customHeight="1">
      <c r="A288" s="388"/>
      <c r="B288" s="31"/>
      <c r="C288" s="31"/>
      <c r="D288" s="56"/>
      <c r="E288" s="32"/>
      <c r="F288" s="33"/>
      <c r="G288" s="33"/>
      <c r="H288" s="59"/>
      <c r="I288" s="33"/>
      <c r="J288" s="32"/>
      <c r="K288" s="33"/>
      <c r="L288" s="56"/>
      <c r="M288" s="113"/>
      <c r="N288" s="113"/>
      <c r="O288" s="34"/>
      <c r="P288" s="34">
        <f>Tableau2678[[#This Row],[MONTANT TOTAL  HT]]*1.2</f>
        <v>0</v>
      </c>
      <c r="Q288" s="113"/>
      <c r="R288" s="113"/>
      <c r="S288" s="56"/>
      <c r="T288" s="143"/>
      <c r="U288" s="107">
        <f t="shared" si="5"/>
        <v>0</v>
      </c>
      <c r="V288" s="104"/>
      <c r="W288" s="33"/>
    </row>
    <row r="289" spans="1:23" ht="24.95" customHeight="1">
      <c r="A289" s="388"/>
      <c r="B289" s="31"/>
      <c r="C289" s="31"/>
      <c r="D289" s="56"/>
      <c r="E289" s="32"/>
      <c r="F289" s="33"/>
      <c r="G289" s="33"/>
      <c r="H289" s="59"/>
      <c r="I289" s="33"/>
      <c r="J289" s="32"/>
      <c r="K289" s="33"/>
      <c r="L289" s="56"/>
      <c r="M289" s="113"/>
      <c r="N289" s="113"/>
      <c r="O289" s="34"/>
      <c r="P289" s="34">
        <f>Tableau2678[[#This Row],[MONTANT TOTAL  HT]]*1.2</f>
        <v>0</v>
      </c>
      <c r="Q289" s="113"/>
      <c r="R289" s="113"/>
      <c r="S289" s="56"/>
      <c r="T289" s="143"/>
      <c r="U289" s="107">
        <f t="shared" si="5"/>
        <v>0</v>
      </c>
      <c r="V289" s="104"/>
      <c r="W289" s="33"/>
    </row>
    <row r="290" spans="1:23" ht="24.95" customHeight="1">
      <c r="A290" s="388"/>
      <c r="B290" s="31"/>
      <c r="C290" s="31"/>
      <c r="D290" s="56"/>
      <c r="E290" s="32"/>
      <c r="F290" s="33"/>
      <c r="G290" s="33"/>
      <c r="H290" s="59"/>
      <c r="I290" s="33"/>
      <c r="J290" s="32"/>
      <c r="K290" s="33"/>
      <c r="L290" s="56"/>
      <c r="M290" s="113"/>
      <c r="N290" s="113"/>
      <c r="O290" s="34"/>
      <c r="P290" s="34">
        <f>Tableau2678[[#This Row],[MONTANT TOTAL  HT]]*1.2</f>
        <v>0</v>
      </c>
      <c r="Q290" s="113"/>
      <c r="R290" s="113"/>
      <c r="S290" s="56"/>
      <c r="T290" s="143"/>
      <c r="U290" s="107">
        <f t="shared" si="5"/>
        <v>0</v>
      </c>
      <c r="V290" s="104"/>
      <c r="W290" s="33"/>
    </row>
    <row r="291" spans="1:23" ht="24.95" customHeight="1">
      <c r="A291" s="388"/>
      <c r="B291" s="31"/>
      <c r="C291" s="31"/>
      <c r="D291" s="56"/>
      <c r="E291" s="32"/>
      <c r="F291" s="33"/>
      <c r="G291" s="33"/>
      <c r="H291" s="59"/>
      <c r="I291" s="33"/>
      <c r="J291" s="32"/>
      <c r="K291" s="33"/>
      <c r="L291" s="56"/>
      <c r="M291" s="113"/>
      <c r="N291" s="113"/>
      <c r="O291" s="34"/>
      <c r="P291" s="34">
        <f>Tableau2678[[#This Row],[MONTANT TOTAL  HT]]*1.2</f>
        <v>0</v>
      </c>
      <c r="Q291" s="113"/>
      <c r="R291" s="113"/>
      <c r="S291" s="56"/>
      <c r="T291" s="143"/>
      <c r="U291" s="107">
        <f t="shared" si="5"/>
        <v>0</v>
      </c>
      <c r="V291" s="104"/>
      <c r="W291" s="33"/>
    </row>
    <row r="292" spans="1:23" ht="24.95" customHeight="1">
      <c r="A292" s="388"/>
      <c r="B292" s="31"/>
      <c r="C292" s="31"/>
      <c r="D292" s="56"/>
      <c r="E292" s="32"/>
      <c r="F292" s="33"/>
      <c r="G292" s="33"/>
      <c r="H292" s="59"/>
      <c r="I292" s="33"/>
      <c r="J292" s="32"/>
      <c r="K292" s="33"/>
      <c r="L292" s="56"/>
      <c r="M292" s="113"/>
      <c r="N292" s="113"/>
      <c r="O292" s="34"/>
      <c r="P292" s="34">
        <f>Tableau2678[[#This Row],[MONTANT TOTAL  HT]]*1.2</f>
        <v>0</v>
      </c>
      <c r="Q292" s="113"/>
      <c r="R292" s="113"/>
      <c r="S292" s="56"/>
      <c r="T292" s="143"/>
      <c r="U292" s="107">
        <f t="shared" si="5"/>
        <v>0</v>
      </c>
      <c r="V292" s="104"/>
      <c r="W292" s="33"/>
    </row>
    <row r="293" spans="1:23" ht="24.95" customHeight="1">
      <c r="A293" s="388"/>
      <c r="B293" s="31"/>
      <c r="C293" s="31"/>
      <c r="D293" s="56"/>
      <c r="E293" s="32"/>
      <c r="F293" s="33"/>
      <c r="G293" s="33"/>
      <c r="H293" s="59"/>
      <c r="I293" s="33"/>
      <c r="J293" s="32"/>
      <c r="K293" s="33"/>
      <c r="L293" s="56"/>
      <c r="M293" s="113"/>
      <c r="N293" s="113"/>
      <c r="O293" s="34"/>
      <c r="P293" s="34">
        <f>Tableau2678[[#This Row],[MONTANT TOTAL  HT]]*1.2</f>
        <v>0</v>
      </c>
      <c r="Q293" s="113"/>
      <c r="R293" s="113"/>
      <c r="S293" s="56"/>
      <c r="T293" s="143"/>
      <c r="U293" s="107">
        <f t="shared" si="5"/>
        <v>0</v>
      </c>
      <c r="V293" s="104"/>
      <c r="W293" s="33"/>
    </row>
    <row r="294" spans="1:23" ht="24.95" customHeight="1">
      <c r="A294" s="388"/>
      <c r="B294" s="31"/>
      <c r="C294" s="31"/>
      <c r="D294" s="56"/>
      <c r="E294" s="32"/>
      <c r="F294" s="33"/>
      <c r="G294" s="33"/>
      <c r="H294" s="59"/>
      <c r="I294" s="33"/>
      <c r="J294" s="32"/>
      <c r="K294" s="33"/>
      <c r="L294" s="56"/>
      <c r="M294" s="113"/>
      <c r="N294" s="113"/>
      <c r="O294" s="34"/>
      <c r="P294" s="34">
        <f>Tableau2678[[#This Row],[MONTANT TOTAL  HT]]*1.2</f>
        <v>0</v>
      </c>
      <c r="Q294" s="113"/>
      <c r="R294" s="113"/>
      <c r="S294" s="56"/>
      <c r="T294" s="143"/>
      <c r="U294" s="107">
        <f t="shared" si="5"/>
        <v>0</v>
      </c>
      <c r="V294" s="104"/>
      <c r="W294" s="33"/>
    </row>
    <row r="295" spans="1:23" ht="24.95" customHeight="1">
      <c r="A295" s="388"/>
      <c r="B295" s="31"/>
      <c r="C295" s="31"/>
      <c r="D295" s="56"/>
      <c r="E295" s="32"/>
      <c r="F295" s="33"/>
      <c r="G295" s="33"/>
      <c r="H295" s="59"/>
      <c r="I295" s="33"/>
      <c r="J295" s="32"/>
      <c r="K295" s="33"/>
      <c r="L295" s="56"/>
      <c r="M295" s="113"/>
      <c r="N295" s="113"/>
      <c r="O295" s="34"/>
      <c r="P295" s="34">
        <f>Tableau2678[[#This Row],[MONTANT TOTAL  HT]]*1.2</f>
        <v>0</v>
      </c>
      <c r="Q295" s="113"/>
      <c r="R295" s="113"/>
      <c r="S295" s="56"/>
      <c r="T295" s="143"/>
      <c r="U295" s="107">
        <f t="shared" si="5"/>
        <v>0</v>
      </c>
      <c r="V295" s="104"/>
      <c r="W295" s="33"/>
    </row>
    <row r="296" spans="1:23" ht="24.95" customHeight="1">
      <c r="A296" s="388"/>
      <c r="B296" s="31"/>
      <c r="C296" s="31"/>
      <c r="D296" s="56"/>
      <c r="E296" s="32"/>
      <c r="F296" s="33"/>
      <c r="G296" s="33"/>
      <c r="H296" s="59"/>
      <c r="I296" s="33"/>
      <c r="J296" s="32"/>
      <c r="K296" s="33"/>
      <c r="L296" s="56"/>
      <c r="M296" s="113"/>
      <c r="N296" s="113"/>
      <c r="O296" s="34"/>
      <c r="P296" s="34">
        <f>Tableau2678[[#This Row],[MONTANT TOTAL  HT]]*1.2</f>
        <v>0</v>
      </c>
      <c r="Q296" s="113"/>
      <c r="R296" s="113"/>
      <c r="S296" s="56"/>
      <c r="T296" s="143"/>
      <c r="U296" s="107">
        <f t="shared" si="5"/>
        <v>0</v>
      </c>
      <c r="V296" s="104"/>
      <c r="W296" s="33"/>
    </row>
    <row r="297" spans="1:23" ht="24.95" customHeight="1">
      <c r="A297" s="388"/>
      <c r="B297" s="31"/>
      <c r="C297" s="31"/>
      <c r="D297" s="56"/>
      <c r="E297" s="32"/>
      <c r="F297" s="33"/>
      <c r="G297" s="33"/>
      <c r="H297" s="59"/>
      <c r="I297" s="33"/>
      <c r="J297" s="32"/>
      <c r="K297" s="33"/>
      <c r="L297" s="56"/>
      <c r="M297" s="113"/>
      <c r="N297" s="113"/>
      <c r="O297" s="34"/>
      <c r="P297" s="34">
        <f>Tableau2678[[#This Row],[MONTANT TOTAL  HT]]*1.2</f>
        <v>0</v>
      </c>
      <c r="Q297" s="113"/>
      <c r="R297" s="113"/>
      <c r="S297" s="56"/>
      <c r="T297" s="143"/>
      <c r="U297" s="107">
        <f t="shared" si="5"/>
        <v>0</v>
      </c>
      <c r="V297" s="104"/>
      <c r="W297" s="33"/>
    </row>
    <row r="298" spans="1:23" ht="24.95" customHeight="1">
      <c r="A298" s="388"/>
      <c r="B298" s="31"/>
      <c r="C298" s="31"/>
      <c r="D298" s="56"/>
      <c r="E298" s="32"/>
      <c r="F298" s="33"/>
      <c r="G298" s="33"/>
      <c r="H298" s="59"/>
      <c r="I298" s="33"/>
      <c r="J298" s="32"/>
      <c r="K298" s="33"/>
      <c r="L298" s="56"/>
      <c r="M298" s="113"/>
      <c r="N298" s="113"/>
      <c r="O298" s="34"/>
      <c r="P298" s="34">
        <f>Tableau2678[[#This Row],[MONTANT TOTAL  HT]]*1.2</f>
        <v>0</v>
      </c>
      <c r="Q298" s="113"/>
      <c r="R298" s="113"/>
      <c r="S298" s="56"/>
      <c r="T298" s="143"/>
      <c r="U298" s="107">
        <f t="shared" si="5"/>
        <v>0</v>
      </c>
      <c r="V298" s="104"/>
      <c r="W298" s="33"/>
    </row>
    <row r="299" spans="1:23" ht="24.95" customHeight="1">
      <c r="A299" s="388"/>
      <c r="B299" s="31"/>
      <c r="C299" s="31"/>
      <c r="D299" s="56"/>
      <c r="E299" s="32"/>
      <c r="F299" s="33"/>
      <c r="G299" s="33"/>
      <c r="H299" s="59"/>
      <c r="I299" s="33"/>
      <c r="J299" s="32"/>
      <c r="K299" s="33"/>
      <c r="L299" s="56"/>
      <c r="M299" s="113"/>
      <c r="N299" s="113"/>
      <c r="O299" s="34"/>
      <c r="P299" s="34">
        <f>Tableau2678[[#This Row],[MONTANT TOTAL  HT]]*1.2</f>
        <v>0</v>
      </c>
      <c r="Q299" s="113"/>
      <c r="R299" s="113"/>
      <c r="S299" s="56"/>
      <c r="T299" s="143"/>
      <c r="U299" s="107">
        <f t="shared" si="5"/>
        <v>0</v>
      </c>
      <c r="V299" s="104"/>
      <c r="W299" s="33"/>
    </row>
    <row r="300" spans="1:23" ht="24.95" customHeight="1">
      <c r="A300" s="388"/>
      <c r="B300" s="31"/>
      <c r="C300" s="31"/>
      <c r="D300" s="56"/>
      <c r="E300" s="32"/>
      <c r="F300" s="33"/>
      <c r="G300" s="33"/>
      <c r="H300" s="59"/>
      <c r="I300" s="33"/>
      <c r="J300" s="32"/>
      <c r="K300" s="33"/>
      <c r="L300" s="56"/>
      <c r="M300" s="113"/>
      <c r="N300" s="113"/>
      <c r="O300" s="34"/>
      <c r="P300" s="34">
        <f>Tableau2678[[#This Row],[MONTANT TOTAL  HT]]*1.2</f>
        <v>0</v>
      </c>
      <c r="Q300" s="113"/>
      <c r="R300" s="113"/>
      <c r="S300" s="56"/>
      <c r="T300" s="143"/>
      <c r="U300" s="107">
        <f t="shared" si="5"/>
        <v>0</v>
      </c>
      <c r="V300" s="104"/>
      <c r="W300" s="33"/>
    </row>
    <row r="301" spans="1:23" ht="24.95" customHeight="1">
      <c r="A301" s="388"/>
      <c r="B301" s="31"/>
      <c r="C301" s="31"/>
      <c r="D301" s="56"/>
      <c r="E301" s="32"/>
      <c r="F301" s="33"/>
      <c r="G301" s="33"/>
      <c r="H301" s="59"/>
      <c r="I301" s="33"/>
      <c r="J301" s="32"/>
      <c r="K301" s="33"/>
      <c r="L301" s="56"/>
      <c r="M301" s="113"/>
      <c r="N301" s="113"/>
      <c r="O301" s="34"/>
      <c r="P301" s="34">
        <f>Tableau2678[[#This Row],[MONTANT TOTAL  HT]]*1.2</f>
        <v>0</v>
      </c>
      <c r="Q301" s="113"/>
      <c r="R301" s="113"/>
      <c r="S301" s="56"/>
      <c r="T301" s="143"/>
      <c r="U301" s="107">
        <f t="shared" si="5"/>
        <v>0</v>
      </c>
      <c r="V301" s="104"/>
      <c r="W301" s="33"/>
    </row>
    <row r="302" spans="1:23" ht="24.95" customHeight="1">
      <c r="A302" s="388"/>
      <c r="B302" s="31"/>
      <c r="C302" s="31"/>
      <c r="D302" s="56"/>
      <c r="E302" s="32"/>
      <c r="F302" s="33"/>
      <c r="G302" s="33"/>
      <c r="H302" s="59"/>
      <c r="I302" s="33"/>
      <c r="J302" s="32"/>
      <c r="K302" s="33"/>
      <c r="L302" s="56"/>
      <c r="M302" s="113"/>
      <c r="N302" s="113"/>
      <c r="O302" s="34"/>
      <c r="P302" s="34">
        <f>Tableau2678[[#This Row],[MONTANT TOTAL  HT]]*1.2</f>
        <v>0</v>
      </c>
      <c r="Q302" s="113"/>
      <c r="R302" s="113"/>
      <c r="S302" s="56"/>
      <c r="T302" s="143"/>
      <c r="U302" s="107">
        <f t="shared" si="5"/>
        <v>0</v>
      </c>
      <c r="V302" s="104"/>
      <c r="W302" s="33"/>
    </row>
    <row r="303" spans="1:23" ht="24.95" customHeight="1">
      <c r="A303" s="388"/>
      <c r="B303" s="31"/>
      <c r="C303" s="31"/>
      <c r="D303" s="56"/>
      <c r="E303" s="32"/>
      <c r="F303" s="33"/>
      <c r="G303" s="33"/>
      <c r="H303" s="59"/>
      <c r="I303" s="33"/>
      <c r="J303" s="32"/>
      <c r="K303" s="33"/>
      <c r="L303" s="56"/>
      <c r="M303" s="113"/>
      <c r="N303" s="113"/>
      <c r="O303" s="34"/>
      <c r="P303" s="34">
        <f>Tableau2678[[#This Row],[MONTANT TOTAL  HT]]*1.2</f>
        <v>0</v>
      </c>
      <c r="Q303" s="113"/>
      <c r="R303" s="113"/>
      <c r="S303" s="56"/>
      <c r="T303" s="143"/>
      <c r="U303" s="107">
        <f t="shared" si="5"/>
        <v>0</v>
      </c>
      <c r="V303" s="104"/>
      <c r="W303" s="33"/>
    </row>
    <row r="304" spans="1:23" ht="24.95" customHeight="1">
      <c r="A304" s="388"/>
      <c r="B304" s="31"/>
      <c r="C304" s="31"/>
      <c r="D304" s="56"/>
      <c r="E304" s="32"/>
      <c r="F304" s="33"/>
      <c r="G304" s="33"/>
      <c r="H304" s="59"/>
      <c r="I304" s="33"/>
      <c r="J304" s="32"/>
      <c r="K304" s="33"/>
      <c r="L304" s="56"/>
      <c r="M304" s="113"/>
      <c r="N304" s="113"/>
      <c r="O304" s="34"/>
      <c r="P304" s="34">
        <f>Tableau2678[[#This Row],[MONTANT TOTAL  HT]]*1.2</f>
        <v>0</v>
      </c>
      <c r="Q304" s="113"/>
      <c r="R304" s="113"/>
      <c r="S304" s="56"/>
      <c r="T304" s="143"/>
      <c r="U304" s="107">
        <f t="shared" si="5"/>
        <v>0</v>
      </c>
      <c r="V304" s="104"/>
      <c r="W304" s="33"/>
    </row>
    <row r="305" spans="1:23" ht="24.95" customHeight="1">
      <c r="A305" s="388"/>
      <c r="B305" s="31"/>
      <c r="C305" s="31"/>
      <c r="D305" s="56"/>
      <c r="E305" s="32"/>
      <c r="F305" s="33"/>
      <c r="G305" s="33"/>
      <c r="H305" s="59"/>
      <c r="I305" s="33"/>
      <c r="J305" s="32"/>
      <c r="K305" s="33"/>
      <c r="L305" s="56"/>
      <c r="M305" s="113"/>
      <c r="N305" s="113"/>
      <c r="O305" s="34"/>
      <c r="P305" s="34">
        <f>Tableau2678[[#This Row],[MONTANT TOTAL  HT]]*1.2</f>
        <v>0</v>
      </c>
      <c r="Q305" s="113"/>
      <c r="R305" s="113"/>
      <c r="S305" s="56"/>
      <c r="T305" s="143"/>
      <c r="U305" s="107">
        <f t="shared" si="5"/>
        <v>0</v>
      </c>
      <c r="V305" s="104"/>
      <c r="W305" s="33"/>
    </row>
    <row r="306" spans="1:23" ht="24.95" customHeight="1">
      <c r="A306" s="388"/>
      <c r="B306" s="31"/>
      <c r="C306" s="31"/>
      <c r="D306" s="56"/>
      <c r="E306" s="32"/>
      <c r="F306" s="33"/>
      <c r="G306" s="33"/>
      <c r="H306" s="59"/>
      <c r="I306" s="33"/>
      <c r="J306" s="32"/>
      <c r="K306" s="33"/>
      <c r="L306" s="56"/>
      <c r="M306" s="113"/>
      <c r="N306" s="113"/>
      <c r="O306" s="34"/>
      <c r="P306" s="34">
        <f>Tableau2678[[#This Row],[MONTANT TOTAL  HT]]*1.2</f>
        <v>0</v>
      </c>
      <c r="Q306" s="113"/>
      <c r="R306" s="113"/>
      <c r="S306" s="56"/>
      <c r="T306" s="143"/>
      <c r="U306" s="107">
        <f t="shared" si="5"/>
        <v>0</v>
      </c>
      <c r="V306" s="104"/>
      <c r="W306" s="33"/>
    </row>
    <row r="307" spans="1:23" ht="24.95" customHeight="1">
      <c r="A307" s="388"/>
      <c r="B307" s="31"/>
      <c r="C307" s="31"/>
      <c r="D307" s="56"/>
      <c r="E307" s="32"/>
      <c r="F307" s="33"/>
      <c r="G307" s="33"/>
      <c r="H307" s="59"/>
      <c r="I307" s="33"/>
      <c r="J307" s="32"/>
      <c r="K307" s="33"/>
      <c r="L307" s="56"/>
      <c r="M307" s="113"/>
      <c r="N307" s="113"/>
      <c r="O307" s="34"/>
      <c r="P307" s="34">
        <f>Tableau2678[[#This Row],[MONTANT TOTAL  HT]]*1.2</f>
        <v>0</v>
      </c>
      <c r="Q307" s="113"/>
      <c r="R307" s="113"/>
      <c r="S307" s="56"/>
      <c r="T307" s="143"/>
      <c r="U307" s="107">
        <f t="shared" si="5"/>
        <v>0</v>
      </c>
      <c r="V307" s="104"/>
      <c r="W307" s="33"/>
    </row>
    <row r="308" spans="1:23" ht="24.95" customHeight="1">
      <c r="A308" s="388"/>
      <c r="B308" s="36"/>
      <c r="C308" s="36"/>
      <c r="D308" s="57"/>
      <c r="E308" s="38"/>
      <c r="F308" s="39"/>
      <c r="G308" s="39"/>
      <c r="H308" s="60"/>
      <c r="I308" s="39"/>
      <c r="J308" s="38"/>
      <c r="K308" s="39"/>
      <c r="L308" s="57"/>
      <c r="M308" s="114"/>
      <c r="N308" s="114"/>
      <c r="O308" s="40"/>
      <c r="P308" s="40">
        <f>Tableau2678[[#This Row],[MONTANT TOTAL  HT]]*1.2</f>
        <v>0</v>
      </c>
      <c r="Q308" s="114"/>
      <c r="R308" s="114"/>
      <c r="S308" s="57"/>
      <c r="T308" s="143"/>
      <c r="U308" s="107">
        <f t="shared" si="5"/>
        <v>0</v>
      </c>
      <c r="V308" s="104"/>
      <c r="W308" s="33"/>
    </row>
    <row r="309" spans="1:23" ht="39" customHeight="1">
      <c r="A309" s="441"/>
      <c r="B309" s="329" t="s">
        <v>9</v>
      </c>
      <c r="C309" s="329"/>
      <c r="D309" s="330"/>
      <c r="E309" s="331"/>
      <c r="F309" s="332"/>
      <c r="G309" s="332"/>
      <c r="H309" s="333"/>
      <c r="I309" s="332"/>
      <c r="J309" s="331"/>
      <c r="K309" s="332"/>
      <c r="L309" s="330"/>
      <c r="M309" s="334"/>
      <c r="N309" s="334"/>
      <c r="O309" s="335">
        <f>SUBTOTAL(109,Tableau2678[MONTANT TOTAL  HT])</f>
        <v>0</v>
      </c>
      <c r="P309" s="335">
        <f>SUBTOTAL(109,Tableau2678[MONTANT TOTAL  TTC])</f>
        <v>0</v>
      </c>
      <c r="Q309" s="334"/>
      <c r="R309" s="334"/>
      <c r="S309" s="330"/>
      <c r="T309" s="336"/>
      <c r="U309" s="337">
        <f>SUBTOTAL(109,Tableau2678[RESTE A RECEVOIR])</f>
        <v>0</v>
      </c>
      <c r="V309" s="316"/>
      <c r="W309" s="316"/>
    </row>
    <row r="310" spans="1:23" ht="46.5">
      <c r="R310" s="240"/>
      <c r="S310" s="241" t="s">
        <v>65</v>
      </c>
      <c r="T310" s="242">
        <f>P309-U309</f>
        <v>0</v>
      </c>
    </row>
    <row r="314" spans="1:23" ht="54.75" customHeight="1"/>
    <row r="315" spans="1:23" ht="57" customHeight="1">
      <c r="P315" s="385" t="s">
        <v>58</v>
      </c>
      <c r="Q315" s="386"/>
      <c r="R315" s="306" t="s">
        <v>57</v>
      </c>
      <c r="S315" s="307" t="s">
        <v>68</v>
      </c>
      <c r="T315" s="308" t="s">
        <v>65</v>
      </c>
    </row>
    <row r="316" spans="1:23" ht="21">
      <c r="P316" s="385"/>
      <c r="Q316" s="386"/>
      <c r="R316" s="304">
        <f>Tableau2678[[#Totals],[MONTANT TOTAL  TTC]]+Tableau2673[[#Totals],[MONTANT TOTAL  TTC]]+Tableau267[[#Totals],[MONTANT TOTAL  TTC]]</f>
        <v>0</v>
      </c>
      <c r="S316" s="304">
        <f>Tableau2678[[#Totals],[RESTE A RECEVOIR]]+Tableau2673[[#Totals],[RESTE A RECEVOIR]]+Tableau267[[#Totals],[RESTE A RECEVOIR]]</f>
        <v>0</v>
      </c>
      <c r="T316" s="304">
        <f>T310+T206+T102</f>
        <v>0</v>
      </c>
    </row>
  </sheetData>
  <mergeCells count="7">
    <mergeCell ref="B1:W1"/>
    <mergeCell ref="B105:W105"/>
    <mergeCell ref="B209:W209"/>
    <mergeCell ref="P315:Q316"/>
    <mergeCell ref="A211:A308"/>
    <mergeCell ref="A3:A100"/>
    <mergeCell ref="A107:A204"/>
  </mergeCells>
  <conditionalFormatting sqref="L205:N205 M106:M208 M210:M1048576">
    <cfRule type="cellIs" dxfId="809" priority="279" operator="equal">
      <formula>"OUI"</formula>
    </cfRule>
    <cfRule type="cellIs" dxfId="808" priority="280" operator="equal">
      <formula>"NON"</formula>
    </cfRule>
  </conditionalFormatting>
  <conditionalFormatting sqref="L309:N309">
    <cfRule type="cellIs" dxfId="807" priority="264" operator="equal">
      <formula>"OUI"</formula>
    </cfRule>
    <cfRule type="cellIs" dxfId="806" priority="265" operator="equal">
      <formula>"NON"</formula>
    </cfRule>
  </conditionalFormatting>
  <conditionalFormatting sqref="L205:N205">
    <cfRule type="cellIs" dxfId="805" priority="235" operator="equal">
      <formula>"OUI"</formula>
    </cfRule>
    <cfRule type="cellIs" dxfId="804" priority="236" operator="equal">
      <formula>"NON"</formula>
    </cfRule>
  </conditionalFormatting>
  <conditionalFormatting sqref="L309:N309">
    <cfRule type="cellIs" dxfId="803" priority="222" operator="equal">
      <formula>"OUI"</formula>
    </cfRule>
    <cfRule type="cellIs" dxfId="802" priority="223" operator="equal">
      <formula>"NON"</formula>
    </cfRule>
  </conditionalFormatting>
  <conditionalFormatting sqref="T108:T204 U211:U308">
    <cfRule type="expression" dxfId="801" priority="201">
      <formula>IF($B108="REFUSE",1)</formula>
    </cfRule>
    <cfRule type="expression" dxfId="800" priority="202">
      <formula>IF($B108="PAYE",1)</formula>
    </cfRule>
    <cfRule type="expression" dxfId="799" priority="203">
      <formula>IF($B108="ACCORD",1)</formula>
    </cfRule>
  </conditionalFormatting>
  <conditionalFormatting sqref="T108:T204">
    <cfRule type="cellIs" dxfId="798" priority="200" operator="greaterThan">
      <formula>0</formula>
    </cfRule>
  </conditionalFormatting>
  <conditionalFormatting sqref="L109:L204 L107">
    <cfRule type="cellIs" dxfId="797" priority="198" operator="equal">
      <formula>"OUI"</formula>
    </cfRule>
    <cfRule type="cellIs" dxfId="796" priority="199" operator="equal">
      <formula>"NON"</formula>
    </cfRule>
  </conditionalFormatting>
  <conditionalFormatting sqref="L108">
    <cfRule type="cellIs" dxfId="795" priority="196" operator="equal">
      <formula>"OUI"</formula>
    </cfRule>
    <cfRule type="cellIs" dxfId="794" priority="197" operator="equal">
      <formula>"NON"</formula>
    </cfRule>
  </conditionalFormatting>
  <conditionalFormatting sqref="B109:S204 B108:M108 O108:S108">
    <cfRule type="expression" dxfId="793" priority="193">
      <formula>IF($B108="REFUSE",1)</formula>
    </cfRule>
    <cfRule type="expression" dxfId="792" priority="194">
      <formula>IF($B108="PAYE",1)</formula>
    </cfRule>
    <cfRule type="expression" dxfId="791" priority="195">
      <formula>IF($B108="ACCORD",1)</formula>
    </cfRule>
  </conditionalFormatting>
  <conditionalFormatting sqref="T212:T308">
    <cfRule type="expression" dxfId="790" priority="190">
      <formula>IF($B212="REFUSE",1)</formula>
    </cfRule>
    <cfRule type="expression" dxfId="789" priority="191">
      <formula>IF($B212="PAYE",1)</formula>
    </cfRule>
    <cfRule type="expression" dxfId="788" priority="192">
      <formula>IF($B212="ACCORD",1)</formula>
    </cfRule>
  </conditionalFormatting>
  <conditionalFormatting sqref="T212:T308">
    <cfRule type="cellIs" dxfId="787" priority="189" operator="greaterThan">
      <formula>0</formula>
    </cfRule>
  </conditionalFormatting>
  <conditionalFormatting sqref="L213:L308 L211">
    <cfRule type="cellIs" dxfId="786" priority="187" operator="equal">
      <formula>"OUI"</formula>
    </cfRule>
    <cfRule type="cellIs" dxfId="785" priority="188" operator="equal">
      <formula>"NON"</formula>
    </cfRule>
  </conditionalFormatting>
  <conditionalFormatting sqref="L212">
    <cfRule type="cellIs" dxfId="784" priority="185" operator="equal">
      <formula>"OUI"</formula>
    </cfRule>
    <cfRule type="cellIs" dxfId="783" priority="186" operator="equal">
      <formula>"NON"</formula>
    </cfRule>
  </conditionalFormatting>
  <conditionalFormatting sqref="B212:S308 B211:N211">
    <cfRule type="expression" dxfId="782" priority="182">
      <formula>IF($B211="REFUSE",1)</formula>
    </cfRule>
    <cfRule type="expression" dxfId="781" priority="183">
      <formula>IF($B211="PAYE",1)</formula>
    </cfRule>
    <cfRule type="expression" dxfId="780" priority="184">
      <formula>IF($B211="ACCORD",1)</formula>
    </cfRule>
  </conditionalFormatting>
  <conditionalFormatting sqref="L210">
    <cfRule type="cellIs" dxfId="779" priority="132" operator="equal">
      <formula>"OUI"</formula>
    </cfRule>
    <cfRule type="cellIs" dxfId="778" priority="133" operator="equal">
      <formula>"NON"</formula>
    </cfRule>
  </conditionalFormatting>
  <conditionalFormatting sqref="M210">
    <cfRule type="cellIs" dxfId="777" priority="130" operator="equal">
      <formula>"OUI"</formula>
    </cfRule>
    <cfRule type="cellIs" dxfId="776" priority="131" operator="equal">
      <formula>"NON"</formula>
    </cfRule>
  </conditionalFormatting>
  <conditionalFormatting sqref="L106">
    <cfRule type="cellIs" dxfId="775" priority="126" operator="equal">
      <formula>"OUI"</formula>
    </cfRule>
    <cfRule type="cellIs" dxfId="774" priority="127" operator="equal">
      <formula>"NON"</formula>
    </cfRule>
  </conditionalFormatting>
  <conditionalFormatting sqref="M106">
    <cfRule type="cellIs" dxfId="773" priority="124" operator="equal">
      <formula>"OUI"</formula>
    </cfRule>
    <cfRule type="cellIs" dxfId="772" priority="125" operator="equal">
      <formula>"NON"</formula>
    </cfRule>
  </conditionalFormatting>
  <conditionalFormatting sqref="N108">
    <cfRule type="expression" dxfId="771" priority="394">
      <formula>IF($B107="REFUSE",1)</formula>
    </cfRule>
    <cfRule type="expression" dxfId="770" priority="395">
      <formula>IF($B107="PAYE",1)</formula>
    </cfRule>
    <cfRule type="expression" dxfId="769" priority="396">
      <formula>IF($B107="ACCORD",1)</formula>
    </cfRule>
  </conditionalFormatting>
  <conditionalFormatting sqref="O107:S107">
    <cfRule type="expression" dxfId="768" priority="119">
      <formula>IF($B107="REFUSE",1)</formula>
    </cfRule>
    <cfRule type="expression" dxfId="767" priority="120">
      <formula>IF($B107="PAYE",1)</formula>
    </cfRule>
    <cfRule type="expression" dxfId="766" priority="121">
      <formula>IF($B107="ACCORD",1)</formula>
    </cfRule>
  </conditionalFormatting>
  <conditionalFormatting sqref="T107">
    <cfRule type="expression" dxfId="765" priority="116">
      <formula>IF($B107="REFUSE",1)</formula>
    </cfRule>
    <cfRule type="expression" dxfId="764" priority="117">
      <formula>IF($B107="PAYE",1)</formula>
    </cfRule>
    <cfRule type="expression" dxfId="763" priority="118">
      <formula>IF($B107="ACCORD",1)</formula>
    </cfRule>
  </conditionalFormatting>
  <conditionalFormatting sqref="T107">
    <cfRule type="cellIs" dxfId="762" priority="115" operator="greaterThan">
      <formula>0</formula>
    </cfRule>
  </conditionalFormatting>
  <conditionalFormatting sqref="T211">
    <cfRule type="expression" dxfId="761" priority="80">
      <formula>IF($B211="REFUSE",1)</formula>
    </cfRule>
    <cfRule type="expression" dxfId="760" priority="81">
      <formula>IF($B211="PAYE",1)</formula>
    </cfRule>
    <cfRule type="expression" dxfId="759" priority="82">
      <formula>IF($B211="ACCORD",1)</formula>
    </cfRule>
  </conditionalFormatting>
  <conditionalFormatting sqref="T211">
    <cfRule type="cellIs" dxfId="758" priority="79" operator="greaterThan">
      <formula>0</formula>
    </cfRule>
  </conditionalFormatting>
  <conditionalFormatting sqref="O211:S211">
    <cfRule type="expression" dxfId="757" priority="76">
      <formula>IF($B211="REFUSE",1)</formula>
    </cfRule>
    <cfRule type="expression" dxfId="756" priority="77">
      <formula>IF($B211="PAYE",1)</formula>
    </cfRule>
    <cfRule type="expression" dxfId="755" priority="78">
      <formula>IF($B211="ACCORD",1)</formula>
    </cfRule>
  </conditionalFormatting>
  <conditionalFormatting sqref="T211">
    <cfRule type="cellIs" dxfId="754" priority="75" operator="greaterThan">
      <formula>0</formula>
    </cfRule>
  </conditionalFormatting>
  <conditionalFormatting sqref="U107:U204">
    <cfRule type="expression" dxfId="753" priority="51">
      <formula>IF($B107="REFUSE",1)</formula>
    </cfRule>
    <cfRule type="expression" dxfId="752" priority="52">
      <formula>IF($B107="PAYE",1)</formula>
    </cfRule>
    <cfRule type="expression" dxfId="751" priority="53">
      <formula>IF($B107="ACCORD",1)</formula>
    </cfRule>
  </conditionalFormatting>
  <conditionalFormatting sqref="U107:U204 U211:U308">
    <cfRule type="expression" dxfId="750" priority="48">
      <formula>IF($B107="REFUSE",1)</formula>
    </cfRule>
    <cfRule type="expression" dxfId="749" priority="49">
      <formula>IF($B107="ACCORD",1)</formula>
    </cfRule>
    <cfRule type="expression" dxfId="748" priority="50">
      <formula>IF($B107="PAYE",1)</formula>
    </cfRule>
  </conditionalFormatting>
  <conditionalFormatting sqref="U107:U204">
    <cfRule type="cellIs" dxfId="747" priority="47" operator="greaterThan">
      <formula>0</formula>
    </cfRule>
  </conditionalFormatting>
  <conditionalFormatting sqref="U211:U308">
    <cfRule type="cellIs" dxfId="746" priority="40" operator="greaterThan">
      <formula>0</formula>
    </cfRule>
  </conditionalFormatting>
  <conditionalFormatting sqref="V107:V204">
    <cfRule type="expression" dxfId="745" priority="35">
      <formula>IF($B107="REFUSE",1)</formula>
    </cfRule>
    <cfRule type="expression" dxfId="744" priority="36">
      <formula>IF($B107="PAYE",1)</formula>
    </cfRule>
    <cfRule type="expression" dxfId="743" priority="37">
      <formula>IF($B107="ACCORD",1)</formula>
    </cfRule>
  </conditionalFormatting>
  <conditionalFormatting sqref="M309">
    <cfRule type="cellIs" dxfId="742" priority="39" operator="equal">
      <formula>"OUI"</formula>
    </cfRule>
  </conditionalFormatting>
  <conditionalFormatting sqref="B3:V104 B207:V208 B206:Q206 U206:V206 B107:V205 B106:U106 B105 B210:U308 B209 V211:V308">
    <cfRule type="expression" dxfId="741" priority="56">
      <formula>IF($B3="A",1)</formula>
    </cfRule>
    <cfRule type="expression" dxfId="740" priority="57">
      <formula>IF($B3="P",1)</formula>
    </cfRule>
  </conditionalFormatting>
  <conditionalFormatting sqref="M2:M104">
    <cfRule type="cellIs" dxfId="739" priority="21" operator="equal">
      <formula>"OUI"</formula>
    </cfRule>
    <cfRule type="cellIs" dxfId="738" priority="22" operator="equal">
      <formula>"NON"</formula>
    </cfRule>
  </conditionalFormatting>
  <conditionalFormatting sqref="U3:U100">
    <cfRule type="cellIs" dxfId="737" priority="20" operator="greaterThan">
      <formula>0</formula>
    </cfRule>
  </conditionalFormatting>
  <conditionalFormatting sqref="Q315:Q316">
    <cfRule type="cellIs" dxfId="736" priority="19" operator="equal">
      <formula>"DMD"</formula>
    </cfRule>
  </conditionalFormatting>
  <conditionalFormatting sqref="B107:V208 B106:U106 B105 B210:U308 B209 V211:V308 B3:V104">
    <cfRule type="expression" dxfId="735" priority="55">
      <formula>IF($B3="R",1)</formula>
    </cfRule>
  </conditionalFormatting>
  <conditionalFormatting sqref="V211:V308">
    <cfRule type="expression" dxfId="734" priority="13">
      <formula>IF($B211="REFUSE",1)</formula>
    </cfRule>
    <cfRule type="expression" dxfId="733" priority="14">
      <formula>IF($B211="PAYE",1)</formula>
    </cfRule>
    <cfRule type="expression" dxfId="732" priority="15">
      <formula>IF($B211="ACCORD",1)</formula>
    </cfRule>
  </conditionalFormatting>
  <conditionalFormatting sqref="V1:V1048576">
    <cfRule type="cellIs" dxfId="731" priority="1" operator="equal">
      <formula>"VINCENT CHEROUX"</formula>
    </cfRule>
    <cfRule type="cellIs" dxfId="730" priority="2" operator="equal">
      <formula>"MICHEL NUNES"</formula>
    </cfRule>
    <cfRule type="cellIs" dxfId="729" priority="3" operator="equal">
      <formula>"JULIE FROUMESOL"</formula>
    </cfRule>
    <cfRule type="cellIs" dxfId="728" priority="4" operator="equal">
      <formula>"MARIE CLAIRE ROCA"</formula>
    </cfRule>
    <cfRule type="cellIs" dxfId="727" priority="5" operator="equal">
      <formula>"VANESSA CAUCHOIS"</formula>
    </cfRule>
    <cfRule type="cellIs" dxfId="726" priority="6" operator="equal">
      <formula>"GERAD DOSJOUB"</formula>
    </cfRule>
    <cfRule type="cellIs" dxfId="725" priority="8" operator="equal">
      <formula>"PASCAL JOCALLAZ"</formula>
    </cfRule>
    <cfRule type="cellIs" dxfId="724" priority="9" operator="equal">
      <formula>"JEAN-LUC ORENGO"</formula>
    </cfRule>
    <cfRule type="cellIs" dxfId="723" priority="10" operator="equal">
      <formula>"PHILIPPE GAILLARD"</formula>
    </cfRule>
    <cfRule type="cellIs" dxfId="722" priority="11" operator="equal">
      <formula>"CATHERINE LACOURT"</formula>
    </cfRule>
    <cfRule type="cellIs" dxfId="721" priority="12" operator="equal">
      <formula>"ANNIE CRAMARD"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V329"/>
  <sheetViews>
    <sheetView zoomScale="98" zoomScaleNormal="98" workbookViewId="0">
      <pane xSplit="1" ySplit="2" topLeftCell="B312" activePane="bottomRight" state="frozen"/>
      <selection pane="topRight" activeCell="B1" sqref="B1"/>
      <selection pane="bottomLeft" activeCell="A3" sqref="A3"/>
      <selection pane="bottomRight" activeCell="U3" sqref="U3:U99"/>
    </sheetView>
  </sheetViews>
  <sheetFormatPr baseColWidth="10" defaultRowHeight="15"/>
  <cols>
    <col min="1" max="1" width="14.25" customWidth="1"/>
    <col min="2" max="3" width="12.875" customWidth="1"/>
    <col min="4" max="4" width="17.25" style="49" customWidth="1"/>
    <col min="5" max="5" width="24.125" style="29" customWidth="1"/>
    <col min="6" max="6" width="22.75" customWidth="1"/>
    <col min="7" max="7" width="32" customWidth="1"/>
    <col min="8" max="8" width="16.75" style="54" customWidth="1"/>
    <col min="9" max="9" width="22.75" customWidth="1"/>
    <col min="10" max="10" width="22.875" style="29" customWidth="1"/>
    <col min="11" max="11" width="32.375" customWidth="1"/>
    <col min="12" max="12" width="16.75" style="49" customWidth="1"/>
    <col min="13" max="13" width="10.625" customWidth="1"/>
    <col min="14" max="14" width="18.75" customWidth="1"/>
    <col min="15" max="16" width="15.625" customWidth="1"/>
    <col min="17" max="17" width="13.875" style="4" customWidth="1"/>
    <col min="18" max="18" width="20" style="4" customWidth="1"/>
    <col min="19" max="19" width="18.75" style="147" customWidth="1"/>
    <col min="20" max="20" width="19.875" style="3" customWidth="1"/>
    <col min="21" max="21" width="21.375" customWidth="1"/>
    <col min="22" max="22" width="26.75" customWidth="1"/>
  </cols>
  <sheetData>
    <row r="1" spans="1:22" ht="81" customHeight="1">
      <c r="A1" s="395" t="s">
        <v>25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6"/>
    </row>
    <row r="2" spans="1:22" ht="84" customHeight="1">
      <c r="A2" s="5"/>
      <c r="B2" s="171" t="s">
        <v>17</v>
      </c>
      <c r="C2" s="171" t="s">
        <v>0</v>
      </c>
      <c r="D2" s="172" t="s">
        <v>1</v>
      </c>
      <c r="E2" s="171" t="s">
        <v>2</v>
      </c>
      <c r="F2" s="171" t="s">
        <v>3</v>
      </c>
      <c r="G2" s="171" t="s">
        <v>10</v>
      </c>
      <c r="H2" s="173" t="s">
        <v>13</v>
      </c>
      <c r="I2" s="171" t="s">
        <v>12</v>
      </c>
      <c r="J2" s="174" t="s">
        <v>24</v>
      </c>
      <c r="K2" s="179" t="s">
        <v>7</v>
      </c>
      <c r="L2" s="180" t="s">
        <v>47</v>
      </c>
      <c r="M2" s="179" t="s">
        <v>5</v>
      </c>
      <c r="N2" s="176" t="s">
        <v>44</v>
      </c>
      <c r="O2" s="176" t="s">
        <v>45</v>
      </c>
      <c r="P2" s="179" t="s">
        <v>6</v>
      </c>
      <c r="Q2" s="179" t="s">
        <v>66</v>
      </c>
      <c r="R2" s="178" t="s">
        <v>23</v>
      </c>
      <c r="S2" s="175" t="s">
        <v>48</v>
      </c>
      <c r="T2" s="177" t="s">
        <v>55</v>
      </c>
      <c r="U2" s="339" t="s">
        <v>69</v>
      </c>
      <c r="V2" s="343" t="s">
        <v>11</v>
      </c>
    </row>
    <row r="3" spans="1:22" s="43" customFormat="1" ht="24.95" customHeight="1">
      <c r="A3" s="394"/>
      <c r="B3" s="31"/>
      <c r="C3" s="31"/>
      <c r="D3" s="56"/>
      <c r="E3" s="32"/>
      <c r="F3" s="33"/>
      <c r="G3" s="33"/>
      <c r="H3" s="59"/>
      <c r="I3" s="33"/>
      <c r="J3" s="32"/>
      <c r="K3" s="33"/>
      <c r="L3" s="56"/>
      <c r="M3" s="113"/>
      <c r="N3" s="34"/>
      <c r="O3" s="34">
        <f>Tableau26[[#This Row],[MONTANT TOTAL  HT]]*1.2</f>
        <v>0</v>
      </c>
      <c r="P3" s="33"/>
      <c r="Q3" s="113"/>
      <c r="R3" s="30"/>
      <c r="S3" s="143"/>
      <c r="T3" s="107">
        <f t="shared" ref="T3:T65" si="0">IF(ISBLANK($S3),O3,0)</f>
        <v>0</v>
      </c>
      <c r="U3" s="105"/>
      <c r="V3" s="342"/>
    </row>
    <row r="4" spans="1:22" s="43" customFormat="1" ht="24.95" customHeight="1">
      <c r="A4" s="394"/>
      <c r="B4" s="31"/>
      <c r="C4" s="31"/>
      <c r="D4" s="56"/>
      <c r="E4" s="32"/>
      <c r="F4" s="33"/>
      <c r="G4" s="33"/>
      <c r="H4" s="59"/>
      <c r="I4" s="33"/>
      <c r="J4" s="32"/>
      <c r="K4" s="33"/>
      <c r="L4" s="56"/>
      <c r="M4" s="113"/>
      <c r="N4" s="34"/>
      <c r="O4" s="34">
        <f>Tableau26[[#This Row],[MONTANT TOTAL  HT]]*1.2</f>
        <v>0</v>
      </c>
      <c r="P4" s="33"/>
      <c r="Q4" s="113"/>
      <c r="R4" s="30"/>
      <c r="S4" s="143"/>
      <c r="T4" s="107">
        <f t="shared" si="0"/>
        <v>0</v>
      </c>
      <c r="U4" s="105"/>
      <c r="V4" s="342"/>
    </row>
    <row r="5" spans="1:22" s="43" customFormat="1" ht="24.95" customHeight="1">
      <c r="A5" s="394"/>
      <c r="B5" s="31"/>
      <c r="C5" s="31"/>
      <c r="D5" s="56"/>
      <c r="E5" s="32"/>
      <c r="F5" s="33"/>
      <c r="G5" s="33"/>
      <c r="H5" s="59"/>
      <c r="I5" s="33"/>
      <c r="J5" s="32"/>
      <c r="K5" s="33"/>
      <c r="L5" s="56"/>
      <c r="M5" s="113"/>
      <c r="N5" s="34"/>
      <c r="O5" s="34">
        <f>Tableau26[[#This Row],[MONTANT TOTAL  HT]]*1.2</f>
        <v>0</v>
      </c>
      <c r="P5" s="33"/>
      <c r="Q5" s="113"/>
      <c r="R5" s="30"/>
      <c r="S5" s="143"/>
      <c r="T5" s="107">
        <f t="shared" si="0"/>
        <v>0</v>
      </c>
      <c r="U5" s="105"/>
      <c r="V5" s="342"/>
    </row>
    <row r="6" spans="1:22" s="43" customFormat="1" ht="24.95" customHeight="1">
      <c r="A6" s="394"/>
      <c r="B6" s="31"/>
      <c r="C6" s="31"/>
      <c r="D6" s="56"/>
      <c r="E6" s="32"/>
      <c r="F6" s="33"/>
      <c r="G6" s="33"/>
      <c r="H6" s="59"/>
      <c r="I6" s="33"/>
      <c r="J6" s="32"/>
      <c r="K6" s="33"/>
      <c r="L6" s="56"/>
      <c r="M6" s="113"/>
      <c r="N6" s="34"/>
      <c r="O6" s="34">
        <f>Tableau26[[#This Row],[MONTANT TOTAL  HT]]*1.2</f>
        <v>0</v>
      </c>
      <c r="P6" s="33"/>
      <c r="Q6" s="113"/>
      <c r="R6" s="30"/>
      <c r="S6" s="143"/>
      <c r="T6" s="107">
        <f t="shared" si="0"/>
        <v>0</v>
      </c>
      <c r="U6" s="105"/>
      <c r="V6" s="342"/>
    </row>
    <row r="7" spans="1:22" s="43" customFormat="1" ht="24.95" customHeight="1">
      <c r="A7" s="394"/>
      <c r="B7" s="31"/>
      <c r="C7" s="31"/>
      <c r="D7" s="56"/>
      <c r="E7" s="32"/>
      <c r="F7" s="33"/>
      <c r="G7" s="33"/>
      <c r="H7" s="59"/>
      <c r="I7" s="33"/>
      <c r="J7" s="32"/>
      <c r="K7" s="33"/>
      <c r="L7" s="56"/>
      <c r="M7" s="113"/>
      <c r="N7" s="34"/>
      <c r="O7" s="34">
        <f>Tableau26[[#This Row],[MONTANT TOTAL  HT]]*1.2</f>
        <v>0</v>
      </c>
      <c r="P7" s="33"/>
      <c r="Q7" s="113"/>
      <c r="R7" s="30"/>
      <c r="S7" s="143"/>
      <c r="T7" s="107">
        <f>IF(ISBLANK($S7),O7,0)</f>
        <v>0</v>
      </c>
      <c r="U7" s="105"/>
      <c r="V7" s="342"/>
    </row>
    <row r="8" spans="1:22" s="43" customFormat="1" ht="24.95" customHeight="1">
      <c r="A8" s="394"/>
      <c r="B8" s="31"/>
      <c r="C8" s="31"/>
      <c r="D8" s="56"/>
      <c r="E8" s="32"/>
      <c r="F8" s="33"/>
      <c r="G8" s="33"/>
      <c r="H8" s="59"/>
      <c r="I8" s="33"/>
      <c r="J8" s="32"/>
      <c r="K8" s="33"/>
      <c r="L8" s="56"/>
      <c r="M8" s="113"/>
      <c r="N8" s="34"/>
      <c r="O8" s="34">
        <f>Tableau26[[#This Row],[MONTANT TOTAL  HT]]*1.2</f>
        <v>0</v>
      </c>
      <c r="P8" s="33"/>
      <c r="Q8" s="113"/>
      <c r="R8" s="30"/>
      <c r="S8" s="143"/>
      <c r="T8" s="107">
        <f t="shared" si="0"/>
        <v>0</v>
      </c>
      <c r="U8" s="105"/>
      <c r="V8" s="342"/>
    </row>
    <row r="9" spans="1:22" s="43" customFormat="1" ht="24.95" customHeight="1">
      <c r="A9" s="394"/>
      <c r="B9" s="31"/>
      <c r="C9" s="31"/>
      <c r="D9" s="56"/>
      <c r="E9" s="32"/>
      <c r="F9" s="33"/>
      <c r="G9" s="33"/>
      <c r="H9" s="59"/>
      <c r="I9" s="33"/>
      <c r="J9" s="32"/>
      <c r="K9" s="33"/>
      <c r="L9" s="56"/>
      <c r="M9" s="113"/>
      <c r="N9" s="34"/>
      <c r="O9" s="34">
        <f>Tableau26[[#This Row],[MONTANT TOTAL  HT]]*1.2</f>
        <v>0</v>
      </c>
      <c r="P9" s="33"/>
      <c r="Q9" s="113"/>
      <c r="R9" s="30"/>
      <c r="S9" s="143"/>
      <c r="T9" s="107">
        <f t="shared" si="0"/>
        <v>0</v>
      </c>
      <c r="U9" s="105"/>
      <c r="V9" s="342"/>
    </row>
    <row r="10" spans="1:22" s="43" customFormat="1" ht="24.95" customHeight="1">
      <c r="A10" s="394"/>
      <c r="B10" s="31"/>
      <c r="C10" s="31"/>
      <c r="D10" s="56"/>
      <c r="E10" s="32"/>
      <c r="F10" s="33"/>
      <c r="G10" s="33"/>
      <c r="H10" s="59"/>
      <c r="I10" s="33"/>
      <c r="J10" s="32"/>
      <c r="K10" s="33"/>
      <c r="L10" s="56"/>
      <c r="M10" s="113"/>
      <c r="N10" s="34"/>
      <c r="O10" s="34">
        <f>Tableau26[[#This Row],[MONTANT TOTAL  HT]]*1.2</f>
        <v>0</v>
      </c>
      <c r="P10" s="33"/>
      <c r="Q10" s="113"/>
      <c r="R10" s="30"/>
      <c r="S10" s="143"/>
      <c r="T10" s="107">
        <f t="shared" si="0"/>
        <v>0</v>
      </c>
      <c r="U10" s="312"/>
      <c r="V10" s="342"/>
    </row>
    <row r="11" spans="1:22" s="43" customFormat="1" ht="24.95" customHeight="1">
      <c r="A11" s="394"/>
      <c r="B11" s="31"/>
      <c r="C11" s="31"/>
      <c r="D11" s="56"/>
      <c r="E11" s="32"/>
      <c r="F11" s="33"/>
      <c r="G11" s="33"/>
      <c r="H11" s="59"/>
      <c r="I11" s="33"/>
      <c r="J11" s="32"/>
      <c r="K11" s="33"/>
      <c r="L11" s="56"/>
      <c r="M11" s="113"/>
      <c r="N11" s="34"/>
      <c r="O11" s="34">
        <f>Tableau26[[#This Row],[MONTANT TOTAL  HT]]*1.2</f>
        <v>0</v>
      </c>
      <c r="P11" s="33"/>
      <c r="Q11" s="113"/>
      <c r="R11" s="30"/>
      <c r="S11" s="143"/>
      <c r="T11" s="107">
        <f t="shared" si="0"/>
        <v>0</v>
      </c>
      <c r="U11" s="105"/>
      <c r="V11" s="342"/>
    </row>
    <row r="12" spans="1:22" s="43" customFormat="1" ht="24.95" customHeight="1">
      <c r="A12" s="394"/>
      <c r="B12" s="31"/>
      <c r="C12" s="31"/>
      <c r="D12" s="56"/>
      <c r="E12" s="32"/>
      <c r="F12" s="33"/>
      <c r="G12" s="33"/>
      <c r="H12" s="59"/>
      <c r="I12" s="33"/>
      <c r="J12" s="32"/>
      <c r="K12" s="33"/>
      <c r="L12" s="56"/>
      <c r="M12" s="113"/>
      <c r="N12" s="34"/>
      <c r="O12" s="34">
        <f>Tableau26[[#This Row],[MONTANT TOTAL  HT]]*1.2</f>
        <v>0</v>
      </c>
      <c r="P12" s="33"/>
      <c r="Q12" s="113"/>
      <c r="R12" s="30"/>
      <c r="S12" s="143"/>
      <c r="T12" s="107">
        <f t="shared" si="0"/>
        <v>0</v>
      </c>
      <c r="U12" s="105"/>
      <c r="V12" s="342"/>
    </row>
    <row r="13" spans="1:22" s="43" customFormat="1" ht="24.95" customHeight="1">
      <c r="A13" s="394"/>
      <c r="B13" s="31"/>
      <c r="C13" s="31"/>
      <c r="D13" s="56"/>
      <c r="E13" s="32"/>
      <c r="F13" s="33"/>
      <c r="G13" s="33"/>
      <c r="H13" s="59"/>
      <c r="I13" s="33"/>
      <c r="J13" s="32"/>
      <c r="K13" s="33"/>
      <c r="L13" s="56"/>
      <c r="M13" s="113"/>
      <c r="N13" s="34"/>
      <c r="O13" s="34">
        <f>Tableau26[[#This Row],[MONTANT TOTAL  HT]]*1.2</f>
        <v>0</v>
      </c>
      <c r="P13" s="33"/>
      <c r="Q13" s="113"/>
      <c r="R13" s="30"/>
      <c r="S13" s="143"/>
      <c r="T13" s="107">
        <f t="shared" si="0"/>
        <v>0</v>
      </c>
      <c r="U13" s="312"/>
      <c r="V13" s="342"/>
    </row>
    <row r="14" spans="1:22" s="43" customFormat="1" ht="24.95" customHeight="1">
      <c r="A14" s="394"/>
      <c r="B14" s="31"/>
      <c r="C14" s="31"/>
      <c r="D14" s="56"/>
      <c r="E14" s="32"/>
      <c r="F14" s="33"/>
      <c r="G14" s="33"/>
      <c r="H14" s="59"/>
      <c r="I14" s="33"/>
      <c r="J14" s="32"/>
      <c r="K14" s="33"/>
      <c r="L14" s="56"/>
      <c r="M14" s="113"/>
      <c r="N14" s="34"/>
      <c r="O14" s="34">
        <f>Tableau26[[#This Row],[MONTANT TOTAL  HT]]*1.2</f>
        <v>0</v>
      </c>
      <c r="P14" s="33"/>
      <c r="Q14" s="113"/>
      <c r="R14" s="30"/>
      <c r="S14" s="143"/>
      <c r="T14" s="107">
        <f t="shared" si="0"/>
        <v>0</v>
      </c>
      <c r="U14" s="105"/>
      <c r="V14" s="342"/>
    </row>
    <row r="15" spans="1:22" s="43" customFormat="1" ht="24.95" customHeight="1">
      <c r="A15" s="394"/>
      <c r="B15" s="31"/>
      <c r="C15" s="31"/>
      <c r="D15" s="56"/>
      <c r="E15" s="32"/>
      <c r="F15" s="33"/>
      <c r="G15" s="33"/>
      <c r="H15" s="59"/>
      <c r="I15" s="33"/>
      <c r="J15" s="32"/>
      <c r="K15" s="33"/>
      <c r="L15" s="56"/>
      <c r="M15" s="113"/>
      <c r="N15" s="34"/>
      <c r="O15" s="34">
        <f>Tableau26[[#This Row],[MONTANT TOTAL  HT]]*1.2</f>
        <v>0</v>
      </c>
      <c r="P15" s="33"/>
      <c r="Q15" s="113"/>
      <c r="R15" s="30"/>
      <c r="S15" s="143"/>
      <c r="T15" s="107">
        <f t="shared" si="0"/>
        <v>0</v>
      </c>
      <c r="U15" s="312"/>
      <c r="V15" s="342"/>
    </row>
    <row r="16" spans="1:22" s="43" customFormat="1" ht="24.95" customHeight="1">
      <c r="A16" s="394"/>
      <c r="B16" s="31"/>
      <c r="C16" s="31"/>
      <c r="D16" s="56"/>
      <c r="E16" s="32"/>
      <c r="F16" s="33"/>
      <c r="G16" s="33"/>
      <c r="H16" s="59"/>
      <c r="I16" s="33"/>
      <c r="J16" s="32"/>
      <c r="K16" s="33"/>
      <c r="L16" s="56"/>
      <c r="M16" s="113"/>
      <c r="N16" s="34"/>
      <c r="O16" s="34">
        <f>Tableau26[[#This Row],[MONTANT TOTAL  HT]]*1.2</f>
        <v>0</v>
      </c>
      <c r="P16" s="33"/>
      <c r="Q16" s="113"/>
      <c r="R16" s="30"/>
      <c r="S16" s="143"/>
      <c r="T16" s="107">
        <f t="shared" si="0"/>
        <v>0</v>
      </c>
      <c r="U16" s="105"/>
      <c r="V16" s="342"/>
    </row>
    <row r="17" spans="1:22" s="43" customFormat="1" ht="24.95" customHeight="1">
      <c r="A17" s="394"/>
      <c r="B17" s="31"/>
      <c r="C17" s="31"/>
      <c r="D17" s="56"/>
      <c r="E17" s="32"/>
      <c r="F17" s="33"/>
      <c r="G17" s="33"/>
      <c r="H17" s="59"/>
      <c r="I17" s="33"/>
      <c r="J17" s="32"/>
      <c r="K17" s="33"/>
      <c r="L17" s="56"/>
      <c r="M17" s="113"/>
      <c r="N17" s="34"/>
      <c r="O17" s="34">
        <f>Tableau26[[#This Row],[MONTANT TOTAL  HT]]*1.2</f>
        <v>0</v>
      </c>
      <c r="P17" s="33"/>
      <c r="Q17" s="113"/>
      <c r="R17" s="30"/>
      <c r="S17" s="143"/>
      <c r="T17" s="107">
        <f t="shared" si="0"/>
        <v>0</v>
      </c>
      <c r="U17" s="105"/>
      <c r="V17" s="342"/>
    </row>
    <row r="18" spans="1:22" s="43" customFormat="1" ht="24.95" customHeight="1">
      <c r="A18" s="394"/>
      <c r="B18" s="31"/>
      <c r="C18" s="31"/>
      <c r="D18" s="56"/>
      <c r="E18" s="32"/>
      <c r="F18" s="33"/>
      <c r="G18" s="33"/>
      <c r="H18" s="59"/>
      <c r="I18" s="33"/>
      <c r="J18" s="32"/>
      <c r="K18" s="33"/>
      <c r="L18" s="56"/>
      <c r="M18" s="113"/>
      <c r="N18" s="34"/>
      <c r="O18" s="34">
        <f>Tableau26[[#This Row],[MONTANT TOTAL  HT]]*1.2</f>
        <v>0</v>
      </c>
      <c r="P18" s="33"/>
      <c r="Q18" s="113"/>
      <c r="R18" s="30"/>
      <c r="S18" s="143"/>
      <c r="T18" s="107">
        <f t="shared" si="0"/>
        <v>0</v>
      </c>
      <c r="U18" s="105"/>
      <c r="V18" s="342"/>
    </row>
    <row r="19" spans="1:22" s="43" customFormat="1" ht="24.95" customHeight="1">
      <c r="A19" s="394"/>
      <c r="B19" s="31"/>
      <c r="C19" s="31"/>
      <c r="D19" s="56"/>
      <c r="E19" s="32"/>
      <c r="F19" s="33"/>
      <c r="G19" s="33"/>
      <c r="H19" s="59"/>
      <c r="I19" s="33"/>
      <c r="J19" s="32"/>
      <c r="K19" s="33"/>
      <c r="L19" s="56"/>
      <c r="M19" s="113"/>
      <c r="N19" s="34"/>
      <c r="O19" s="34">
        <f>Tableau26[[#This Row],[MONTANT TOTAL  HT]]*1.2</f>
        <v>0</v>
      </c>
      <c r="P19" s="33"/>
      <c r="Q19" s="113"/>
      <c r="R19" s="30"/>
      <c r="S19" s="143"/>
      <c r="T19" s="107">
        <f t="shared" si="0"/>
        <v>0</v>
      </c>
      <c r="U19" s="105"/>
      <c r="V19" s="342"/>
    </row>
    <row r="20" spans="1:22" s="43" customFormat="1" ht="24.95" customHeight="1">
      <c r="A20" s="394"/>
      <c r="B20" s="31"/>
      <c r="C20" s="31"/>
      <c r="D20" s="56"/>
      <c r="E20" s="32"/>
      <c r="F20" s="33"/>
      <c r="G20" s="33"/>
      <c r="H20" s="59"/>
      <c r="I20" s="33"/>
      <c r="J20" s="32"/>
      <c r="K20" s="33"/>
      <c r="L20" s="56"/>
      <c r="M20" s="113"/>
      <c r="N20" s="34"/>
      <c r="O20" s="34">
        <f>Tableau26[[#This Row],[MONTANT TOTAL  HT]]*1.2</f>
        <v>0</v>
      </c>
      <c r="P20" s="33"/>
      <c r="Q20" s="113"/>
      <c r="R20" s="30"/>
      <c r="S20" s="143"/>
      <c r="T20" s="107">
        <f t="shared" si="0"/>
        <v>0</v>
      </c>
      <c r="U20" s="105"/>
      <c r="V20" s="342"/>
    </row>
    <row r="21" spans="1:22" s="43" customFormat="1" ht="24.95" customHeight="1">
      <c r="A21" s="394"/>
      <c r="B21" s="31"/>
      <c r="C21" s="31"/>
      <c r="D21" s="56"/>
      <c r="E21" s="32"/>
      <c r="F21" s="33"/>
      <c r="G21" s="33"/>
      <c r="H21" s="59"/>
      <c r="I21" s="33"/>
      <c r="J21" s="32"/>
      <c r="K21" s="33"/>
      <c r="L21" s="56"/>
      <c r="M21" s="113"/>
      <c r="N21" s="34"/>
      <c r="O21" s="34">
        <f>Tableau26[[#This Row],[MONTANT TOTAL  HT]]*1.2</f>
        <v>0</v>
      </c>
      <c r="P21" s="33"/>
      <c r="Q21" s="113"/>
      <c r="R21" s="30"/>
      <c r="S21" s="143"/>
      <c r="T21" s="107">
        <f t="shared" si="0"/>
        <v>0</v>
      </c>
      <c r="U21" s="105"/>
      <c r="V21" s="342"/>
    </row>
    <row r="22" spans="1:22" s="43" customFormat="1" ht="24.95" customHeight="1">
      <c r="A22" s="394"/>
      <c r="B22" s="31"/>
      <c r="C22" s="31"/>
      <c r="D22" s="56"/>
      <c r="E22" s="32"/>
      <c r="F22" s="33"/>
      <c r="G22" s="33"/>
      <c r="H22" s="59"/>
      <c r="I22" s="33"/>
      <c r="J22" s="32"/>
      <c r="K22" s="33"/>
      <c r="L22" s="56"/>
      <c r="M22" s="113"/>
      <c r="N22" s="34"/>
      <c r="O22" s="34">
        <f>Tableau26[[#This Row],[MONTANT TOTAL  HT]]*1.2</f>
        <v>0</v>
      </c>
      <c r="P22" s="33"/>
      <c r="Q22" s="113"/>
      <c r="R22" s="30"/>
      <c r="S22" s="143"/>
      <c r="T22" s="107">
        <f t="shared" si="0"/>
        <v>0</v>
      </c>
      <c r="U22" s="105"/>
      <c r="V22" s="342"/>
    </row>
    <row r="23" spans="1:22" s="43" customFormat="1" ht="24.95" customHeight="1">
      <c r="A23" s="394"/>
      <c r="B23" s="31"/>
      <c r="C23" s="31"/>
      <c r="D23" s="56"/>
      <c r="E23" s="32"/>
      <c r="F23" s="33"/>
      <c r="G23" s="33"/>
      <c r="H23" s="59"/>
      <c r="I23" s="33"/>
      <c r="J23" s="32"/>
      <c r="K23" s="33"/>
      <c r="L23" s="56"/>
      <c r="M23" s="113"/>
      <c r="N23" s="34"/>
      <c r="O23" s="34">
        <f>Tableau26[[#This Row],[MONTANT TOTAL  HT]]*1.2</f>
        <v>0</v>
      </c>
      <c r="P23" s="33"/>
      <c r="Q23" s="113"/>
      <c r="R23" s="30"/>
      <c r="S23" s="143"/>
      <c r="T23" s="107">
        <f t="shared" si="0"/>
        <v>0</v>
      </c>
      <c r="U23" s="105"/>
      <c r="V23" s="342"/>
    </row>
    <row r="24" spans="1:22" s="43" customFormat="1" ht="24.95" customHeight="1">
      <c r="A24" s="394"/>
      <c r="B24" s="31"/>
      <c r="C24" s="31"/>
      <c r="D24" s="56"/>
      <c r="E24" s="32"/>
      <c r="F24" s="33"/>
      <c r="G24" s="33"/>
      <c r="H24" s="59"/>
      <c r="I24" s="33"/>
      <c r="J24" s="32"/>
      <c r="K24" s="33"/>
      <c r="L24" s="56"/>
      <c r="M24" s="113"/>
      <c r="N24" s="34"/>
      <c r="O24" s="34">
        <f>Tableau26[[#This Row],[MONTANT TOTAL  HT]]*1.2</f>
        <v>0</v>
      </c>
      <c r="P24" s="33"/>
      <c r="Q24" s="113"/>
      <c r="R24" s="30"/>
      <c r="S24" s="143"/>
      <c r="T24" s="107">
        <f t="shared" si="0"/>
        <v>0</v>
      </c>
      <c r="U24" s="105"/>
      <c r="V24" s="342"/>
    </row>
    <row r="25" spans="1:22" s="43" customFormat="1" ht="24.95" customHeight="1">
      <c r="A25" s="394"/>
      <c r="B25" s="31"/>
      <c r="C25" s="31"/>
      <c r="D25" s="56"/>
      <c r="E25" s="32"/>
      <c r="F25" s="33"/>
      <c r="G25" s="33"/>
      <c r="H25" s="59"/>
      <c r="I25" s="33"/>
      <c r="J25" s="32"/>
      <c r="K25" s="33"/>
      <c r="L25" s="56"/>
      <c r="M25" s="113"/>
      <c r="N25" s="34"/>
      <c r="O25" s="34">
        <f>Tableau26[[#This Row],[MONTANT TOTAL  HT]]*1.2</f>
        <v>0</v>
      </c>
      <c r="P25" s="33"/>
      <c r="Q25" s="113"/>
      <c r="R25" s="30"/>
      <c r="S25" s="143"/>
      <c r="T25" s="107">
        <f t="shared" si="0"/>
        <v>0</v>
      </c>
      <c r="U25" s="105"/>
      <c r="V25" s="342"/>
    </row>
    <row r="26" spans="1:22" s="43" customFormat="1" ht="24.95" customHeight="1">
      <c r="A26" s="394"/>
      <c r="B26" s="31"/>
      <c r="C26" s="31"/>
      <c r="D26" s="56"/>
      <c r="E26" s="32"/>
      <c r="F26" s="33"/>
      <c r="G26" s="33"/>
      <c r="H26" s="59"/>
      <c r="I26" s="33"/>
      <c r="J26" s="32"/>
      <c r="K26" s="33"/>
      <c r="L26" s="56"/>
      <c r="M26" s="113"/>
      <c r="N26" s="34"/>
      <c r="O26" s="34">
        <f>Tableau26[[#This Row],[MONTANT TOTAL  HT]]*1.2</f>
        <v>0</v>
      </c>
      <c r="P26" s="33"/>
      <c r="Q26" s="113"/>
      <c r="R26" s="30"/>
      <c r="S26" s="143"/>
      <c r="T26" s="107">
        <f t="shared" si="0"/>
        <v>0</v>
      </c>
      <c r="U26" s="105"/>
      <c r="V26" s="342"/>
    </row>
    <row r="27" spans="1:22" s="43" customFormat="1" ht="24.95" customHeight="1">
      <c r="A27" s="394"/>
      <c r="B27" s="31"/>
      <c r="C27" s="31"/>
      <c r="D27" s="56"/>
      <c r="E27" s="32"/>
      <c r="F27" s="33"/>
      <c r="G27" s="33"/>
      <c r="H27" s="59"/>
      <c r="I27" s="33"/>
      <c r="J27" s="32"/>
      <c r="K27" s="33"/>
      <c r="L27" s="56"/>
      <c r="M27" s="113"/>
      <c r="N27" s="34"/>
      <c r="O27" s="34">
        <f>Tableau26[[#This Row],[MONTANT TOTAL  HT]]*1.2</f>
        <v>0</v>
      </c>
      <c r="P27" s="33"/>
      <c r="Q27" s="113"/>
      <c r="R27" s="30"/>
      <c r="S27" s="143"/>
      <c r="T27" s="107">
        <f t="shared" si="0"/>
        <v>0</v>
      </c>
      <c r="U27" s="105"/>
      <c r="V27" s="342"/>
    </row>
    <row r="28" spans="1:22" s="43" customFormat="1" ht="24.95" customHeight="1">
      <c r="A28" s="394"/>
      <c r="B28" s="31"/>
      <c r="C28" s="31"/>
      <c r="D28" s="56"/>
      <c r="E28" s="32"/>
      <c r="F28" s="33"/>
      <c r="G28" s="33"/>
      <c r="H28" s="59"/>
      <c r="I28" s="33"/>
      <c r="J28" s="32"/>
      <c r="K28" s="33"/>
      <c r="L28" s="56"/>
      <c r="M28" s="113"/>
      <c r="N28" s="34"/>
      <c r="O28" s="34">
        <f>Tableau26[[#This Row],[MONTANT TOTAL  HT]]*1.2</f>
        <v>0</v>
      </c>
      <c r="P28" s="33"/>
      <c r="Q28" s="113"/>
      <c r="R28" s="30"/>
      <c r="S28" s="143"/>
      <c r="T28" s="107">
        <f t="shared" si="0"/>
        <v>0</v>
      </c>
      <c r="U28" s="105"/>
      <c r="V28" s="342"/>
    </row>
    <row r="29" spans="1:22" s="43" customFormat="1" ht="24.95" customHeight="1">
      <c r="A29" s="394"/>
      <c r="B29" s="31"/>
      <c r="C29" s="31"/>
      <c r="D29" s="56"/>
      <c r="E29" s="32"/>
      <c r="F29" s="33"/>
      <c r="G29" s="33"/>
      <c r="H29" s="59"/>
      <c r="I29" s="33"/>
      <c r="J29" s="32"/>
      <c r="K29" s="33"/>
      <c r="L29" s="56"/>
      <c r="M29" s="113"/>
      <c r="N29" s="34"/>
      <c r="O29" s="34">
        <f>Tableau26[[#This Row],[MONTANT TOTAL  HT]]*1.2</f>
        <v>0</v>
      </c>
      <c r="P29" s="33"/>
      <c r="Q29" s="113"/>
      <c r="R29" s="30"/>
      <c r="S29" s="143"/>
      <c r="T29" s="107">
        <f t="shared" si="0"/>
        <v>0</v>
      </c>
      <c r="U29" s="105"/>
      <c r="V29" s="342"/>
    </row>
    <row r="30" spans="1:22" s="43" customFormat="1" ht="24.95" customHeight="1">
      <c r="A30" s="394"/>
      <c r="B30" s="31"/>
      <c r="C30" s="31"/>
      <c r="D30" s="56"/>
      <c r="E30" s="32"/>
      <c r="F30" s="33"/>
      <c r="G30" s="33"/>
      <c r="H30" s="59"/>
      <c r="I30" s="33"/>
      <c r="J30" s="32"/>
      <c r="K30" s="33"/>
      <c r="L30" s="56"/>
      <c r="M30" s="113"/>
      <c r="N30" s="34"/>
      <c r="O30" s="34">
        <f>Tableau26[[#This Row],[MONTANT TOTAL  HT]]*1.2</f>
        <v>0</v>
      </c>
      <c r="P30" s="33"/>
      <c r="Q30" s="113"/>
      <c r="R30" s="30"/>
      <c r="S30" s="143"/>
      <c r="T30" s="107">
        <f t="shared" si="0"/>
        <v>0</v>
      </c>
      <c r="U30" s="105"/>
      <c r="V30" s="342"/>
    </row>
    <row r="31" spans="1:22" s="43" customFormat="1" ht="24.95" customHeight="1">
      <c r="A31" s="394"/>
      <c r="B31" s="31"/>
      <c r="C31" s="31"/>
      <c r="D31" s="56"/>
      <c r="E31" s="32"/>
      <c r="F31" s="33"/>
      <c r="G31" s="33"/>
      <c r="H31" s="59"/>
      <c r="I31" s="33"/>
      <c r="J31" s="32"/>
      <c r="K31" s="33"/>
      <c r="L31" s="56"/>
      <c r="M31" s="113"/>
      <c r="N31" s="34"/>
      <c r="O31" s="34">
        <f>Tableau26[[#This Row],[MONTANT TOTAL  HT]]*1.2</f>
        <v>0</v>
      </c>
      <c r="P31" s="33"/>
      <c r="Q31" s="113"/>
      <c r="R31" s="30"/>
      <c r="S31" s="143"/>
      <c r="T31" s="107">
        <f t="shared" si="0"/>
        <v>0</v>
      </c>
      <c r="U31" s="105"/>
      <c r="V31" s="342"/>
    </row>
    <row r="32" spans="1:22" s="43" customFormat="1" ht="24.95" customHeight="1">
      <c r="A32" s="394"/>
      <c r="B32" s="31"/>
      <c r="C32" s="31"/>
      <c r="D32" s="56"/>
      <c r="E32" s="32"/>
      <c r="F32" s="33"/>
      <c r="G32" s="33"/>
      <c r="H32" s="59"/>
      <c r="I32" s="33"/>
      <c r="J32" s="32"/>
      <c r="K32" s="33"/>
      <c r="L32" s="56"/>
      <c r="M32" s="113"/>
      <c r="N32" s="34"/>
      <c r="O32" s="34">
        <f>Tableau26[[#This Row],[MONTANT TOTAL  HT]]*1.2</f>
        <v>0</v>
      </c>
      <c r="P32" s="33"/>
      <c r="Q32" s="113"/>
      <c r="R32" s="30"/>
      <c r="S32" s="143"/>
      <c r="T32" s="107">
        <f t="shared" si="0"/>
        <v>0</v>
      </c>
      <c r="U32" s="105"/>
      <c r="V32" s="342"/>
    </row>
    <row r="33" spans="1:22" s="43" customFormat="1" ht="24.95" customHeight="1">
      <c r="A33" s="394"/>
      <c r="B33" s="31"/>
      <c r="C33" s="31"/>
      <c r="D33" s="56"/>
      <c r="E33" s="32"/>
      <c r="F33" s="33"/>
      <c r="G33" s="33"/>
      <c r="H33" s="59"/>
      <c r="I33" s="33"/>
      <c r="J33" s="32"/>
      <c r="K33" s="33"/>
      <c r="L33" s="56"/>
      <c r="M33" s="113"/>
      <c r="N33" s="34"/>
      <c r="O33" s="34">
        <f>Tableau26[[#This Row],[MONTANT TOTAL  HT]]*1.2</f>
        <v>0</v>
      </c>
      <c r="P33" s="33"/>
      <c r="Q33" s="113"/>
      <c r="R33" s="30"/>
      <c r="S33" s="143"/>
      <c r="T33" s="107">
        <f t="shared" si="0"/>
        <v>0</v>
      </c>
      <c r="U33" s="105"/>
      <c r="V33" s="342"/>
    </row>
    <row r="34" spans="1:22" s="43" customFormat="1" ht="24.95" customHeight="1">
      <c r="A34" s="394"/>
      <c r="B34" s="31"/>
      <c r="C34" s="31"/>
      <c r="D34" s="56"/>
      <c r="E34" s="32"/>
      <c r="F34" s="33"/>
      <c r="G34" s="33"/>
      <c r="H34" s="59"/>
      <c r="I34" s="33"/>
      <c r="J34" s="32"/>
      <c r="K34" s="33"/>
      <c r="L34" s="56"/>
      <c r="M34" s="113"/>
      <c r="N34" s="34"/>
      <c r="O34" s="34">
        <f>Tableau26[[#This Row],[MONTANT TOTAL  HT]]*1.2</f>
        <v>0</v>
      </c>
      <c r="P34" s="33"/>
      <c r="Q34" s="113"/>
      <c r="R34" s="30"/>
      <c r="S34" s="143"/>
      <c r="T34" s="107">
        <f t="shared" si="0"/>
        <v>0</v>
      </c>
      <c r="U34" s="105"/>
      <c r="V34" s="342"/>
    </row>
    <row r="35" spans="1:22" s="43" customFormat="1" ht="24.95" customHeight="1">
      <c r="A35" s="394"/>
      <c r="B35" s="31"/>
      <c r="C35" s="31"/>
      <c r="D35" s="56"/>
      <c r="E35" s="32"/>
      <c r="F35" s="33"/>
      <c r="G35" s="33"/>
      <c r="H35" s="59"/>
      <c r="I35" s="33"/>
      <c r="J35" s="32"/>
      <c r="K35" s="33"/>
      <c r="L35" s="56"/>
      <c r="M35" s="113"/>
      <c r="N35" s="34"/>
      <c r="O35" s="34">
        <f>Tableau26[[#This Row],[MONTANT TOTAL  HT]]*1.2</f>
        <v>0</v>
      </c>
      <c r="P35" s="33"/>
      <c r="Q35" s="113"/>
      <c r="R35" s="30"/>
      <c r="S35" s="143"/>
      <c r="T35" s="107">
        <f t="shared" si="0"/>
        <v>0</v>
      </c>
      <c r="U35" s="105"/>
      <c r="V35" s="342"/>
    </row>
    <row r="36" spans="1:22" s="43" customFormat="1" ht="24.95" customHeight="1">
      <c r="A36" s="394"/>
      <c r="B36" s="31"/>
      <c r="C36" s="31"/>
      <c r="D36" s="56"/>
      <c r="E36" s="32"/>
      <c r="F36" s="33"/>
      <c r="G36" s="33"/>
      <c r="H36" s="59"/>
      <c r="I36" s="33"/>
      <c r="J36" s="32"/>
      <c r="K36" s="33"/>
      <c r="L36" s="56"/>
      <c r="M36" s="113"/>
      <c r="N36" s="34"/>
      <c r="O36" s="34">
        <f>Tableau26[[#This Row],[MONTANT TOTAL  HT]]*1.2</f>
        <v>0</v>
      </c>
      <c r="P36" s="33"/>
      <c r="Q36" s="113"/>
      <c r="R36" s="30"/>
      <c r="S36" s="143"/>
      <c r="T36" s="107">
        <f t="shared" si="0"/>
        <v>0</v>
      </c>
      <c r="U36" s="105"/>
      <c r="V36" s="342"/>
    </row>
    <row r="37" spans="1:22" s="43" customFormat="1" ht="24.95" customHeight="1">
      <c r="A37" s="394"/>
      <c r="B37" s="31"/>
      <c r="C37" s="31"/>
      <c r="D37" s="56"/>
      <c r="E37" s="32"/>
      <c r="F37" s="33"/>
      <c r="G37" s="33"/>
      <c r="H37" s="59"/>
      <c r="I37" s="33"/>
      <c r="J37" s="32"/>
      <c r="K37" s="33"/>
      <c r="L37" s="56"/>
      <c r="M37" s="113"/>
      <c r="N37" s="34"/>
      <c r="O37" s="34">
        <f>Tableau26[[#This Row],[MONTANT TOTAL  HT]]*1.2</f>
        <v>0</v>
      </c>
      <c r="P37" s="33"/>
      <c r="Q37" s="113"/>
      <c r="R37" s="30"/>
      <c r="S37" s="143"/>
      <c r="T37" s="107">
        <f t="shared" si="0"/>
        <v>0</v>
      </c>
      <c r="U37" s="105"/>
      <c r="V37" s="342"/>
    </row>
    <row r="38" spans="1:22" s="43" customFormat="1" ht="24.95" customHeight="1">
      <c r="A38" s="394"/>
      <c r="B38" s="31"/>
      <c r="C38" s="31"/>
      <c r="D38" s="56"/>
      <c r="E38" s="32"/>
      <c r="F38" s="33"/>
      <c r="G38" s="33"/>
      <c r="H38" s="59"/>
      <c r="I38" s="33"/>
      <c r="J38" s="32"/>
      <c r="K38" s="33"/>
      <c r="L38" s="56"/>
      <c r="M38" s="113"/>
      <c r="N38" s="34"/>
      <c r="O38" s="34">
        <f>Tableau26[[#This Row],[MONTANT TOTAL  HT]]*1.2</f>
        <v>0</v>
      </c>
      <c r="P38" s="33"/>
      <c r="Q38" s="113"/>
      <c r="R38" s="30"/>
      <c r="S38" s="143"/>
      <c r="T38" s="107">
        <f t="shared" si="0"/>
        <v>0</v>
      </c>
      <c r="U38" s="105"/>
      <c r="V38" s="342"/>
    </row>
    <row r="39" spans="1:22" s="43" customFormat="1" ht="24.95" customHeight="1">
      <c r="A39" s="394"/>
      <c r="B39" s="31"/>
      <c r="C39" s="31"/>
      <c r="D39" s="56"/>
      <c r="E39" s="32"/>
      <c r="F39" s="33"/>
      <c r="G39" s="33"/>
      <c r="H39" s="59"/>
      <c r="I39" s="33"/>
      <c r="J39" s="32"/>
      <c r="K39" s="33"/>
      <c r="L39" s="56"/>
      <c r="M39" s="113"/>
      <c r="N39" s="34"/>
      <c r="O39" s="34">
        <f>Tableau26[[#This Row],[MONTANT TOTAL  HT]]*1.2</f>
        <v>0</v>
      </c>
      <c r="P39" s="33"/>
      <c r="Q39" s="113"/>
      <c r="R39" s="30"/>
      <c r="S39" s="143"/>
      <c r="T39" s="107">
        <f t="shared" si="0"/>
        <v>0</v>
      </c>
      <c r="U39" s="105"/>
      <c r="V39" s="342"/>
    </row>
    <row r="40" spans="1:22" s="43" customFormat="1" ht="24.95" customHeight="1">
      <c r="A40" s="394"/>
      <c r="B40" s="31"/>
      <c r="C40" s="31"/>
      <c r="D40" s="56"/>
      <c r="E40" s="32"/>
      <c r="F40" s="33"/>
      <c r="G40" s="33"/>
      <c r="H40" s="59"/>
      <c r="I40" s="33"/>
      <c r="J40" s="32"/>
      <c r="K40" s="33"/>
      <c r="L40" s="56"/>
      <c r="M40" s="113"/>
      <c r="N40" s="34"/>
      <c r="O40" s="34">
        <f>Tableau26[[#This Row],[MONTANT TOTAL  HT]]*1.2</f>
        <v>0</v>
      </c>
      <c r="P40" s="33"/>
      <c r="Q40" s="113"/>
      <c r="R40" s="30"/>
      <c r="S40" s="143"/>
      <c r="T40" s="107">
        <f t="shared" si="0"/>
        <v>0</v>
      </c>
      <c r="U40" s="105"/>
      <c r="V40" s="342"/>
    </row>
    <row r="41" spans="1:22" s="43" customFormat="1" ht="24.95" customHeight="1">
      <c r="A41" s="394"/>
      <c r="B41" s="31"/>
      <c r="C41" s="31"/>
      <c r="D41" s="56"/>
      <c r="E41" s="32"/>
      <c r="F41" s="33"/>
      <c r="G41" s="33"/>
      <c r="H41" s="59"/>
      <c r="I41" s="33"/>
      <c r="J41" s="32"/>
      <c r="K41" s="33"/>
      <c r="L41" s="56"/>
      <c r="M41" s="113"/>
      <c r="N41" s="34"/>
      <c r="O41" s="34">
        <f>Tableau26[[#This Row],[MONTANT TOTAL  HT]]*1.2</f>
        <v>0</v>
      </c>
      <c r="P41" s="33"/>
      <c r="Q41" s="113"/>
      <c r="R41" s="30"/>
      <c r="S41" s="143"/>
      <c r="T41" s="107">
        <f t="shared" si="0"/>
        <v>0</v>
      </c>
      <c r="U41" s="105"/>
      <c r="V41" s="342"/>
    </row>
    <row r="42" spans="1:22" s="43" customFormat="1" ht="24.95" customHeight="1">
      <c r="A42" s="394"/>
      <c r="B42" s="31"/>
      <c r="C42" s="31"/>
      <c r="D42" s="56"/>
      <c r="E42" s="32"/>
      <c r="F42" s="33"/>
      <c r="G42" s="33"/>
      <c r="H42" s="59"/>
      <c r="I42" s="33"/>
      <c r="J42" s="32"/>
      <c r="K42" s="33"/>
      <c r="L42" s="56"/>
      <c r="M42" s="113"/>
      <c r="N42" s="34"/>
      <c r="O42" s="34">
        <f>Tableau26[[#This Row],[MONTANT TOTAL  HT]]*1.2</f>
        <v>0</v>
      </c>
      <c r="P42" s="33"/>
      <c r="Q42" s="113"/>
      <c r="R42" s="30"/>
      <c r="S42" s="143"/>
      <c r="T42" s="107">
        <f t="shared" si="0"/>
        <v>0</v>
      </c>
      <c r="U42" s="105"/>
      <c r="V42" s="342"/>
    </row>
    <row r="43" spans="1:22" s="43" customFormat="1" ht="24.95" customHeight="1">
      <c r="A43" s="394"/>
      <c r="B43" s="31"/>
      <c r="C43" s="31"/>
      <c r="D43" s="56"/>
      <c r="E43" s="32"/>
      <c r="F43" s="33"/>
      <c r="G43" s="33"/>
      <c r="H43" s="59"/>
      <c r="I43" s="33"/>
      <c r="J43" s="32"/>
      <c r="K43" s="33"/>
      <c r="L43" s="56"/>
      <c r="M43" s="113"/>
      <c r="N43" s="34"/>
      <c r="O43" s="34">
        <f>Tableau26[[#This Row],[MONTANT TOTAL  HT]]*1.2</f>
        <v>0</v>
      </c>
      <c r="P43" s="33"/>
      <c r="Q43" s="113"/>
      <c r="R43" s="30"/>
      <c r="S43" s="143"/>
      <c r="T43" s="107">
        <f t="shared" si="0"/>
        <v>0</v>
      </c>
      <c r="U43" s="105"/>
      <c r="V43" s="342"/>
    </row>
    <row r="44" spans="1:22" s="43" customFormat="1" ht="24.95" customHeight="1">
      <c r="A44" s="394"/>
      <c r="B44" s="31"/>
      <c r="C44" s="31"/>
      <c r="D44" s="56"/>
      <c r="E44" s="32"/>
      <c r="F44" s="33"/>
      <c r="G44" s="33"/>
      <c r="H44" s="59"/>
      <c r="I44" s="33"/>
      <c r="J44" s="32"/>
      <c r="K44" s="33"/>
      <c r="L44" s="56"/>
      <c r="M44" s="113"/>
      <c r="N44" s="34"/>
      <c r="O44" s="34">
        <f>Tableau26[[#This Row],[MONTANT TOTAL  HT]]*1.2</f>
        <v>0</v>
      </c>
      <c r="P44" s="33"/>
      <c r="Q44" s="113"/>
      <c r="R44" s="30"/>
      <c r="S44" s="143"/>
      <c r="T44" s="107">
        <f t="shared" si="0"/>
        <v>0</v>
      </c>
      <c r="U44" s="105"/>
      <c r="V44" s="342"/>
    </row>
    <row r="45" spans="1:22" s="43" customFormat="1" ht="24.95" customHeight="1">
      <c r="A45" s="394"/>
      <c r="B45" s="31"/>
      <c r="C45" s="31"/>
      <c r="D45" s="56"/>
      <c r="E45" s="32"/>
      <c r="F45" s="33"/>
      <c r="G45" s="33"/>
      <c r="H45" s="59"/>
      <c r="I45" s="33"/>
      <c r="J45" s="32"/>
      <c r="K45" s="33"/>
      <c r="L45" s="56"/>
      <c r="M45" s="113"/>
      <c r="N45" s="34"/>
      <c r="O45" s="34">
        <f>Tableau26[[#This Row],[MONTANT TOTAL  HT]]*1.2</f>
        <v>0</v>
      </c>
      <c r="P45" s="33"/>
      <c r="Q45" s="113"/>
      <c r="R45" s="30"/>
      <c r="S45" s="143"/>
      <c r="T45" s="107">
        <f t="shared" si="0"/>
        <v>0</v>
      </c>
      <c r="U45" s="105"/>
      <c r="V45" s="342"/>
    </row>
    <row r="46" spans="1:22" s="43" customFormat="1" ht="24.95" customHeight="1">
      <c r="A46" s="394"/>
      <c r="B46" s="31"/>
      <c r="C46" s="31"/>
      <c r="D46" s="56"/>
      <c r="E46" s="32"/>
      <c r="F46" s="33"/>
      <c r="G46" s="33"/>
      <c r="H46" s="59"/>
      <c r="I46" s="33"/>
      <c r="J46" s="32"/>
      <c r="K46" s="33"/>
      <c r="L46" s="56"/>
      <c r="M46" s="113"/>
      <c r="N46" s="34"/>
      <c r="O46" s="34">
        <f>Tableau26[[#This Row],[MONTANT TOTAL  HT]]*1.2</f>
        <v>0</v>
      </c>
      <c r="P46" s="33"/>
      <c r="Q46" s="113"/>
      <c r="R46" s="30"/>
      <c r="S46" s="143"/>
      <c r="T46" s="107">
        <f t="shared" si="0"/>
        <v>0</v>
      </c>
      <c r="U46" s="105"/>
      <c r="V46" s="342"/>
    </row>
    <row r="47" spans="1:22" s="43" customFormat="1" ht="24.95" customHeight="1">
      <c r="A47" s="394"/>
      <c r="B47" s="31"/>
      <c r="C47" s="31"/>
      <c r="D47" s="56"/>
      <c r="E47" s="32"/>
      <c r="F47" s="33"/>
      <c r="G47" s="33"/>
      <c r="H47" s="59"/>
      <c r="I47" s="33"/>
      <c r="J47" s="32"/>
      <c r="K47" s="33"/>
      <c r="L47" s="56"/>
      <c r="M47" s="113"/>
      <c r="N47" s="34"/>
      <c r="O47" s="34">
        <f>Tableau26[[#This Row],[MONTANT TOTAL  HT]]*1.2</f>
        <v>0</v>
      </c>
      <c r="P47" s="33"/>
      <c r="Q47" s="113"/>
      <c r="R47" s="30"/>
      <c r="S47" s="143"/>
      <c r="T47" s="107">
        <f t="shared" si="0"/>
        <v>0</v>
      </c>
      <c r="U47" s="105"/>
      <c r="V47" s="342"/>
    </row>
    <row r="48" spans="1:22" s="43" customFormat="1" ht="24.95" customHeight="1">
      <c r="A48" s="394"/>
      <c r="B48" s="31"/>
      <c r="C48" s="31"/>
      <c r="D48" s="56"/>
      <c r="E48" s="32"/>
      <c r="F48" s="33"/>
      <c r="G48" s="33"/>
      <c r="H48" s="59"/>
      <c r="I48" s="33"/>
      <c r="J48" s="32"/>
      <c r="K48" s="33"/>
      <c r="L48" s="56"/>
      <c r="M48" s="113"/>
      <c r="N48" s="34"/>
      <c r="O48" s="34">
        <f>Tableau26[[#This Row],[MONTANT TOTAL  HT]]*1.2</f>
        <v>0</v>
      </c>
      <c r="P48" s="33"/>
      <c r="Q48" s="113"/>
      <c r="R48" s="30"/>
      <c r="S48" s="143"/>
      <c r="T48" s="107">
        <f t="shared" si="0"/>
        <v>0</v>
      </c>
      <c r="U48" s="105"/>
      <c r="V48" s="342"/>
    </row>
    <row r="49" spans="1:22" s="43" customFormat="1" ht="24.95" customHeight="1">
      <c r="A49" s="394"/>
      <c r="B49" s="31"/>
      <c r="C49" s="31"/>
      <c r="D49" s="56"/>
      <c r="E49" s="32"/>
      <c r="F49" s="33"/>
      <c r="G49" s="33"/>
      <c r="H49" s="59"/>
      <c r="I49" s="33"/>
      <c r="J49" s="32"/>
      <c r="K49" s="33"/>
      <c r="L49" s="56"/>
      <c r="M49" s="113"/>
      <c r="N49" s="34"/>
      <c r="O49" s="34">
        <f>Tableau26[[#This Row],[MONTANT TOTAL  HT]]*1.2</f>
        <v>0</v>
      </c>
      <c r="P49" s="33"/>
      <c r="Q49" s="113"/>
      <c r="R49" s="30"/>
      <c r="S49" s="143"/>
      <c r="T49" s="107">
        <f t="shared" si="0"/>
        <v>0</v>
      </c>
      <c r="U49" s="105"/>
      <c r="V49" s="342"/>
    </row>
    <row r="50" spans="1:22" s="43" customFormat="1" ht="24.95" customHeight="1">
      <c r="A50" s="394"/>
      <c r="B50" s="31"/>
      <c r="C50" s="31"/>
      <c r="D50" s="56"/>
      <c r="E50" s="32"/>
      <c r="F50" s="33"/>
      <c r="G50" s="33"/>
      <c r="H50" s="59"/>
      <c r="I50" s="33"/>
      <c r="J50" s="32"/>
      <c r="K50" s="33"/>
      <c r="L50" s="56"/>
      <c r="M50" s="113"/>
      <c r="N50" s="34"/>
      <c r="O50" s="34">
        <f>Tableau26[[#This Row],[MONTANT TOTAL  HT]]*1.2</f>
        <v>0</v>
      </c>
      <c r="P50" s="33"/>
      <c r="Q50" s="113"/>
      <c r="R50" s="30"/>
      <c r="S50" s="143"/>
      <c r="T50" s="107">
        <f t="shared" si="0"/>
        <v>0</v>
      </c>
      <c r="U50" s="105"/>
      <c r="V50" s="342"/>
    </row>
    <row r="51" spans="1:22" s="43" customFormat="1" ht="24.95" customHeight="1">
      <c r="A51" s="394"/>
      <c r="B51" s="31"/>
      <c r="C51" s="31"/>
      <c r="D51" s="56"/>
      <c r="E51" s="32"/>
      <c r="F51" s="33"/>
      <c r="G51" s="33"/>
      <c r="H51" s="59"/>
      <c r="I51" s="33"/>
      <c r="J51" s="32"/>
      <c r="K51" s="33"/>
      <c r="L51" s="56"/>
      <c r="M51" s="113"/>
      <c r="N51" s="34"/>
      <c r="O51" s="34">
        <f>Tableau26[[#This Row],[MONTANT TOTAL  HT]]*1.2</f>
        <v>0</v>
      </c>
      <c r="P51" s="33"/>
      <c r="Q51" s="113"/>
      <c r="R51" s="30"/>
      <c r="S51" s="143"/>
      <c r="T51" s="107">
        <f t="shared" si="0"/>
        <v>0</v>
      </c>
      <c r="U51" s="105"/>
      <c r="V51" s="342"/>
    </row>
    <row r="52" spans="1:22" s="43" customFormat="1" ht="24.95" customHeight="1">
      <c r="A52" s="394"/>
      <c r="B52" s="31"/>
      <c r="C52" s="31"/>
      <c r="D52" s="56"/>
      <c r="E52" s="32"/>
      <c r="F52" s="33"/>
      <c r="G52" s="33"/>
      <c r="H52" s="59"/>
      <c r="I52" s="33"/>
      <c r="J52" s="32"/>
      <c r="K52" s="33"/>
      <c r="L52" s="56"/>
      <c r="M52" s="113"/>
      <c r="N52" s="34"/>
      <c r="O52" s="34">
        <f>Tableau26[[#This Row],[MONTANT TOTAL  HT]]*1.2</f>
        <v>0</v>
      </c>
      <c r="P52" s="33"/>
      <c r="Q52" s="113"/>
      <c r="R52" s="30"/>
      <c r="S52" s="143"/>
      <c r="T52" s="107">
        <f t="shared" si="0"/>
        <v>0</v>
      </c>
      <c r="U52" s="105"/>
      <c r="V52" s="342"/>
    </row>
    <row r="53" spans="1:22" s="43" customFormat="1" ht="24.95" customHeight="1">
      <c r="A53" s="394"/>
      <c r="B53" s="31"/>
      <c r="C53" s="31"/>
      <c r="D53" s="56"/>
      <c r="E53" s="32"/>
      <c r="F53" s="33"/>
      <c r="G53" s="33"/>
      <c r="H53" s="59"/>
      <c r="I53" s="33"/>
      <c r="J53" s="32"/>
      <c r="K53" s="33"/>
      <c r="L53" s="56"/>
      <c r="M53" s="113"/>
      <c r="N53" s="34"/>
      <c r="O53" s="34">
        <f>Tableau26[[#This Row],[MONTANT TOTAL  HT]]*1.2</f>
        <v>0</v>
      </c>
      <c r="P53" s="33"/>
      <c r="Q53" s="113"/>
      <c r="R53" s="30"/>
      <c r="S53" s="143"/>
      <c r="T53" s="107">
        <f t="shared" si="0"/>
        <v>0</v>
      </c>
      <c r="U53" s="105"/>
      <c r="V53" s="342"/>
    </row>
    <row r="54" spans="1:22" s="43" customFormat="1" ht="24.95" customHeight="1">
      <c r="A54" s="394"/>
      <c r="B54" s="31"/>
      <c r="C54" s="31"/>
      <c r="D54" s="56"/>
      <c r="E54" s="32"/>
      <c r="F54" s="33"/>
      <c r="G54" s="33"/>
      <c r="H54" s="59"/>
      <c r="I54" s="33"/>
      <c r="J54" s="32"/>
      <c r="K54" s="33"/>
      <c r="L54" s="56"/>
      <c r="M54" s="113"/>
      <c r="N54" s="34"/>
      <c r="O54" s="34">
        <f>Tableau26[[#This Row],[MONTANT TOTAL  HT]]*1.2</f>
        <v>0</v>
      </c>
      <c r="P54" s="33"/>
      <c r="Q54" s="113"/>
      <c r="R54" s="30"/>
      <c r="S54" s="143"/>
      <c r="T54" s="107">
        <f t="shared" si="0"/>
        <v>0</v>
      </c>
      <c r="U54" s="105"/>
      <c r="V54" s="342"/>
    </row>
    <row r="55" spans="1:22" s="43" customFormat="1" ht="24.95" customHeight="1">
      <c r="A55" s="394"/>
      <c r="B55" s="31"/>
      <c r="C55" s="31"/>
      <c r="D55" s="56"/>
      <c r="E55" s="32"/>
      <c r="F55" s="33"/>
      <c r="G55" s="33"/>
      <c r="H55" s="59"/>
      <c r="I55" s="33"/>
      <c r="J55" s="32"/>
      <c r="K55" s="33"/>
      <c r="L55" s="56"/>
      <c r="M55" s="113"/>
      <c r="N55" s="34"/>
      <c r="O55" s="34">
        <f>Tableau26[[#This Row],[MONTANT TOTAL  HT]]*1.2</f>
        <v>0</v>
      </c>
      <c r="P55" s="33"/>
      <c r="Q55" s="113"/>
      <c r="R55" s="30"/>
      <c r="S55" s="143"/>
      <c r="T55" s="107">
        <f t="shared" si="0"/>
        <v>0</v>
      </c>
      <c r="U55" s="105"/>
      <c r="V55" s="342"/>
    </row>
    <row r="56" spans="1:22" s="43" customFormat="1" ht="24.95" customHeight="1">
      <c r="A56" s="394"/>
      <c r="B56" s="31"/>
      <c r="C56" s="31"/>
      <c r="D56" s="56"/>
      <c r="E56" s="32"/>
      <c r="F56" s="33"/>
      <c r="G56" s="33"/>
      <c r="H56" s="59"/>
      <c r="I56" s="33"/>
      <c r="J56" s="32"/>
      <c r="K56" s="33"/>
      <c r="L56" s="56"/>
      <c r="M56" s="113"/>
      <c r="N56" s="34"/>
      <c r="O56" s="34">
        <f>Tableau26[[#This Row],[MONTANT TOTAL  HT]]*1.2</f>
        <v>0</v>
      </c>
      <c r="P56" s="33"/>
      <c r="Q56" s="113"/>
      <c r="R56" s="30"/>
      <c r="S56" s="143"/>
      <c r="T56" s="107">
        <f t="shared" si="0"/>
        <v>0</v>
      </c>
      <c r="U56" s="105"/>
      <c r="V56" s="342"/>
    </row>
    <row r="57" spans="1:22" s="43" customFormat="1" ht="24.95" customHeight="1">
      <c r="A57" s="394"/>
      <c r="B57" s="31"/>
      <c r="C57" s="31"/>
      <c r="D57" s="56"/>
      <c r="E57" s="32"/>
      <c r="F57" s="33"/>
      <c r="G57" s="33"/>
      <c r="H57" s="59"/>
      <c r="I57" s="33"/>
      <c r="J57" s="32"/>
      <c r="K57" s="33"/>
      <c r="L57" s="56"/>
      <c r="M57" s="113"/>
      <c r="N57" s="34"/>
      <c r="O57" s="34">
        <f>Tableau26[[#This Row],[MONTANT TOTAL  HT]]*1.2</f>
        <v>0</v>
      </c>
      <c r="P57" s="33"/>
      <c r="Q57" s="113"/>
      <c r="R57" s="30"/>
      <c r="S57" s="143"/>
      <c r="T57" s="107">
        <f t="shared" si="0"/>
        <v>0</v>
      </c>
      <c r="U57" s="105"/>
      <c r="V57" s="342"/>
    </row>
    <row r="58" spans="1:22" s="43" customFormat="1" ht="24.95" customHeight="1">
      <c r="A58" s="394"/>
      <c r="B58" s="31"/>
      <c r="C58" s="31"/>
      <c r="D58" s="56"/>
      <c r="E58" s="32"/>
      <c r="F58" s="33"/>
      <c r="G58" s="33"/>
      <c r="H58" s="59"/>
      <c r="I58" s="33"/>
      <c r="J58" s="32"/>
      <c r="K58" s="33"/>
      <c r="L58" s="56"/>
      <c r="M58" s="113"/>
      <c r="N58" s="34"/>
      <c r="O58" s="34">
        <f>Tableau26[[#This Row],[MONTANT TOTAL  HT]]*1.2</f>
        <v>0</v>
      </c>
      <c r="P58" s="33"/>
      <c r="Q58" s="113"/>
      <c r="R58" s="30"/>
      <c r="S58" s="143"/>
      <c r="T58" s="107">
        <f t="shared" si="0"/>
        <v>0</v>
      </c>
      <c r="U58" s="105"/>
      <c r="V58" s="342"/>
    </row>
    <row r="59" spans="1:22" s="43" customFormat="1" ht="24.95" customHeight="1">
      <c r="A59" s="394"/>
      <c r="B59" s="31"/>
      <c r="C59" s="31"/>
      <c r="D59" s="56"/>
      <c r="E59" s="32"/>
      <c r="F59" s="33"/>
      <c r="G59" s="33"/>
      <c r="H59" s="59"/>
      <c r="I59" s="33"/>
      <c r="J59" s="32"/>
      <c r="K59" s="33"/>
      <c r="L59" s="56"/>
      <c r="M59" s="113"/>
      <c r="N59" s="34"/>
      <c r="O59" s="34">
        <f>Tableau26[[#This Row],[MONTANT TOTAL  HT]]*1.2</f>
        <v>0</v>
      </c>
      <c r="P59" s="33"/>
      <c r="Q59" s="113"/>
      <c r="R59" s="30"/>
      <c r="S59" s="143"/>
      <c r="T59" s="107">
        <f t="shared" si="0"/>
        <v>0</v>
      </c>
      <c r="U59" s="105"/>
      <c r="V59" s="342"/>
    </row>
    <row r="60" spans="1:22" s="43" customFormat="1" ht="24.95" customHeight="1">
      <c r="A60" s="394"/>
      <c r="B60" s="31"/>
      <c r="C60" s="31"/>
      <c r="D60" s="56"/>
      <c r="E60" s="32"/>
      <c r="F60" s="33"/>
      <c r="G60" s="33"/>
      <c r="H60" s="59"/>
      <c r="I60" s="33"/>
      <c r="J60" s="32"/>
      <c r="K60" s="33"/>
      <c r="L60" s="56"/>
      <c r="M60" s="113"/>
      <c r="N60" s="34"/>
      <c r="O60" s="34">
        <f>Tableau26[[#This Row],[MONTANT TOTAL  HT]]*1.2</f>
        <v>0</v>
      </c>
      <c r="P60" s="33"/>
      <c r="Q60" s="113"/>
      <c r="R60" s="30"/>
      <c r="S60" s="143"/>
      <c r="T60" s="107">
        <f t="shared" si="0"/>
        <v>0</v>
      </c>
      <c r="U60" s="105"/>
      <c r="V60" s="342"/>
    </row>
    <row r="61" spans="1:22" s="43" customFormat="1" ht="24.95" customHeight="1">
      <c r="A61" s="394"/>
      <c r="B61" s="31"/>
      <c r="C61" s="31"/>
      <c r="D61" s="56"/>
      <c r="E61" s="32"/>
      <c r="F61" s="33"/>
      <c r="G61" s="33"/>
      <c r="H61" s="59"/>
      <c r="I61" s="33"/>
      <c r="J61" s="32"/>
      <c r="K61" s="33"/>
      <c r="L61" s="56"/>
      <c r="M61" s="113"/>
      <c r="N61" s="34"/>
      <c r="O61" s="34">
        <f>Tableau26[[#This Row],[MONTANT TOTAL  HT]]*1.2</f>
        <v>0</v>
      </c>
      <c r="P61" s="33"/>
      <c r="Q61" s="113"/>
      <c r="R61" s="30"/>
      <c r="S61" s="143"/>
      <c r="T61" s="107">
        <f t="shared" si="0"/>
        <v>0</v>
      </c>
      <c r="U61" s="105"/>
      <c r="V61" s="342"/>
    </row>
    <row r="62" spans="1:22" s="43" customFormat="1" ht="24.95" customHeight="1">
      <c r="A62" s="394"/>
      <c r="B62" s="31"/>
      <c r="C62" s="31"/>
      <c r="D62" s="56"/>
      <c r="E62" s="32"/>
      <c r="F62" s="33"/>
      <c r="G62" s="33"/>
      <c r="H62" s="59"/>
      <c r="I62" s="33"/>
      <c r="J62" s="32"/>
      <c r="K62" s="33"/>
      <c r="L62" s="56"/>
      <c r="M62" s="113"/>
      <c r="N62" s="34"/>
      <c r="O62" s="34">
        <f>Tableau26[[#This Row],[MONTANT TOTAL  HT]]*1.2</f>
        <v>0</v>
      </c>
      <c r="P62" s="33"/>
      <c r="Q62" s="113"/>
      <c r="R62" s="30"/>
      <c r="S62" s="143"/>
      <c r="T62" s="107">
        <f t="shared" si="0"/>
        <v>0</v>
      </c>
      <c r="U62" s="105"/>
      <c r="V62" s="342"/>
    </row>
    <row r="63" spans="1:22" s="43" customFormat="1" ht="24.95" customHeight="1">
      <c r="A63" s="394"/>
      <c r="B63" s="31"/>
      <c r="C63" s="31"/>
      <c r="D63" s="56"/>
      <c r="E63" s="32"/>
      <c r="F63" s="33"/>
      <c r="G63" s="33"/>
      <c r="H63" s="59"/>
      <c r="I63" s="33"/>
      <c r="J63" s="32"/>
      <c r="K63" s="33"/>
      <c r="L63" s="56"/>
      <c r="M63" s="113"/>
      <c r="N63" s="34"/>
      <c r="O63" s="34">
        <f>Tableau26[[#This Row],[MONTANT TOTAL  HT]]*1.2</f>
        <v>0</v>
      </c>
      <c r="P63" s="33"/>
      <c r="Q63" s="113"/>
      <c r="R63" s="30"/>
      <c r="S63" s="143"/>
      <c r="T63" s="107">
        <f t="shared" si="0"/>
        <v>0</v>
      </c>
      <c r="U63" s="105"/>
      <c r="V63" s="342"/>
    </row>
    <row r="64" spans="1:22" s="43" customFormat="1" ht="24.95" customHeight="1">
      <c r="A64" s="394"/>
      <c r="B64" s="31"/>
      <c r="C64" s="31"/>
      <c r="D64" s="56"/>
      <c r="E64" s="32"/>
      <c r="F64" s="33"/>
      <c r="G64" s="33"/>
      <c r="H64" s="59"/>
      <c r="I64" s="33"/>
      <c r="J64" s="32"/>
      <c r="K64" s="33"/>
      <c r="L64" s="56"/>
      <c r="M64" s="113"/>
      <c r="N64" s="34"/>
      <c r="O64" s="34">
        <f>Tableau26[[#This Row],[MONTANT TOTAL  HT]]*1.2</f>
        <v>0</v>
      </c>
      <c r="P64" s="33"/>
      <c r="Q64" s="113"/>
      <c r="R64" s="30"/>
      <c r="S64" s="143"/>
      <c r="T64" s="107">
        <f t="shared" si="0"/>
        <v>0</v>
      </c>
      <c r="U64" s="105"/>
      <c r="V64" s="342"/>
    </row>
    <row r="65" spans="1:22" s="43" customFormat="1" ht="24.95" customHeight="1">
      <c r="A65" s="394"/>
      <c r="B65" s="31"/>
      <c r="C65" s="31"/>
      <c r="D65" s="56"/>
      <c r="E65" s="32"/>
      <c r="F65" s="33"/>
      <c r="G65" s="33"/>
      <c r="H65" s="59"/>
      <c r="I65" s="33"/>
      <c r="J65" s="32"/>
      <c r="K65" s="33"/>
      <c r="L65" s="56"/>
      <c r="M65" s="113"/>
      <c r="N65" s="34"/>
      <c r="O65" s="34">
        <f>Tableau26[[#This Row],[MONTANT TOTAL  HT]]*1.2</f>
        <v>0</v>
      </c>
      <c r="P65" s="33"/>
      <c r="Q65" s="113"/>
      <c r="R65" s="30"/>
      <c r="S65" s="143"/>
      <c r="T65" s="107">
        <f t="shared" si="0"/>
        <v>0</v>
      </c>
      <c r="U65" s="105"/>
      <c r="V65" s="342"/>
    </row>
    <row r="66" spans="1:22" s="43" customFormat="1" ht="24.95" customHeight="1">
      <c r="A66" s="394"/>
      <c r="B66" s="31"/>
      <c r="C66" s="31"/>
      <c r="D66" s="56"/>
      <c r="E66" s="32"/>
      <c r="F66" s="33"/>
      <c r="G66" s="33"/>
      <c r="H66" s="59"/>
      <c r="I66" s="33"/>
      <c r="J66" s="32"/>
      <c r="K66" s="33"/>
      <c r="L66" s="56"/>
      <c r="M66" s="113"/>
      <c r="N66" s="34"/>
      <c r="O66" s="34">
        <f>Tableau26[[#This Row],[MONTANT TOTAL  HT]]*1.2</f>
        <v>0</v>
      </c>
      <c r="P66" s="33"/>
      <c r="Q66" s="113"/>
      <c r="R66" s="30"/>
      <c r="S66" s="143"/>
      <c r="T66" s="107">
        <f t="shared" ref="T66:T97" si="1">IF(ISBLANK($S66),O66,0)</f>
        <v>0</v>
      </c>
      <c r="U66" s="105"/>
      <c r="V66" s="342"/>
    </row>
    <row r="67" spans="1:22" s="43" customFormat="1" ht="24.95" customHeight="1">
      <c r="A67" s="394"/>
      <c r="B67" s="31"/>
      <c r="C67" s="31"/>
      <c r="D67" s="56"/>
      <c r="E67" s="32"/>
      <c r="F67" s="33"/>
      <c r="G67" s="33"/>
      <c r="H67" s="59"/>
      <c r="I67" s="33"/>
      <c r="J67" s="32"/>
      <c r="K67" s="33"/>
      <c r="L67" s="56"/>
      <c r="M67" s="113"/>
      <c r="N67" s="34"/>
      <c r="O67" s="34">
        <f>Tableau26[[#This Row],[MONTANT TOTAL  HT]]*1.2</f>
        <v>0</v>
      </c>
      <c r="P67" s="33"/>
      <c r="Q67" s="113"/>
      <c r="R67" s="30"/>
      <c r="S67" s="143"/>
      <c r="T67" s="107">
        <f t="shared" si="1"/>
        <v>0</v>
      </c>
      <c r="U67" s="105"/>
      <c r="V67" s="342"/>
    </row>
    <row r="68" spans="1:22" s="43" customFormat="1" ht="24.95" customHeight="1">
      <c r="A68" s="394"/>
      <c r="B68" s="31"/>
      <c r="C68" s="31"/>
      <c r="D68" s="56"/>
      <c r="E68" s="32"/>
      <c r="F68" s="33"/>
      <c r="G68" s="33"/>
      <c r="H68" s="59"/>
      <c r="I68" s="33"/>
      <c r="J68" s="32"/>
      <c r="K68" s="33"/>
      <c r="L68" s="56"/>
      <c r="M68" s="113"/>
      <c r="N68" s="34"/>
      <c r="O68" s="34">
        <f>Tableau26[[#This Row],[MONTANT TOTAL  HT]]*1.2</f>
        <v>0</v>
      </c>
      <c r="P68" s="33"/>
      <c r="Q68" s="113"/>
      <c r="R68" s="30"/>
      <c r="S68" s="143"/>
      <c r="T68" s="107">
        <f t="shared" si="1"/>
        <v>0</v>
      </c>
      <c r="U68" s="105"/>
      <c r="V68" s="342"/>
    </row>
    <row r="69" spans="1:22" s="43" customFormat="1" ht="24.95" customHeight="1">
      <c r="A69" s="394"/>
      <c r="B69" s="31"/>
      <c r="C69" s="31"/>
      <c r="D69" s="56"/>
      <c r="E69" s="32"/>
      <c r="F69" s="33"/>
      <c r="G69" s="33"/>
      <c r="H69" s="59"/>
      <c r="I69" s="33"/>
      <c r="J69" s="32"/>
      <c r="K69" s="33"/>
      <c r="L69" s="56"/>
      <c r="M69" s="113"/>
      <c r="N69" s="34"/>
      <c r="O69" s="34">
        <f>Tableau26[[#This Row],[MONTANT TOTAL  HT]]*1.2</f>
        <v>0</v>
      </c>
      <c r="P69" s="33"/>
      <c r="Q69" s="113"/>
      <c r="R69" s="30"/>
      <c r="S69" s="143"/>
      <c r="T69" s="107">
        <f t="shared" si="1"/>
        <v>0</v>
      </c>
      <c r="U69" s="105"/>
      <c r="V69" s="342"/>
    </row>
    <row r="70" spans="1:22" s="43" customFormat="1" ht="24.95" customHeight="1">
      <c r="A70" s="394"/>
      <c r="B70" s="31"/>
      <c r="C70" s="31"/>
      <c r="D70" s="56"/>
      <c r="E70" s="32"/>
      <c r="F70" s="33"/>
      <c r="G70" s="33"/>
      <c r="H70" s="59"/>
      <c r="I70" s="33"/>
      <c r="J70" s="32"/>
      <c r="K70" s="33"/>
      <c r="L70" s="56"/>
      <c r="M70" s="113"/>
      <c r="N70" s="34"/>
      <c r="O70" s="34">
        <f>Tableau26[[#This Row],[MONTANT TOTAL  HT]]*1.2</f>
        <v>0</v>
      </c>
      <c r="P70" s="33"/>
      <c r="Q70" s="113"/>
      <c r="R70" s="30"/>
      <c r="S70" s="143"/>
      <c r="T70" s="107">
        <f t="shared" si="1"/>
        <v>0</v>
      </c>
      <c r="U70" s="105"/>
      <c r="V70" s="342"/>
    </row>
    <row r="71" spans="1:22" s="43" customFormat="1" ht="24.95" customHeight="1">
      <c r="A71" s="394"/>
      <c r="B71" s="31"/>
      <c r="C71" s="31"/>
      <c r="D71" s="56"/>
      <c r="E71" s="32"/>
      <c r="F71" s="33"/>
      <c r="G71" s="33"/>
      <c r="H71" s="59"/>
      <c r="I71" s="33"/>
      <c r="J71" s="32"/>
      <c r="K71" s="33"/>
      <c r="L71" s="56"/>
      <c r="M71" s="113"/>
      <c r="N71" s="34"/>
      <c r="O71" s="34">
        <f>Tableau26[[#This Row],[MONTANT TOTAL  HT]]*1.2</f>
        <v>0</v>
      </c>
      <c r="P71" s="33"/>
      <c r="Q71" s="113"/>
      <c r="R71" s="30"/>
      <c r="S71" s="143"/>
      <c r="T71" s="107">
        <f t="shared" si="1"/>
        <v>0</v>
      </c>
      <c r="U71" s="105"/>
      <c r="V71" s="342"/>
    </row>
    <row r="72" spans="1:22" s="43" customFormat="1" ht="24.95" customHeight="1">
      <c r="A72" s="394"/>
      <c r="B72" s="31"/>
      <c r="C72" s="31"/>
      <c r="D72" s="56"/>
      <c r="E72" s="32"/>
      <c r="F72" s="33"/>
      <c r="G72" s="33"/>
      <c r="H72" s="59"/>
      <c r="I72" s="33"/>
      <c r="J72" s="32"/>
      <c r="K72" s="33"/>
      <c r="L72" s="56"/>
      <c r="M72" s="113"/>
      <c r="N72" s="34"/>
      <c r="O72" s="34">
        <f>Tableau26[[#This Row],[MONTANT TOTAL  HT]]*1.2</f>
        <v>0</v>
      </c>
      <c r="P72" s="33"/>
      <c r="Q72" s="113"/>
      <c r="R72" s="30"/>
      <c r="S72" s="143"/>
      <c r="T72" s="107">
        <f t="shared" si="1"/>
        <v>0</v>
      </c>
      <c r="U72" s="105"/>
      <c r="V72" s="342"/>
    </row>
    <row r="73" spans="1:22" s="43" customFormat="1" ht="24.95" customHeight="1">
      <c r="A73" s="394"/>
      <c r="B73" s="31"/>
      <c r="C73" s="31"/>
      <c r="D73" s="56"/>
      <c r="E73" s="32"/>
      <c r="F73" s="33"/>
      <c r="G73" s="33"/>
      <c r="H73" s="59"/>
      <c r="I73" s="33"/>
      <c r="J73" s="32"/>
      <c r="K73" s="33"/>
      <c r="L73" s="56"/>
      <c r="M73" s="113"/>
      <c r="N73" s="34"/>
      <c r="O73" s="34">
        <f>Tableau26[[#This Row],[MONTANT TOTAL  HT]]*1.2</f>
        <v>0</v>
      </c>
      <c r="P73" s="33"/>
      <c r="Q73" s="113"/>
      <c r="R73" s="30"/>
      <c r="S73" s="143"/>
      <c r="T73" s="107">
        <f t="shared" si="1"/>
        <v>0</v>
      </c>
      <c r="U73" s="105"/>
      <c r="V73" s="342"/>
    </row>
    <row r="74" spans="1:22" s="43" customFormat="1" ht="24.95" customHeight="1">
      <c r="A74" s="394"/>
      <c r="B74" s="31"/>
      <c r="C74" s="31"/>
      <c r="D74" s="56"/>
      <c r="E74" s="32"/>
      <c r="F74" s="33"/>
      <c r="G74" s="33"/>
      <c r="H74" s="59"/>
      <c r="I74" s="33"/>
      <c r="J74" s="32"/>
      <c r="K74" s="33"/>
      <c r="L74" s="56"/>
      <c r="M74" s="113"/>
      <c r="N74" s="34"/>
      <c r="O74" s="34">
        <f>Tableau26[[#This Row],[MONTANT TOTAL  HT]]*1.2</f>
        <v>0</v>
      </c>
      <c r="P74" s="33"/>
      <c r="Q74" s="113"/>
      <c r="R74" s="30"/>
      <c r="S74" s="143"/>
      <c r="T74" s="107">
        <f t="shared" si="1"/>
        <v>0</v>
      </c>
      <c r="U74" s="105"/>
      <c r="V74" s="342"/>
    </row>
    <row r="75" spans="1:22" s="43" customFormat="1" ht="24.95" customHeight="1">
      <c r="A75" s="394"/>
      <c r="B75" s="31"/>
      <c r="C75" s="31"/>
      <c r="D75" s="56"/>
      <c r="E75" s="32"/>
      <c r="F75" s="33"/>
      <c r="G75" s="33"/>
      <c r="H75" s="59"/>
      <c r="I75" s="33"/>
      <c r="J75" s="32"/>
      <c r="K75" s="33"/>
      <c r="L75" s="56"/>
      <c r="M75" s="113"/>
      <c r="N75" s="34"/>
      <c r="O75" s="34">
        <f>Tableau26[[#This Row],[MONTANT TOTAL  HT]]*1.2</f>
        <v>0</v>
      </c>
      <c r="P75" s="33"/>
      <c r="Q75" s="113"/>
      <c r="R75" s="30"/>
      <c r="S75" s="143"/>
      <c r="T75" s="107">
        <f t="shared" si="1"/>
        <v>0</v>
      </c>
      <c r="U75" s="105"/>
      <c r="V75" s="342"/>
    </row>
    <row r="76" spans="1:22" s="43" customFormat="1" ht="24.95" customHeight="1">
      <c r="A76" s="394"/>
      <c r="B76" s="31"/>
      <c r="C76" s="31"/>
      <c r="D76" s="56"/>
      <c r="E76" s="32"/>
      <c r="F76" s="33"/>
      <c r="G76" s="33"/>
      <c r="H76" s="59"/>
      <c r="I76" s="33"/>
      <c r="J76" s="32"/>
      <c r="K76" s="33"/>
      <c r="L76" s="56"/>
      <c r="M76" s="113"/>
      <c r="N76" s="34"/>
      <c r="O76" s="34">
        <f>Tableau26[[#This Row],[MONTANT TOTAL  HT]]*1.2</f>
        <v>0</v>
      </c>
      <c r="P76" s="33"/>
      <c r="Q76" s="113"/>
      <c r="R76" s="30"/>
      <c r="S76" s="143"/>
      <c r="T76" s="107">
        <f t="shared" si="1"/>
        <v>0</v>
      </c>
      <c r="U76" s="105"/>
      <c r="V76" s="342"/>
    </row>
    <row r="77" spans="1:22" s="43" customFormat="1" ht="24.95" customHeight="1">
      <c r="A77" s="394"/>
      <c r="B77" s="31"/>
      <c r="C77" s="31"/>
      <c r="D77" s="56"/>
      <c r="E77" s="32"/>
      <c r="F77" s="33"/>
      <c r="G77" s="33"/>
      <c r="H77" s="59"/>
      <c r="I77" s="33"/>
      <c r="J77" s="32"/>
      <c r="K77" s="33"/>
      <c r="L77" s="56"/>
      <c r="M77" s="113"/>
      <c r="N77" s="34"/>
      <c r="O77" s="34">
        <f>Tableau26[[#This Row],[MONTANT TOTAL  HT]]*1.2</f>
        <v>0</v>
      </c>
      <c r="P77" s="33"/>
      <c r="Q77" s="113"/>
      <c r="R77" s="30"/>
      <c r="S77" s="143"/>
      <c r="T77" s="107">
        <f t="shared" si="1"/>
        <v>0</v>
      </c>
      <c r="U77" s="105"/>
      <c r="V77" s="342"/>
    </row>
    <row r="78" spans="1:22" s="43" customFormat="1" ht="24.95" customHeight="1">
      <c r="A78" s="394"/>
      <c r="B78" s="31"/>
      <c r="C78" s="31"/>
      <c r="D78" s="56"/>
      <c r="E78" s="32"/>
      <c r="F78" s="33"/>
      <c r="G78" s="33"/>
      <c r="H78" s="59"/>
      <c r="I78" s="33"/>
      <c r="J78" s="32"/>
      <c r="K78" s="33"/>
      <c r="L78" s="56"/>
      <c r="M78" s="113"/>
      <c r="N78" s="34"/>
      <c r="O78" s="34">
        <f>Tableau26[[#This Row],[MONTANT TOTAL  HT]]*1.2</f>
        <v>0</v>
      </c>
      <c r="P78" s="33"/>
      <c r="Q78" s="113"/>
      <c r="R78" s="30"/>
      <c r="S78" s="143"/>
      <c r="T78" s="107">
        <f t="shared" si="1"/>
        <v>0</v>
      </c>
      <c r="U78" s="105"/>
      <c r="V78" s="342"/>
    </row>
    <row r="79" spans="1:22" s="43" customFormat="1" ht="24.95" customHeight="1">
      <c r="A79" s="394"/>
      <c r="B79" s="31"/>
      <c r="C79" s="31"/>
      <c r="D79" s="56"/>
      <c r="E79" s="32"/>
      <c r="F79" s="33"/>
      <c r="G79" s="33"/>
      <c r="H79" s="59"/>
      <c r="I79" s="33"/>
      <c r="J79" s="32"/>
      <c r="K79" s="33"/>
      <c r="L79" s="56"/>
      <c r="M79" s="113"/>
      <c r="N79" s="34"/>
      <c r="O79" s="34">
        <f>Tableau26[[#This Row],[MONTANT TOTAL  HT]]*1.2</f>
        <v>0</v>
      </c>
      <c r="P79" s="33"/>
      <c r="Q79" s="113"/>
      <c r="R79" s="30"/>
      <c r="S79" s="143"/>
      <c r="T79" s="107">
        <f t="shared" si="1"/>
        <v>0</v>
      </c>
      <c r="U79" s="105"/>
      <c r="V79" s="342"/>
    </row>
    <row r="80" spans="1:22" s="43" customFormat="1" ht="24.95" customHeight="1">
      <c r="A80" s="394"/>
      <c r="B80" s="31"/>
      <c r="C80" s="31"/>
      <c r="D80" s="56"/>
      <c r="E80" s="32"/>
      <c r="F80" s="33"/>
      <c r="G80" s="33"/>
      <c r="H80" s="59"/>
      <c r="I80" s="33"/>
      <c r="J80" s="32"/>
      <c r="K80" s="33"/>
      <c r="L80" s="56"/>
      <c r="M80" s="113"/>
      <c r="N80" s="34"/>
      <c r="O80" s="34">
        <f>Tableau26[[#This Row],[MONTANT TOTAL  HT]]*1.2</f>
        <v>0</v>
      </c>
      <c r="P80" s="33"/>
      <c r="Q80" s="113"/>
      <c r="R80" s="30"/>
      <c r="S80" s="143"/>
      <c r="T80" s="107">
        <f t="shared" si="1"/>
        <v>0</v>
      </c>
      <c r="U80" s="105"/>
      <c r="V80" s="342"/>
    </row>
    <row r="81" spans="1:22" s="43" customFormat="1" ht="24.95" customHeight="1">
      <c r="A81" s="394"/>
      <c r="B81" s="31"/>
      <c r="C81" s="31"/>
      <c r="D81" s="56"/>
      <c r="E81" s="32"/>
      <c r="F81" s="33"/>
      <c r="G81" s="33"/>
      <c r="H81" s="59"/>
      <c r="I81" s="33"/>
      <c r="J81" s="32"/>
      <c r="K81" s="33"/>
      <c r="L81" s="56"/>
      <c r="M81" s="113"/>
      <c r="N81" s="34"/>
      <c r="O81" s="34">
        <f>Tableau26[[#This Row],[MONTANT TOTAL  HT]]*1.2</f>
        <v>0</v>
      </c>
      <c r="P81" s="33"/>
      <c r="Q81" s="113"/>
      <c r="R81" s="30"/>
      <c r="S81" s="143"/>
      <c r="T81" s="107">
        <f t="shared" si="1"/>
        <v>0</v>
      </c>
      <c r="U81" s="105"/>
      <c r="V81" s="342"/>
    </row>
    <row r="82" spans="1:22" s="43" customFormat="1" ht="24.95" customHeight="1">
      <c r="A82" s="394"/>
      <c r="B82" s="31"/>
      <c r="C82" s="31"/>
      <c r="D82" s="56"/>
      <c r="E82" s="32"/>
      <c r="F82" s="33"/>
      <c r="G82" s="33"/>
      <c r="H82" s="59"/>
      <c r="I82" s="33"/>
      <c r="J82" s="32"/>
      <c r="K82" s="33"/>
      <c r="L82" s="56"/>
      <c r="M82" s="113"/>
      <c r="N82" s="34"/>
      <c r="O82" s="34">
        <f>Tableau26[[#This Row],[MONTANT TOTAL  HT]]*1.2</f>
        <v>0</v>
      </c>
      <c r="P82" s="33"/>
      <c r="Q82" s="113"/>
      <c r="R82" s="30"/>
      <c r="S82" s="143"/>
      <c r="T82" s="107">
        <f t="shared" si="1"/>
        <v>0</v>
      </c>
      <c r="U82" s="105"/>
      <c r="V82" s="342"/>
    </row>
    <row r="83" spans="1:22" s="43" customFormat="1" ht="24.95" customHeight="1">
      <c r="A83" s="394"/>
      <c r="B83" s="31"/>
      <c r="C83" s="31"/>
      <c r="D83" s="56"/>
      <c r="E83" s="32"/>
      <c r="F83" s="33"/>
      <c r="G83" s="33"/>
      <c r="H83" s="59"/>
      <c r="I83" s="33"/>
      <c r="J83" s="32"/>
      <c r="K83" s="33"/>
      <c r="L83" s="56"/>
      <c r="M83" s="113"/>
      <c r="N83" s="34"/>
      <c r="O83" s="34">
        <f>Tableau26[[#This Row],[MONTANT TOTAL  HT]]*1.2</f>
        <v>0</v>
      </c>
      <c r="P83" s="33"/>
      <c r="Q83" s="113"/>
      <c r="R83" s="30"/>
      <c r="S83" s="143"/>
      <c r="T83" s="107">
        <f t="shared" si="1"/>
        <v>0</v>
      </c>
      <c r="U83" s="105"/>
      <c r="V83" s="342"/>
    </row>
    <row r="84" spans="1:22" s="43" customFormat="1" ht="24.95" customHeight="1">
      <c r="A84" s="394"/>
      <c r="B84" s="31"/>
      <c r="C84" s="31"/>
      <c r="D84" s="56"/>
      <c r="E84" s="32"/>
      <c r="F84" s="33"/>
      <c r="G84" s="33"/>
      <c r="H84" s="59"/>
      <c r="I84" s="33"/>
      <c r="J84" s="32"/>
      <c r="K84" s="33"/>
      <c r="L84" s="56"/>
      <c r="M84" s="113"/>
      <c r="N84" s="34"/>
      <c r="O84" s="34">
        <f>Tableau26[[#This Row],[MONTANT TOTAL  HT]]*1.2</f>
        <v>0</v>
      </c>
      <c r="P84" s="33"/>
      <c r="Q84" s="113"/>
      <c r="R84" s="30"/>
      <c r="S84" s="143"/>
      <c r="T84" s="107">
        <f t="shared" si="1"/>
        <v>0</v>
      </c>
      <c r="U84" s="105"/>
      <c r="V84" s="342"/>
    </row>
    <row r="85" spans="1:22" s="43" customFormat="1" ht="24.95" customHeight="1">
      <c r="A85" s="394"/>
      <c r="B85" s="31"/>
      <c r="C85" s="31"/>
      <c r="D85" s="56"/>
      <c r="E85" s="32"/>
      <c r="F85" s="33"/>
      <c r="G85" s="33"/>
      <c r="H85" s="59"/>
      <c r="I85" s="33"/>
      <c r="J85" s="32"/>
      <c r="K85" s="33"/>
      <c r="L85" s="56"/>
      <c r="M85" s="113"/>
      <c r="N85" s="34"/>
      <c r="O85" s="34">
        <f>Tableau26[[#This Row],[MONTANT TOTAL  HT]]*1.2</f>
        <v>0</v>
      </c>
      <c r="P85" s="33"/>
      <c r="Q85" s="113"/>
      <c r="R85" s="30"/>
      <c r="S85" s="143"/>
      <c r="T85" s="107">
        <f t="shared" si="1"/>
        <v>0</v>
      </c>
      <c r="U85" s="105"/>
      <c r="V85" s="342"/>
    </row>
    <row r="86" spans="1:22" s="43" customFormat="1" ht="24.95" customHeight="1">
      <c r="A86" s="394"/>
      <c r="B86" s="31"/>
      <c r="C86" s="31"/>
      <c r="D86" s="56"/>
      <c r="E86" s="32"/>
      <c r="F86" s="33"/>
      <c r="G86" s="33"/>
      <c r="H86" s="59"/>
      <c r="I86" s="33"/>
      <c r="J86" s="32"/>
      <c r="K86" s="33"/>
      <c r="L86" s="56"/>
      <c r="M86" s="113"/>
      <c r="N86" s="34"/>
      <c r="O86" s="34">
        <f>Tableau26[[#This Row],[MONTANT TOTAL  HT]]*1.2</f>
        <v>0</v>
      </c>
      <c r="P86" s="33"/>
      <c r="Q86" s="113"/>
      <c r="R86" s="30"/>
      <c r="S86" s="143"/>
      <c r="T86" s="107">
        <f t="shared" si="1"/>
        <v>0</v>
      </c>
      <c r="U86" s="105"/>
      <c r="V86" s="342"/>
    </row>
    <row r="87" spans="1:22" s="43" customFormat="1" ht="24.95" customHeight="1">
      <c r="A87" s="394"/>
      <c r="B87" s="31"/>
      <c r="C87" s="31"/>
      <c r="D87" s="56"/>
      <c r="E87" s="32"/>
      <c r="F87" s="33"/>
      <c r="G87" s="33"/>
      <c r="H87" s="59"/>
      <c r="I87" s="33"/>
      <c r="J87" s="32"/>
      <c r="K87" s="33"/>
      <c r="L87" s="56"/>
      <c r="M87" s="113"/>
      <c r="N87" s="34"/>
      <c r="O87" s="34">
        <f>Tableau26[[#This Row],[MONTANT TOTAL  HT]]*1.2</f>
        <v>0</v>
      </c>
      <c r="P87" s="33"/>
      <c r="Q87" s="113"/>
      <c r="R87" s="30"/>
      <c r="S87" s="143"/>
      <c r="T87" s="107">
        <f t="shared" si="1"/>
        <v>0</v>
      </c>
      <c r="U87" s="105"/>
      <c r="V87" s="342"/>
    </row>
    <row r="88" spans="1:22" s="43" customFormat="1" ht="24.95" customHeight="1">
      <c r="A88" s="394"/>
      <c r="B88" s="31"/>
      <c r="C88" s="31"/>
      <c r="D88" s="56"/>
      <c r="E88" s="32"/>
      <c r="F88" s="33"/>
      <c r="G88" s="33"/>
      <c r="H88" s="59"/>
      <c r="I88" s="33"/>
      <c r="J88" s="32"/>
      <c r="K88" s="33"/>
      <c r="L88" s="56"/>
      <c r="M88" s="113"/>
      <c r="N88" s="34"/>
      <c r="O88" s="34">
        <f>Tableau26[[#This Row],[MONTANT TOTAL  HT]]*1.2</f>
        <v>0</v>
      </c>
      <c r="P88" s="33"/>
      <c r="Q88" s="113"/>
      <c r="R88" s="30"/>
      <c r="S88" s="143"/>
      <c r="T88" s="107">
        <f t="shared" si="1"/>
        <v>0</v>
      </c>
      <c r="U88" s="105"/>
      <c r="V88" s="342"/>
    </row>
    <row r="89" spans="1:22" s="43" customFormat="1" ht="24.95" customHeight="1">
      <c r="A89" s="394"/>
      <c r="B89" s="31"/>
      <c r="C89" s="31"/>
      <c r="D89" s="56"/>
      <c r="E89" s="32"/>
      <c r="F89" s="33"/>
      <c r="G89" s="33"/>
      <c r="H89" s="59"/>
      <c r="I89" s="33"/>
      <c r="J89" s="32"/>
      <c r="K89" s="33"/>
      <c r="L89" s="56"/>
      <c r="M89" s="113"/>
      <c r="N89" s="34"/>
      <c r="O89" s="34">
        <f>Tableau26[[#This Row],[MONTANT TOTAL  HT]]*1.2</f>
        <v>0</v>
      </c>
      <c r="P89" s="33"/>
      <c r="Q89" s="113"/>
      <c r="R89" s="30"/>
      <c r="S89" s="143"/>
      <c r="T89" s="107">
        <f t="shared" si="1"/>
        <v>0</v>
      </c>
      <c r="U89" s="105"/>
      <c r="V89" s="342"/>
    </row>
    <row r="90" spans="1:22" s="43" customFormat="1" ht="24.95" customHeight="1">
      <c r="A90" s="394"/>
      <c r="B90" s="31"/>
      <c r="C90" s="31"/>
      <c r="D90" s="56"/>
      <c r="E90" s="32"/>
      <c r="F90" s="33"/>
      <c r="G90" s="33"/>
      <c r="H90" s="59"/>
      <c r="I90" s="33"/>
      <c r="J90" s="32"/>
      <c r="K90" s="33"/>
      <c r="L90" s="56"/>
      <c r="M90" s="113"/>
      <c r="N90" s="34"/>
      <c r="O90" s="34">
        <f>Tableau26[[#This Row],[MONTANT TOTAL  HT]]*1.2</f>
        <v>0</v>
      </c>
      <c r="P90" s="33"/>
      <c r="Q90" s="113"/>
      <c r="R90" s="30"/>
      <c r="S90" s="143"/>
      <c r="T90" s="107">
        <f t="shared" si="1"/>
        <v>0</v>
      </c>
      <c r="U90" s="105"/>
      <c r="V90" s="342"/>
    </row>
    <row r="91" spans="1:22" s="43" customFormat="1" ht="24.95" customHeight="1">
      <c r="A91" s="394"/>
      <c r="B91" s="31"/>
      <c r="C91" s="31"/>
      <c r="D91" s="56"/>
      <c r="E91" s="32"/>
      <c r="F91" s="33"/>
      <c r="G91" s="33"/>
      <c r="H91" s="59"/>
      <c r="I91" s="33"/>
      <c r="J91" s="32"/>
      <c r="K91" s="33"/>
      <c r="L91" s="56"/>
      <c r="M91" s="113"/>
      <c r="N91" s="34"/>
      <c r="O91" s="34">
        <f>Tableau26[[#This Row],[MONTANT TOTAL  HT]]*1.2</f>
        <v>0</v>
      </c>
      <c r="P91" s="33"/>
      <c r="Q91" s="113"/>
      <c r="R91" s="30"/>
      <c r="S91" s="143"/>
      <c r="T91" s="107">
        <f t="shared" si="1"/>
        <v>0</v>
      </c>
      <c r="U91" s="105"/>
      <c r="V91" s="342"/>
    </row>
    <row r="92" spans="1:22" s="43" customFormat="1" ht="24.95" customHeight="1">
      <c r="A92" s="394"/>
      <c r="B92" s="31"/>
      <c r="C92" s="31"/>
      <c r="D92" s="56"/>
      <c r="E92" s="32"/>
      <c r="F92" s="33"/>
      <c r="G92" s="33"/>
      <c r="H92" s="59"/>
      <c r="I92" s="33"/>
      <c r="J92" s="32"/>
      <c r="K92" s="33"/>
      <c r="L92" s="56"/>
      <c r="M92" s="113"/>
      <c r="N92" s="34"/>
      <c r="O92" s="34">
        <f>Tableau26[[#This Row],[MONTANT TOTAL  HT]]*1.2</f>
        <v>0</v>
      </c>
      <c r="P92" s="33"/>
      <c r="Q92" s="113"/>
      <c r="R92" s="30"/>
      <c r="S92" s="143"/>
      <c r="T92" s="107">
        <f t="shared" si="1"/>
        <v>0</v>
      </c>
      <c r="U92" s="105"/>
      <c r="V92" s="342"/>
    </row>
    <row r="93" spans="1:22" s="43" customFormat="1" ht="24.95" customHeight="1">
      <c r="A93" s="394"/>
      <c r="B93" s="31"/>
      <c r="C93" s="31"/>
      <c r="D93" s="56"/>
      <c r="E93" s="32"/>
      <c r="F93" s="33"/>
      <c r="G93" s="33"/>
      <c r="H93" s="59"/>
      <c r="I93" s="33"/>
      <c r="J93" s="32"/>
      <c r="K93" s="33"/>
      <c r="L93" s="56"/>
      <c r="M93" s="113"/>
      <c r="N93" s="34"/>
      <c r="O93" s="34">
        <f>Tableau26[[#This Row],[MONTANT TOTAL  HT]]*1.2</f>
        <v>0</v>
      </c>
      <c r="P93" s="33"/>
      <c r="Q93" s="113"/>
      <c r="R93" s="30"/>
      <c r="S93" s="143"/>
      <c r="T93" s="107">
        <f t="shared" si="1"/>
        <v>0</v>
      </c>
      <c r="U93" s="105"/>
      <c r="V93" s="342"/>
    </row>
    <row r="94" spans="1:22" s="43" customFormat="1" ht="24.95" customHeight="1">
      <c r="A94" s="394"/>
      <c r="B94" s="31"/>
      <c r="C94" s="31"/>
      <c r="D94" s="56"/>
      <c r="E94" s="32"/>
      <c r="F94" s="33"/>
      <c r="G94" s="33"/>
      <c r="H94" s="59"/>
      <c r="I94" s="33"/>
      <c r="J94" s="32"/>
      <c r="K94" s="33"/>
      <c r="L94" s="56"/>
      <c r="M94" s="113"/>
      <c r="N94" s="34"/>
      <c r="O94" s="34">
        <f>Tableau26[[#This Row],[MONTANT TOTAL  HT]]*1.2</f>
        <v>0</v>
      </c>
      <c r="P94" s="33"/>
      <c r="Q94" s="113"/>
      <c r="R94" s="30"/>
      <c r="S94" s="143"/>
      <c r="T94" s="107">
        <f t="shared" si="1"/>
        <v>0</v>
      </c>
      <c r="U94" s="105"/>
      <c r="V94" s="342"/>
    </row>
    <row r="95" spans="1:22" s="43" customFormat="1" ht="24.95" customHeight="1">
      <c r="A95" s="394"/>
      <c r="B95" s="31"/>
      <c r="C95" s="31"/>
      <c r="D95" s="56"/>
      <c r="E95" s="32"/>
      <c r="F95" s="33"/>
      <c r="G95" s="33"/>
      <c r="H95" s="59"/>
      <c r="I95" s="33"/>
      <c r="J95" s="32"/>
      <c r="K95" s="33"/>
      <c r="L95" s="56"/>
      <c r="M95" s="113"/>
      <c r="N95" s="34"/>
      <c r="O95" s="34">
        <f>Tableau26[[#This Row],[MONTANT TOTAL  HT]]*1.2</f>
        <v>0</v>
      </c>
      <c r="P95" s="33"/>
      <c r="Q95" s="113"/>
      <c r="R95" s="30"/>
      <c r="S95" s="143"/>
      <c r="T95" s="107">
        <f t="shared" si="1"/>
        <v>0</v>
      </c>
      <c r="U95" s="105"/>
      <c r="V95" s="342"/>
    </row>
    <row r="96" spans="1:22" s="43" customFormat="1" ht="24.95" customHeight="1">
      <c r="A96" s="394"/>
      <c r="B96" s="31"/>
      <c r="C96" s="31"/>
      <c r="D96" s="56"/>
      <c r="E96" s="32"/>
      <c r="F96" s="33"/>
      <c r="G96" s="33"/>
      <c r="H96" s="59"/>
      <c r="I96" s="33"/>
      <c r="J96" s="32"/>
      <c r="K96" s="33"/>
      <c r="L96" s="56"/>
      <c r="M96" s="113"/>
      <c r="N96" s="34"/>
      <c r="O96" s="34">
        <f>Tableau26[[#This Row],[MONTANT TOTAL  HT]]*1.2</f>
        <v>0</v>
      </c>
      <c r="P96" s="33"/>
      <c r="Q96" s="113"/>
      <c r="R96" s="30"/>
      <c r="S96" s="143"/>
      <c r="T96" s="107">
        <f t="shared" si="1"/>
        <v>0</v>
      </c>
      <c r="U96" s="105"/>
      <c r="V96" s="342"/>
    </row>
    <row r="97" spans="1:22" s="43" customFormat="1" ht="24.95" customHeight="1">
      <c r="A97" s="394"/>
      <c r="B97" s="31"/>
      <c r="C97" s="31"/>
      <c r="D97" s="56"/>
      <c r="E97" s="32"/>
      <c r="F97" s="33"/>
      <c r="G97" s="33"/>
      <c r="H97" s="59"/>
      <c r="I97" s="33"/>
      <c r="J97" s="32"/>
      <c r="K97" s="33"/>
      <c r="L97" s="56"/>
      <c r="M97" s="113"/>
      <c r="N97" s="34"/>
      <c r="O97" s="34">
        <f>Tableau26[[#This Row],[MONTANT TOTAL  HT]]*1.2</f>
        <v>0</v>
      </c>
      <c r="P97" s="33"/>
      <c r="Q97" s="113"/>
      <c r="R97" s="30"/>
      <c r="S97" s="143"/>
      <c r="T97" s="107">
        <f t="shared" si="1"/>
        <v>0</v>
      </c>
      <c r="U97" s="105"/>
      <c r="V97" s="342"/>
    </row>
    <row r="98" spans="1:22" s="43" customFormat="1" ht="24.95" customHeight="1">
      <c r="A98" s="394"/>
      <c r="B98" s="31"/>
      <c r="C98" s="31"/>
      <c r="D98" s="56"/>
      <c r="E98" s="32"/>
      <c r="F98" s="33"/>
      <c r="G98" s="33"/>
      <c r="H98" s="59"/>
      <c r="I98" s="33"/>
      <c r="J98" s="32"/>
      <c r="K98" s="33"/>
      <c r="L98" s="56"/>
      <c r="M98" s="113"/>
      <c r="N98" s="34"/>
      <c r="O98" s="40">
        <f>Tableau26[[#This Row],[MONTANT TOTAL  HT]]*1.2</f>
        <v>0</v>
      </c>
      <c r="P98" s="33"/>
      <c r="Q98" s="113"/>
      <c r="R98" s="30"/>
      <c r="S98" s="143"/>
      <c r="T98" s="107">
        <f>IF(ISBLANK($S98),O98,0)</f>
        <v>0</v>
      </c>
      <c r="U98" s="105"/>
      <c r="V98" s="342"/>
    </row>
    <row r="99" spans="1:22" s="43" customFormat="1" ht="24.95" customHeight="1">
      <c r="A99" s="394"/>
      <c r="B99" s="36"/>
      <c r="C99" s="36"/>
      <c r="D99" s="57"/>
      <c r="E99" s="38"/>
      <c r="F99" s="39"/>
      <c r="G99" s="39"/>
      <c r="H99" s="60"/>
      <c r="I99" s="39"/>
      <c r="J99" s="38"/>
      <c r="K99" s="39"/>
      <c r="L99" s="57"/>
      <c r="M99" s="114"/>
      <c r="N99" s="34"/>
      <c r="O99" s="40">
        <f>Tableau26[[#This Row],[MONTANT TOTAL  HT]]*1.2</f>
        <v>0</v>
      </c>
      <c r="P99" s="39"/>
      <c r="Q99" s="114"/>
      <c r="R99" s="37"/>
      <c r="S99" s="143"/>
      <c r="T99" s="213">
        <f t="shared" ref="T99" si="2">IF(ISBLANK($S99),O99,0)</f>
        <v>0</v>
      </c>
      <c r="U99" s="105"/>
      <c r="V99" s="342"/>
    </row>
    <row r="100" spans="1:22" s="43" customFormat="1" ht="39" customHeight="1">
      <c r="A100" s="142"/>
      <c r="B100" s="151" t="s">
        <v>9</v>
      </c>
      <c r="C100" s="151"/>
      <c r="D100" s="152"/>
      <c r="E100" s="153"/>
      <c r="F100" s="154"/>
      <c r="G100" s="154"/>
      <c r="H100" s="155"/>
      <c r="I100" s="154"/>
      <c r="J100" s="153"/>
      <c r="K100" s="154"/>
      <c r="L100" s="152"/>
      <c r="M100" s="154"/>
      <c r="N100" s="349">
        <f>SUBTOTAL(109,Tableau26[MONTANT TOTAL  HT])</f>
        <v>0</v>
      </c>
      <c r="O100" s="350">
        <f>SUBTOTAL(109,Tableau26[MONTANT TOTAL TTC])</f>
        <v>0</v>
      </c>
      <c r="P100" s="154"/>
      <c r="Q100" s="156"/>
      <c r="R100" s="156"/>
      <c r="S100" s="157"/>
      <c r="T100" s="351">
        <f>SUBTOTAL(109,Tableau26[RESTE A RECEVOIR])</f>
        <v>0</v>
      </c>
      <c r="U100" s="352"/>
      <c r="V100" s="162"/>
    </row>
    <row r="101" spans="1:22" ht="51.95" customHeigh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O101" s="214"/>
      <c r="P101" s="214"/>
      <c r="Q101" s="235"/>
      <c r="R101" s="234" t="s">
        <v>65</v>
      </c>
      <c r="S101" s="216">
        <f>Tableau26[[#Totals],[MONTANT TOTAL TTC]]-Tableau26[[#Totals],[RESTE A RECEVOIR]]</f>
        <v>0</v>
      </c>
      <c r="T101" s="214"/>
      <c r="U101" s="215"/>
    </row>
    <row r="102" spans="1:22" ht="18.75" customHeight="1">
      <c r="A102" s="212"/>
      <c r="B102" s="212"/>
      <c r="C102" s="212"/>
      <c r="D102" s="212"/>
      <c r="E102" s="212"/>
      <c r="F102" s="212"/>
      <c r="G102" s="212"/>
      <c r="H102" s="212"/>
      <c r="I102" s="212"/>
      <c r="J102" s="212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5"/>
    </row>
    <row r="103" spans="1:22" ht="18.75" customHeight="1">
      <c r="A103" s="212"/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5"/>
    </row>
    <row r="104" spans="1:22" ht="81" customHeight="1">
      <c r="A104" s="24"/>
      <c r="B104" s="397" t="s">
        <v>26</v>
      </c>
      <c r="C104" s="395"/>
      <c r="D104" s="395"/>
      <c r="E104" s="395"/>
      <c r="F104" s="395"/>
      <c r="G104" s="395"/>
      <c r="H104" s="395"/>
      <c r="I104" s="395"/>
      <c r="J104" s="395"/>
      <c r="K104" s="395"/>
      <c r="L104" s="395"/>
      <c r="M104" s="395"/>
      <c r="N104" s="395"/>
      <c r="O104" s="395"/>
      <c r="P104" s="395"/>
      <c r="Q104" s="395"/>
      <c r="R104" s="395"/>
      <c r="S104" s="395"/>
      <c r="T104" s="395"/>
      <c r="U104" s="395"/>
      <c r="V104" s="395"/>
    </row>
    <row r="105" spans="1:22" ht="83.25" customHeight="1">
      <c r="A105" s="391" t="s">
        <v>27</v>
      </c>
      <c r="B105" s="174" t="s">
        <v>17</v>
      </c>
      <c r="C105" s="174" t="s">
        <v>0</v>
      </c>
      <c r="D105" s="180" t="s">
        <v>1</v>
      </c>
      <c r="E105" s="179" t="s">
        <v>2</v>
      </c>
      <c r="F105" s="179" t="s">
        <v>3</v>
      </c>
      <c r="G105" s="179" t="s">
        <v>10</v>
      </c>
      <c r="H105" s="181" t="s">
        <v>13</v>
      </c>
      <c r="I105" s="179" t="s">
        <v>12</v>
      </c>
      <c r="J105" s="182" t="s">
        <v>24</v>
      </c>
      <c r="K105" s="182" t="s">
        <v>7</v>
      </c>
      <c r="L105" s="183" t="s">
        <v>47</v>
      </c>
      <c r="M105" s="182" t="s">
        <v>5</v>
      </c>
      <c r="N105" s="184" t="s">
        <v>44</v>
      </c>
      <c r="O105" s="184" t="s">
        <v>45</v>
      </c>
      <c r="P105" s="182" t="s">
        <v>6</v>
      </c>
      <c r="Q105" s="182" t="s">
        <v>14</v>
      </c>
      <c r="R105" s="185" t="s">
        <v>23</v>
      </c>
      <c r="S105" s="186" t="s">
        <v>48</v>
      </c>
      <c r="T105" s="209" t="s">
        <v>55</v>
      </c>
      <c r="U105" s="344" t="s">
        <v>69</v>
      </c>
      <c r="V105" s="346" t="s">
        <v>11</v>
      </c>
    </row>
    <row r="106" spans="1:22" s="43" customFormat="1" ht="24.95" customHeight="1">
      <c r="A106" s="391"/>
      <c r="B106" s="42"/>
      <c r="C106" s="31"/>
      <c r="D106" s="56"/>
      <c r="E106" s="32"/>
      <c r="F106" s="33"/>
      <c r="G106" s="33"/>
      <c r="H106" s="59"/>
      <c r="I106" s="33"/>
      <c r="J106" s="32"/>
      <c r="K106" s="33"/>
      <c r="L106" s="56"/>
      <c r="M106" s="34"/>
      <c r="N106" s="34"/>
      <c r="O106" s="40">
        <f>N106*1.2</f>
        <v>0</v>
      </c>
      <c r="P106" s="33"/>
      <c r="Q106" s="30"/>
      <c r="R106" s="30"/>
      <c r="S106" s="56"/>
      <c r="T106" s="107">
        <f t="shared" ref="T106:T110" si="3">IF(ISBLANK($S106),O106,0)</f>
        <v>0</v>
      </c>
      <c r="U106" s="312"/>
      <c r="V106" s="340"/>
    </row>
    <row r="107" spans="1:22" s="43" customFormat="1" ht="24.95" customHeight="1">
      <c r="A107" s="391"/>
      <c r="B107" s="42"/>
      <c r="C107" s="31"/>
      <c r="D107" s="56"/>
      <c r="E107" s="32"/>
      <c r="F107" s="33"/>
      <c r="G107" s="33"/>
      <c r="H107" s="59"/>
      <c r="I107" s="33"/>
      <c r="J107" s="32"/>
      <c r="K107" s="33"/>
      <c r="L107" s="56"/>
      <c r="M107" s="34"/>
      <c r="N107" s="34"/>
      <c r="O107" s="40">
        <f t="shared" ref="O107:O170" si="4">N107*1.2</f>
        <v>0</v>
      </c>
      <c r="P107" s="33"/>
      <c r="Q107" s="30"/>
      <c r="R107" s="30"/>
      <c r="S107" s="143"/>
      <c r="T107" s="107">
        <f t="shared" si="3"/>
        <v>0</v>
      </c>
      <c r="U107" s="312"/>
      <c r="V107" s="340"/>
    </row>
    <row r="108" spans="1:22" s="43" customFormat="1" ht="24.95" customHeight="1">
      <c r="A108" s="391"/>
      <c r="B108" s="42"/>
      <c r="C108" s="31"/>
      <c r="D108" s="56"/>
      <c r="E108" s="32"/>
      <c r="F108" s="33"/>
      <c r="G108" s="33"/>
      <c r="H108" s="59"/>
      <c r="I108" s="33"/>
      <c r="J108" s="32"/>
      <c r="K108" s="33"/>
      <c r="L108" s="56"/>
      <c r="M108" s="34"/>
      <c r="N108" s="34"/>
      <c r="O108" s="40">
        <f t="shared" si="4"/>
        <v>0</v>
      </c>
      <c r="P108" s="33"/>
      <c r="Q108" s="30"/>
      <c r="R108" s="30"/>
      <c r="S108" s="143"/>
      <c r="T108" s="107">
        <f t="shared" si="3"/>
        <v>0</v>
      </c>
      <c r="U108" s="312"/>
      <c r="V108" s="340"/>
    </row>
    <row r="109" spans="1:22" s="43" customFormat="1" ht="24.95" customHeight="1">
      <c r="A109" s="391"/>
      <c r="B109" s="42"/>
      <c r="C109" s="31"/>
      <c r="D109" s="56"/>
      <c r="E109" s="32"/>
      <c r="F109" s="33"/>
      <c r="G109" s="33"/>
      <c r="H109" s="59"/>
      <c r="I109" s="33"/>
      <c r="J109" s="32"/>
      <c r="K109" s="33"/>
      <c r="L109" s="56"/>
      <c r="M109" s="34"/>
      <c r="N109" s="34"/>
      <c r="O109" s="40">
        <f t="shared" si="4"/>
        <v>0</v>
      </c>
      <c r="P109" s="33"/>
      <c r="Q109" s="30"/>
      <c r="R109" s="30"/>
      <c r="S109" s="143"/>
      <c r="T109" s="107">
        <f t="shared" si="3"/>
        <v>0</v>
      </c>
      <c r="U109" s="312"/>
      <c r="V109" s="340"/>
    </row>
    <row r="110" spans="1:22" s="43" customFormat="1" ht="24.95" customHeight="1">
      <c r="A110" s="391"/>
      <c r="B110" s="42"/>
      <c r="C110" s="31"/>
      <c r="D110" s="56"/>
      <c r="E110" s="32"/>
      <c r="F110" s="33"/>
      <c r="G110" s="33"/>
      <c r="H110" s="59"/>
      <c r="I110" s="33"/>
      <c r="J110" s="32"/>
      <c r="K110" s="33"/>
      <c r="L110" s="56"/>
      <c r="M110" s="34"/>
      <c r="N110" s="34"/>
      <c r="O110" s="40">
        <f t="shared" si="4"/>
        <v>0</v>
      </c>
      <c r="P110" s="33"/>
      <c r="Q110" s="30"/>
      <c r="R110" s="30"/>
      <c r="S110" s="143"/>
      <c r="T110" s="107">
        <f t="shared" si="3"/>
        <v>0</v>
      </c>
      <c r="U110" s="312"/>
      <c r="V110" s="340"/>
    </row>
    <row r="111" spans="1:22" s="43" customFormat="1" ht="24.95" customHeight="1">
      <c r="A111" s="391"/>
      <c r="B111" s="42"/>
      <c r="C111" s="31"/>
      <c r="D111" s="56"/>
      <c r="E111" s="32"/>
      <c r="F111" s="33"/>
      <c r="G111" s="33"/>
      <c r="H111" s="59"/>
      <c r="I111" s="33"/>
      <c r="J111" s="32"/>
      <c r="K111" s="33"/>
      <c r="L111" s="56"/>
      <c r="M111" s="34"/>
      <c r="N111" s="34"/>
      <c r="O111" s="40">
        <f t="shared" si="4"/>
        <v>0</v>
      </c>
      <c r="P111" s="33"/>
      <c r="Q111" s="30"/>
      <c r="R111" s="30"/>
      <c r="S111" s="143"/>
      <c r="T111" s="107">
        <f>IF(ISBLANK($S111),O111,0)</f>
        <v>0</v>
      </c>
      <c r="U111" s="312"/>
      <c r="V111" s="340"/>
    </row>
    <row r="112" spans="1:22" s="43" customFormat="1" ht="24.95" customHeight="1">
      <c r="A112" s="391"/>
      <c r="B112" s="42"/>
      <c r="C112" s="31"/>
      <c r="D112" s="56"/>
      <c r="E112" s="32"/>
      <c r="F112" s="33"/>
      <c r="G112" s="33"/>
      <c r="H112" s="59"/>
      <c r="I112" s="33"/>
      <c r="J112" s="32"/>
      <c r="K112" s="33"/>
      <c r="L112" s="56"/>
      <c r="M112" s="34"/>
      <c r="N112" s="34"/>
      <c r="O112" s="40">
        <f t="shared" si="4"/>
        <v>0</v>
      </c>
      <c r="P112" s="33"/>
      <c r="Q112" s="30"/>
      <c r="R112" s="30"/>
      <c r="S112" s="143"/>
      <c r="T112" s="107">
        <f t="shared" ref="T112:T175" si="5">IF(ISBLANK($S112),O112,0)</f>
        <v>0</v>
      </c>
      <c r="U112" s="312"/>
      <c r="V112" s="340"/>
    </row>
    <row r="113" spans="1:22" s="43" customFormat="1" ht="24.95" customHeight="1">
      <c r="A113" s="391"/>
      <c r="B113" s="42"/>
      <c r="C113" s="31"/>
      <c r="D113" s="56"/>
      <c r="E113" s="32"/>
      <c r="F113" s="33"/>
      <c r="G113" s="33"/>
      <c r="H113" s="59"/>
      <c r="I113" s="33"/>
      <c r="J113" s="32"/>
      <c r="K113" s="33"/>
      <c r="L113" s="56"/>
      <c r="M113" s="34"/>
      <c r="N113" s="34"/>
      <c r="O113" s="40">
        <f t="shared" si="4"/>
        <v>0</v>
      </c>
      <c r="P113" s="33"/>
      <c r="Q113" s="30"/>
      <c r="R113" s="30"/>
      <c r="S113" s="143"/>
      <c r="T113" s="107">
        <f t="shared" si="5"/>
        <v>0</v>
      </c>
      <c r="U113" s="312"/>
      <c r="V113" s="340"/>
    </row>
    <row r="114" spans="1:22" s="43" customFormat="1" ht="24.95" customHeight="1">
      <c r="A114" s="391"/>
      <c r="B114" s="42"/>
      <c r="C114" s="31"/>
      <c r="D114" s="56"/>
      <c r="E114" s="32"/>
      <c r="F114" s="33"/>
      <c r="G114" s="33"/>
      <c r="H114" s="59"/>
      <c r="I114" s="33"/>
      <c r="J114" s="32"/>
      <c r="K114" s="33"/>
      <c r="L114" s="56"/>
      <c r="M114" s="34"/>
      <c r="N114" s="34"/>
      <c r="O114" s="40">
        <f t="shared" si="4"/>
        <v>0</v>
      </c>
      <c r="P114" s="33"/>
      <c r="Q114" s="30"/>
      <c r="R114" s="30"/>
      <c r="S114" s="143"/>
      <c r="T114" s="107">
        <f t="shared" si="5"/>
        <v>0</v>
      </c>
      <c r="U114" s="312"/>
      <c r="V114" s="340"/>
    </row>
    <row r="115" spans="1:22" s="43" customFormat="1" ht="24.95" customHeight="1">
      <c r="A115" s="391"/>
      <c r="B115" s="42"/>
      <c r="C115" s="31"/>
      <c r="D115" s="56"/>
      <c r="E115" s="32"/>
      <c r="F115" s="33"/>
      <c r="G115" s="33"/>
      <c r="H115" s="59"/>
      <c r="I115" s="33"/>
      <c r="J115" s="32"/>
      <c r="K115" s="33"/>
      <c r="L115" s="56"/>
      <c r="M115" s="34"/>
      <c r="N115" s="34"/>
      <c r="O115" s="40">
        <f t="shared" si="4"/>
        <v>0</v>
      </c>
      <c r="P115" s="33"/>
      <c r="Q115" s="30"/>
      <c r="R115" s="30"/>
      <c r="S115" s="143"/>
      <c r="T115" s="107">
        <f t="shared" si="5"/>
        <v>0</v>
      </c>
      <c r="U115" s="312"/>
      <c r="V115" s="340"/>
    </row>
    <row r="116" spans="1:22" s="43" customFormat="1" ht="24.95" customHeight="1">
      <c r="A116" s="391"/>
      <c r="B116" s="42"/>
      <c r="C116" s="31"/>
      <c r="D116" s="56"/>
      <c r="E116" s="32"/>
      <c r="F116" s="33"/>
      <c r="G116" s="33"/>
      <c r="H116" s="59"/>
      <c r="I116" s="33"/>
      <c r="J116" s="32"/>
      <c r="K116" s="33"/>
      <c r="L116" s="56"/>
      <c r="M116" s="34"/>
      <c r="N116" s="34"/>
      <c r="O116" s="40">
        <f t="shared" si="4"/>
        <v>0</v>
      </c>
      <c r="P116" s="33"/>
      <c r="Q116" s="30"/>
      <c r="R116" s="30"/>
      <c r="S116" s="143"/>
      <c r="T116" s="107">
        <f t="shared" si="5"/>
        <v>0</v>
      </c>
      <c r="U116" s="312"/>
      <c r="V116" s="340"/>
    </row>
    <row r="117" spans="1:22" s="43" customFormat="1" ht="24.95" customHeight="1">
      <c r="A117" s="391"/>
      <c r="B117" s="42"/>
      <c r="C117" s="31"/>
      <c r="D117" s="56"/>
      <c r="E117" s="32"/>
      <c r="F117" s="33"/>
      <c r="G117" s="33"/>
      <c r="H117" s="59"/>
      <c r="I117" s="33"/>
      <c r="J117" s="32"/>
      <c r="K117" s="33"/>
      <c r="L117" s="56"/>
      <c r="M117" s="34"/>
      <c r="N117" s="34"/>
      <c r="O117" s="40">
        <f t="shared" si="4"/>
        <v>0</v>
      </c>
      <c r="P117" s="33"/>
      <c r="Q117" s="30"/>
      <c r="R117" s="30"/>
      <c r="S117" s="143"/>
      <c r="T117" s="107">
        <f t="shared" si="5"/>
        <v>0</v>
      </c>
      <c r="U117" s="312"/>
      <c r="V117" s="340"/>
    </row>
    <row r="118" spans="1:22" s="43" customFormat="1" ht="24.95" customHeight="1">
      <c r="A118" s="391"/>
      <c r="B118" s="42"/>
      <c r="C118" s="31"/>
      <c r="D118" s="56"/>
      <c r="E118" s="32"/>
      <c r="F118" s="33"/>
      <c r="G118" s="33"/>
      <c r="H118" s="59"/>
      <c r="I118" s="33"/>
      <c r="J118" s="32"/>
      <c r="K118" s="33"/>
      <c r="L118" s="56"/>
      <c r="M118" s="34"/>
      <c r="N118" s="34"/>
      <c r="O118" s="40">
        <f t="shared" si="4"/>
        <v>0</v>
      </c>
      <c r="P118" s="33"/>
      <c r="Q118" s="30"/>
      <c r="R118" s="30"/>
      <c r="S118" s="143"/>
      <c r="T118" s="107">
        <f t="shared" si="5"/>
        <v>0</v>
      </c>
      <c r="U118" s="312"/>
      <c r="V118" s="340"/>
    </row>
    <row r="119" spans="1:22" s="43" customFormat="1" ht="24.95" customHeight="1">
      <c r="A119" s="391"/>
      <c r="B119" s="42"/>
      <c r="C119" s="31"/>
      <c r="D119" s="56"/>
      <c r="E119" s="32"/>
      <c r="F119" s="33"/>
      <c r="G119" s="33"/>
      <c r="H119" s="59"/>
      <c r="I119" s="33"/>
      <c r="J119" s="32"/>
      <c r="K119" s="33"/>
      <c r="L119" s="56"/>
      <c r="M119" s="34"/>
      <c r="N119" s="34"/>
      <c r="O119" s="40">
        <f t="shared" si="4"/>
        <v>0</v>
      </c>
      <c r="P119" s="33"/>
      <c r="Q119" s="30"/>
      <c r="R119" s="30"/>
      <c r="S119" s="143"/>
      <c r="T119" s="107">
        <f t="shared" si="5"/>
        <v>0</v>
      </c>
      <c r="U119" s="312"/>
      <c r="V119" s="340"/>
    </row>
    <row r="120" spans="1:22" s="43" customFormat="1" ht="24.95" customHeight="1">
      <c r="A120" s="391"/>
      <c r="B120" s="42"/>
      <c r="C120" s="31"/>
      <c r="D120" s="56"/>
      <c r="E120" s="32"/>
      <c r="F120" s="33"/>
      <c r="G120" s="33"/>
      <c r="H120" s="59"/>
      <c r="I120" s="33"/>
      <c r="J120" s="32"/>
      <c r="K120" s="33"/>
      <c r="L120" s="56"/>
      <c r="M120" s="34"/>
      <c r="N120" s="34"/>
      <c r="O120" s="40">
        <f t="shared" si="4"/>
        <v>0</v>
      </c>
      <c r="P120" s="33"/>
      <c r="Q120" s="30"/>
      <c r="R120" s="30"/>
      <c r="S120" s="143"/>
      <c r="T120" s="107">
        <f t="shared" si="5"/>
        <v>0</v>
      </c>
      <c r="U120" s="312"/>
      <c r="V120" s="340"/>
    </row>
    <row r="121" spans="1:22" s="43" customFormat="1" ht="24.95" customHeight="1">
      <c r="A121" s="391"/>
      <c r="B121" s="42"/>
      <c r="C121" s="31"/>
      <c r="D121" s="56"/>
      <c r="E121" s="32"/>
      <c r="F121" s="33"/>
      <c r="G121" s="33"/>
      <c r="H121" s="59"/>
      <c r="I121" s="33"/>
      <c r="J121" s="32"/>
      <c r="K121" s="33"/>
      <c r="L121" s="56"/>
      <c r="M121" s="34"/>
      <c r="N121" s="34"/>
      <c r="O121" s="40">
        <f t="shared" si="4"/>
        <v>0</v>
      </c>
      <c r="P121" s="33"/>
      <c r="Q121" s="30"/>
      <c r="R121" s="30"/>
      <c r="S121" s="143"/>
      <c r="T121" s="107">
        <f t="shared" si="5"/>
        <v>0</v>
      </c>
      <c r="U121" s="312"/>
      <c r="V121" s="340"/>
    </row>
    <row r="122" spans="1:22" s="43" customFormat="1" ht="24.95" customHeight="1">
      <c r="A122" s="391"/>
      <c r="B122" s="42"/>
      <c r="C122" s="31"/>
      <c r="D122" s="56"/>
      <c r="E122" s="32"/>
      <c r="F122" s="33"/>
      <c r="G122" s="33"/>
      <c r="H122" s="59"/>
      <c r="I122" s="33"/>
      <c r="J122" s="32"/>
      <c r="K122" s="33"/>
      <c r="L122" s="56"/>
      <c r="M122" s="34"/>
      <c r="N122" s="34"/>
      <c r="O122" s="40">
        <f t="shared" si="4"/>
        <v>0</v>
      </c>
      <c r="P122" s="33"/>
      <c r="Q122" s="30"/>
      <c r="R122" s="30"/>
      <c r="S122" s="143"/>
      <c r="T122" s="107">
        <f t="shared" si="5"/>
        <v>0</v>
      </c>
      <c r="U122" s="312"/>
      <c r="V122" s="340"/>
    </row>
    <row r="123" spans="1:22" s="43" customFormat="1" ht="24.95" customHeight="1">
      <c r="A123" s="391"/>
      <c r="B123" s="42"/>
      <c r="C123" s="31"/>
      <c r="D123" s="56"/>
      <c r="E123" s="32"/>
      <c r="F123" s="33"/>
      <c r="G123" s="33"/>
      <c r="H123" s="59"/>
      <c r="I123" s="33"/>
      <c r="J123" s="32"/>
      <c r="K123" s="33"/>
      <c r="L123" s="56"/>
      <c r="M123" s="34"/>
      <c r="N123" s="34"/>
      <c r="O123" s="40">
        <f t="shared" si="4"/>
        <v>0</v>
      </c>
      <c r="P123" s="33"/>
      <c r="Q123" s="30"/>
      <c r="R123" s="30"/>
      <c r="S123" s="143"/>
      <c r="T123" s="107">
        <f t="shared" si="5"/>
        <v>0</v>
      </c>
      <c r="U123" s="312"/>
      <c r="V123" s="340"/>
    </row>
    <row r="124" spans="1:22" s="43" customFormat="1" ht="24.95" customHeight="1">
      <c r="A124" s="391"/>
      <c r="B124" s="42"/>
      <c r="C124" s="31"/>
      <c r="D124" s="56"/>
      <c r="E124" s="32"/>
      <c r="F124" s="33"/>
      <c r="G124" s="33"/>
      <c r="H124" s="59"/>
      <c r="I124" s="33"/>
      <c r="J124" s="32"/>
      <c r="K124" s="33"/>
      <c r="L124" s="56"/>
      <c r="M124" s="34"/>
      <c r="N124" s="34"/>
      <c r="O124" s="40">
        <f t="shared" si="4"/>
        <v>0</v>
      </c>
      <c r="P124" s="33"/>
      <c r="Q124" s="30"/>
      <c r="R124" s="30"/>
      <c r="S124" s="143"/>
      <c r="T124" s="107">
        <f t="shared" si="5"/>
        <v>0</v>
      </c>
      <c r="U124" s="312"/>
      <c r="V124" s="340"/>
    </row>
    <row r="125" spans="1:22" s="43" customFormat="1" ht="24.95" customHeight="1">
      <c r="A125" s="391"/>
      <c r="B125" s="42"/>
      <c r="C125" s="31"/>
      <c r="D125" s="56"/>
      <c r="E125" s="32"/>
      <c r="F125" s="33"/>
      <c r="G125" s="33"/>
      <c r="H125" s="59"/>
      <c r="I125" s="33"/>
      <c r="J125" s="32"/>
      <c r="K125" s="33"/>
      <c r="L125" s="56"/>
      <c r="M125" s="34"/>
      <c r="N125" s="34"/>
      <c r="O125" s="40">
        <f t="shared" si="4"/>
        <v>0</v>
      </c>
      <c r="P125" s="33"/>
      <c r="Q125" s="30"/>
      <c r="R125" s="30"/>
      <c r="S125" s="143"/>
      <c r="T125" s="107">
        <f t="shared" si="5"/>
        <v>0</v>
      </c>
      <c r="U125" s="312"/>
      <c r="V125" s="340"/>
    </row>
    <row r="126" spans="1:22" s="43" customFormat="1" ht="24.95" customHeight="1">
      <c r="A126" s="391"/>
      <c r="B126" s="42"/>
      <c r="C126" s="31"/>
      <c r="D126" s="56"/>
      <c r="E126" s="32"/>
      <c r="F126" s="33"/>
      <c r="G126" s="33"/>
      <c r="H126" s="59"/>
      <c r="I126" s="33"/>
      <c r="J126" s="32"/>
      <c r="K126" s="33"/>
      <c r="L126" s="56"/>
      <c r="M126" s="34"/>
      <c r="N126" s="34"/>
      <c r="O126" s="40">
        <f t="shared" si="4"/>
        <v>0</v>
      </c>
      <c r="P126" s="33"/>
      <c r="Q126" s="30"/>
      <c r="R126" s="30"/>
      <c r="S126" s="143"/>
      <c r="T126" s="107">
        <f t="shared" si="5"/>
        <v>0</v>
      </c>
      <c r="U126" s="312"/>
      <c r="V126" s="340"/>
    </row>
    <row r="127" spans="1:22" s="43" customFormat="1" ht="24.95" customHeight="1">
      <c r="A127" s="391"/>
      <c r="B127" s="42"/>
      <c r="C127" s="31"/>
      <c r="D127" s="56"/>
      <c r="E127" s="32"/>
      <c r="F127" s="33"/>
      <c r="G127" s="33"/>
      <c r="H127" s="59"/>
      <c r="I127" s="33"/>
      <c r="J127" s="32"/>
      <c r="K127" s="33"/>
      <c r="L127" s="56"/>
      <c r="M127" s="34"/>
      <c r="N127" s="34"/>
      <c r="O127" s="40">
        <f t="shared" si="4"/>
        <v>0</v>
      </c>
      <c r="P127" s="33"/>
      <c r="Q127" s="30"/>
      <c r="R127" s="30"/>
      <c r="S127" s="143"/>
      <c r="T127" s="107">
        <f t="shared" si="5"/>
        <v>0</v>
      </c>
      <c r="U127" s="312"/>
      <c r="V127" s="340"/>
    </row>
    <row r="128" spans="1:22" s="43" customFormat="1" ht="24.95" customHeight="1">
      <c r="A128" s="391"/>
      <c r="B128" s="42"/>
      <c r="C128" s="31"/>
      <c r="D128" s="56"/>
      <c r="E128" s="32"/>
      <c r="F128" s="33"/>
      <c r="G128" s="33"/>
      <c r="H128" s="59"/>
      <c r="I128" s="33"/>
      <c r="J128" s="32"/>
      <c r="K128" s="33"/>
      <c r="L128" s="56"/>
      <c r="M128" s="34"/>
      <c r="N128" s="34"/>
      <c r="O128" s="40">
        <f t="shared" si="4"/>
        <v>0</v>
      </c>
      <c r="P128" s="33"/>
      <c r="Q128" s="30"/>
      <c r="R128" s="30"/>
      <c r="S128" s="143"/>
      <c r="T128" s="107">
        <f t="shared" si="5"/>
        <v>0</v>
      </c>
      <c r="U128" s="312"/>
      <c r="V128" s="340"/>
    </row>
    <row r="129" spans="1:22" s="43" customFormat="1" ht="24.95" customHeight="1">
      <c r="A129" s="391"/>
      <c r="B129" s="42"/>
      <c r="C129" s="31"/>
      <c r="D129" s="56"/>
      <c r="E129" s="32"/>
      <c r="F129" s="33"/>
      <c r="G129" s="33"/>
      <c r="H129" s="59"/>
      <c r="I129" s="33"/>
      <c r="J129" s="32"/>
      <c r="K129" s="33"/>
      <c r="L129" s="56"/>
      <c r="M129" s="34"/>
      <c r="N129" s="34"/>
      <c r="O129" s="40">
        <f t="shared" si="4"/>
        <v>0</v>
      </c>
      <c r="P129" s="33"/>
      <c r="Q129" s="30"/>
      <c r="R129" s="30"/>
      <c r="S129" s="143"/>
      <c r="T129" s="107">
        <f t="shared" si="5"/>
        <v>0</v>
      </c>
      <c r="U129" s="312"/>
      <c r="V129" s="340"/>
    </row>
    <row r="130" spans="1:22" s="43" customFormat="1" ht="24.95" customHeight="1">
      <c r="A130" s="391"/>
      <c r="B130" s="42"/>
      <c r="C130" s="31"/>
      <c r="D130" s="56"/>
      <c r="E130" s="32"/>
      <c r="F130" s="33"/>
      <c r="G130" s="33"/>
      <c r="H130" s="59"/>
      <c r="I130" s="33"/>
      <c r="J130" s="32"/>
      <c r="K130" s="33"/>
      <c r="L130" s="56"/>
      <c r="M130" s="34"/>
      <c r="N130" s="34"/>
      <c r="O130" s="40">
        <f t="shared" si="4"/>
        <v>0</v>
      </c>
      <c r="P130" s="33"/>
      <c r="Q130" s="30"/>
      <c r="R130" s="30"/>
      <c r="S130" s="143"/>
      <c r="T130" s="107">
        <f t="shared" si="5"/>
        <v>0</v>
      </c>
      <c r="U130" s="312"/>
      <c r="V130" s="340"/>
    </row>
    <row r="131" spans="1:22" s="43" customFormat="1" ht="24.95" customHeight="1">
      <c r="A131" s="391"/>
      <c r="B131" s="42"/>
      <c r="C131" s="31"/>
      <c r="D131" s="56"/>
      <c r="E131" s="32"/>
      <c r="F131" s="33"/>
      <c r="G131" s="33"/>
      <c r="H131" s="59"/>
      <c r="I131" s="33"/>
      <c r="J131" s="32"/>
      <c r="K131" s="33"/>
      <c r="L131" s="56"/>
      <c r="M131" s="34"/>
      <c r="N131" s="34"/>
      <c r="O131" s="40">
        <f t="shared" si="4"/>
        <v>0</v>
      </c>
      <c r="P131" s="33"/>
      <c r="Q131" s="30"/>
      <c r="R131" s="30"/>
      <c r="S131" s="143"/>
      <c r="T131" s="107">
        <f t="shared" si="5"/>
        <v>0</v>
      </c>
      <c r="U131" s="312"/>
      <c r="V131" s="340"/>
    </row>
    <row r="132" spans="1:22" s="43" customFormat="1" ht="24.95" customHeight="1">
      <c r="A132" s="391"/>
      <c r="B132" s="42"/>
      <c r="C132" s="31"/>
      <c r="D132" s="56"/>
      <c r="E132" s="32"/>
      <c r="F132" s="33"/>
      <c r="G132" s="33"/>
      <c r="H132" s="59"/>
      <c r="I132" s="33"/>
      <c r="J132" s="32"/>
      <c r="K132" s="33"/>
      <c r="L132" s="56"/>
      <c r="M132" s="34"/>
      <c r="N132" s="34"/>
      <c r="O132" s="40">
        <f t="shared" si="4"/>
        <v>0</v>
      </c>
      <c r="P132" s="33"/>
      <c r="Q132" s="30"/>
      <c r="R132" s="30"/>
      <c r="S132" s="143"/>
      <c r="T132" s="107">
        <f t="shared" si="5"/>
        <v>0</v>
      </c>
      <c r="U132" s="312"/>
      <c r="V132" s="340"/>
    </row>
    <row r="133" spans="1:22" s="43" customFormat="1" ht="24.95" customHeight="1">
      <c r="A133" s="391"/>
      <c r="B133" s="42"/>
      <c r="C133" s="31"/>
      <c r="D133" s="56"/>
      <c r="E133" s="32"/>
      <c r="F133" s="33"/>
      <c r="G133" s="33"/>
      <c r="H133" s="59"/>
      <c r="I133" s="33"/>
      <c r="J133" s="32"/>
      <c r="K133" s="33"/>
      <c r="L133" s="56"/>
      <c r="M133" s="34"/>
      <c r="N133" s="34"/>
      <c r="O133" s="40">
        <f t="shared" si="4"/>
        <v>0</v>
      </c>
      <c r="P133" s="33"/>
      <c r="Q133" s="30"/>
      <c r="R133" s="30"/>
      <c r="S133" s="143"/>
      <c r="T133" s="107">
        <f t="shared" si="5"/>
        <v>0</v>
      </c>
      <c r="U133" s="312"/>
      <c r="V133" s="340"/>
    </row>
    <row r="134" spans="1:22" s="43" customFormat="1" ht="24.95" customHeight="1">
      <c r="A134" s="391"/>
      <c r="B134" s="42"/>
      <c r="C134" s="31"/>
      <c r="D134" s="56"/>
      <c r="E134" s="32"/>
      <c r="F134" s="33"/>
      <c r="G134" s="33"/>
      <c r="H134" s="59"/>
      <c r="I134" s="33"/>
      <c r="J134" s="32"/>
      <c r="K134" s="33"/>
      <c r="L134" s="56"/>
      <c r="M134" s="34"/>
      <c r="N134" s="34"/>
      <c r="O134" s="40">
        <f t="shared" si="4"/>
        <v>0</v>
      </c>
      <c r="P134" s="33"/>
      <c r="Q134" s="30"/>
      <c r="R134" s="30"/>
      <c r="S134" s="143"/>
      <c r="T134" s="107">
        <f t="shared" si="5"/>
        <v>0</v>
      </c>
      <c r="U134" s="312"/>
      <c r="V134" s="340"/>
    </row>
    <row r="135" spans="1:22" s="43" customFormat="1" ht="24.95" customHeight="1">
      <c r="A135" s="391"/>
      <c r="B135" s="42"/>
      <c r="C135" s="31"/>
      <c r="D135" s="56"/>
      <c r="E135" s="32"/>
      <c r="F135" s="33"/>
      <c r="G135" s="33"/>
      <c r="H135" s="59"/>
      <c r="I135" s="33"/>
      <c r="J135" s="32"/>
      <c r="K135" s="33"/>
      <c r="L135" s="56"/>
      <c r="M135" s="34"/>
      <c r="N135" s="34"/>
      <c r="O135" s="40">
        <f t="shared" si="4"/>
        <v>0</v>
      </c>
      <c r="P135" s="33"/>
      <c r="Q135" s="30"/>
      <c r="R135" s="30"/>
      <c r="S135" s="143"/>
      <c r="T135" s="107">
        <f t="shared" si="5"/>
        <v>0</v>
      </c>
      <c r="U135" s="312"/>
      <c r="V135" s="340"/>
    </row>
    <row r="136" spans="1:22" s="43" customFormat="1" ht="24.95" customHeight="1">
      <c r="A136" s="391"/>
      <c r="B136" s="42"/>
      <c r="C136" s="31"/>
      <c r="D136" s="56"/>
      <c r="E136" s="32"/>
      <c r="F136" s="33"/>
      <c r="G136" s="33"/>
      <c r="H136" s="59"/>
      <c r="I136" s="33"/>
      <c r="J136" s="32"/>
      <c r="K136" s="33"/>
      <c r="L136" s="56"/>
      <c r="M136" s="34"/>
      <c r="N136" s="34"/>
      <c r="O136" s="40">
        <f t="shared" si="4"/>
        <v>0</v>
      </c>
      <c r="P136" s="33"/>
      <c r="Q136" s="30"/>
      <c r="R136" s="30"/>
      <c r="S136" s="143"/>
      <c r="T136" s="107">
        <f t="shared" si="5"/>
        <v>0</v>
      </c>
      <c r="U136" s="312"/>
      <c r="V136" s="340"/>
    </row>
    <row r="137" spans="1:22" s="43" customFormat="1" ht="24.95" customHeight="1">
      <c r="A137" s="391"/>
      <c r="B137" s="42"/>
      <c r="C137" s="31"/>
      <c r="D137" s="56"/>
      <c r="E137" s="32"/>
      <c r="F137" s="33"/>
      <c r="G137" s="33"/>
      <c r="H137" s="59"/>
      <c r="I137" s="33"/>
      <c r="J137" s="32"/>
      <c r="K137" s="33"/>
      <c r="L137" s="56"/>
      <c r="M137" s="34"/>
      <c r="N137" s="34"/>
      <c r="O137" s="40">
        <f t="shared" si="4"/>
        <v>0</v>
      </c>
      <c r="P137" s="33"/>
      <c r="Q137" s="30"/>
      <c r="R137" s="30"/>
      <c r="S137" s="143"/>
      <c r="T137" s="107">
        <f t="shared" si="5"/>
        <v>0</v>
      </c>
      <c r="U137" s="312"/>
      <c r="V137" s="340"/>
    </row>
    <row r="138" spans="1:22" s="43" customFormat="1" ht="24.95" customHeight="1">
      <c r="A138" s="391"/>
      <c r="B138" s="42"/>
      <c r="C138" s="31"/>
      <c r="D138" s="56"/>
      <c r="E138" s="32"/>
      <c r="F138" s="33"/>
      <c r="G138" s="33"/>
      <c r="H138" s="59"/>
      <c r="I138" s="33"/>
      <c r="J138" s="32"/>
      <c r="K138" s="33"/>
      <c r="L138" s="56"/>
      <c r="M138" s="34"/>
      <c r="N138" s="34"/>
      <c r="O138" s="40">
        <f t="shared" si="4"/>
        <v>0</v>
      </c>
      <c r="P138" s="33"/>
      <c r="Q138" s="30"/>
      <c r="R138" s="30"/>
      <c r="S138" s="143"/>
      <c r="T138" s="107">
        <f t="shared" si="5"/>
        <v>0</v>
      </c>
      <c r="U138" s="312"/>
      <c r="V138" s="340"/>
    </row>
    <row r="139" spans="1:22" s="43" customFormat="1" ht="24.95" customHeight="1">
      <c r="A139" s="391"/>
      <c r="B139" s="42"/>
      <c r="C139" s="31"/>
      <c r="D139" s="56"/>
      <c r="E139" s="32"/>
      <c r="F139" s="33"/>
      <c r="G139" s="33"/>
      <c r="H139" s="59"/>
      <c r="I139" s="33"/>
      <c r="J139" s="32"/>
      <c r="K139" s="33"/>
      <c r="L139" s="56"/>
      <c r="M139" s="34"/>
      <c r="N139" s="34"/>
      <c r="O139" s="40">
        <f t="shared" si="4"/>
        <v>0</v>
      </c>
      <c r="P139" s="33"/>
      <c r="Q139" s="30"/>
      <c r="R139" s="30"/>
      <c r="S139" s="143"/>
      <c r="T139" s="107">
        <f t="shared" si="5"/>
        <v>0</v>
      </c>
      <c r="U139" s="312"/>
      <c r="V139" s="340"/>
    </row>
    <row r="140" spans="1:22" s="43" customFormat="1" ht="24.95" customHeight="1">
      <c r="A140" s="391"/>
      <c r="B140" s="42"/>
      <c r="C140" s="31"/>
      <c r="D140" s="56"/>
      <c r="E140" s="32"/>
      <c r="F140" s="33"/>
      <c r="G140" s="33"/>
      <c r="H140" s="59"/>
      <c r="I140" s="33"/>
      <c r="J140" s="32"/>
      <c r="K140" s="33"/>
      <c r="L140" s="56"/>
      <c r="M140" s="34"/>
      <c r="N140" s="34"/>
      <c r="O140" s="40">
        <f t="shared" si="4"/>
        <v>0</v>
      </c>
      <c r="P140" s="33"/>
      <c r="Q140" s="30"/>
      <c r="R140" s="30"/>
      <c r="S140" s="143"/>
      <c r="T140" s="107">
        <f t="shared" si="5"/>
        <v>0</v>
      </c>
      <c r="U140" s="312"/>
      <c r="V140" s="340"/>
    </row>
    <row r="141" spans="1:22" s="43" customFormat="1" ht="24.95" customHeight="1">
      <c r="A141" s="391"/>
      <c r="B141" s="42"/>
      <c r="C141" s="31"/>
      <c r="D141" s="56"/>
      <c r="E141" s="32"/>
      <c r="F141" s="33"/>
      <c r="G141" s="33"/>
      <c r="H141" s="59"/>
      <c r="I141" s="33"/>
      <c r="J141" s="32"/>
      <c r="K141" s="33"/>
      <c r="L141" s="56"/>
      <c r="M141" s="34"/>
      <c r="N141" s="34"/>
      <c r="O141" s="40">
        <f t="shared" si="4"/>
        <v>0</v>
      </c>
      <c r="P141" s="33"/>
      <c r="Q141" s="30"/>
      <c r="R141" s="30"/>
      <c r="S141" s="143"/>
      <c r="T141" s="107">
        <f t="shared" si="5"/>
        <v>0</v>
      </c>
      <c r="U141" s="312"/>
      <c r="V141" s="340"/>
    </row>
    <row r="142" spans="1:22" s="43" customFormat="1" ht="24.95" customHeight="1">
      <c r="A142" s="391"/>
      <c r="B142" s="42"/>
      <c r="C142" s="31"/>
      <c r="D142" s="56"/>
      <c r="E142" s="32"/>
      <c r="F142" s="33"/>
      <c r="G142" s="33"/>
      <c r="H142" s="59"/>
      <c r="I142" s="33"/>
      <c r="J142" s="32"/>
      <c r="K142" s="33"/>
      <c r="L142" s="56"/>
      <c r="M142" s="34"/>
      <c r="N142" s="34"/>
      <c r="O142" s="40">
        <f t="shared" si="4"/>
        <v>0</v>
      </c>
      <c r="P142" s="33"/>
      <c r="Q142" s="30"/>
      <c r="R142" s="30"/>
      <c r="S142" s="143"/>
      <c r="T142" s="107">
        <f t="shared" si="5"/>
        <v>0</v>
      </c>
      <c r="U142" s="312"/>
      <c r="V142" s="340"/>
    </row>
    <row r="143" spans="1:22" s="43" customFormat="1" ht="24.95" customHeight="1">
      <c r="A143" s="391"/>
      <c r="B143" s="42"/>
      <c r="C143" s="31"/>
      <c r="D143" s="56"/>
      <c r="E143" s="32"/>
      <c r="F143" s="33"/>
      <c r="G143" s="33"/>
      <c r="H143" s="59"/>
      <c r="I143" s="33"/>
      <c r="J143" s="32"/>
      <c r="K143" s="33"/>
      <c r="L143" s="56"/>
      <c r="M143" s="34"/>
      <c r="N143" s="34"/>
      <c r="O143" s="40">
        <f t="shared" si="4"/>
        <v>0</v>
      </c>
      <c r="P143" s="33"/>
      <c r="Q143" s="30"/>
      <c r="R143" s="30"/>
      <c r="S143" s="143"/>
      <c r="T143" s="107">
        <f t="shared" si="5"/>
        <v>0</v>
      </c>
      <c r="U143" s="312"/>
      <c r="V143" s="340"/>
    </row>
    <row r="144" spans="1:22" s="43" customFormat="1" ht="24.95" customHeight="1">
      <c r="A144" s="391"/>
      <c r="B144" s="42"/>
      <c r="C144" s="31"/>
      <c r="D144" s="56"/>
      <c r="E144" s="32"/>
      <c r="F144" s="33"/>
      <c r="G144" s="33"/>
      <c r="H144" s="59"/>
      <c r="I144" s="33"/>
      <c r="J144" s="32"/>
      <c r="K144" s="33"/>
      <c r="L144" s="56"/>
      <c r="M144" s="34"/>
      <c r="N144" s="34"/>
      <c r="O144" s="40">
        <f t="shared" si="4"/>
        <v>0</v>
      </c>
      <c r="P144" s="33"/>
      <c r="Q144" s="30"/>
      <c r="R144" s="30"/>
      <c r="S144" s="143"/>
      <c r="T144" s="107">
        <f>IF(ISBLANK($S144),O144,0)</f>
        <v>0</v>
      </c>
      <c r="U144" s="312"/>
      <c r="V144" s="340"/>
    </row>
    <row r="145" spans="1:22" s="43" customFormat="1" ht="24.95" customHeight="1">
      <c r="A145" s="391"/>
      <c r="B145" s="42"/>
      <c r="C145" s="31"/>
      <c r="D145" s="56"/>
      <c r="E145" s="32"/>
      <c r="F145" s="33"/>
      <c r="G145" s="33"/>
      <c r="H145" s="59"/>
      <c r="I145" s="33"/>
      <c r="J145" s="32"/>
      <c r="K145" s="33"/>
      <c r="L145" s="56"/>
      <c r="M145" s="34"/>
      <c r="N145" s="34"/>
      <c r="O145" s="40">
        <f t="shared" si="4"/>
        <v>0</v>
      </c>
      <c r="P145" s="33"/>
      <c r="Q145" s="30"/>
      <c r="R145" s="30"/>
      <c r="S145" s="143"/>
      <c r="T145" s="107">
        <f t="shared" si="5"/>
        <v>0</v>
      </c>
      <c r="U145" s="312"/>
      <c r="V145" s="340"/>
    </row>
    <row r="146" spans="1:22" s="43" customFormat="1" ht="24.95" customHeight="1">
      <c r="A146" s="391"/>
      <c r="B146" s="42"/>
      <c r="C146" s="31"/>
      <c r="D146" s="56"/>
      <c r="E146" s="32"/>
      <c r="F146" s="33"/>
      <c r="G146" s="33"/>
      <c r="H146" s="59"/>
      <c r="I146" s="33"/>
      <c r="J146" s="32"/>
      <c r="K146" s="33"/>
      <c r="L146" s="56"/>
      <c r="M146" s="34"/>
      <c r="N146" s="34"/>
      <c r="O146" s="40">
        <f t="shared" si="4"/>
        <v>0</v>
      </c>
      <c r="P146" s="33"/>
      <c r="Q146" s="30"/>
      <c r="R146" s="30"/>
      <c r="S146" s="143"/>
      <c r="T146" s="107">
        <f t="shared" si="5"/>
        <v>0</v>
      </c>
      <c r="U146" s="312"/>
      <c r="V146" s="340"/>
    </row>
    <row r="147" spans="1:22" s="43" customFormat="1" ht="24.95" customHeight="1">
      <c r="A147" s="391"/>
      <c r="B147" s="42"/>
      <c r="C147" s="31"/>
      <c r="D147" s="56"/>
      <c r="E147" s="32"/>
      <c r="F147" s="33"/>
      <c r="G147" s="33"/>
      <c r="H147" s="59"/>
      <c r="I147" s="33"/>
      <c r="J147" s="32"/>
      <c r="K147" s="33"/>
      <c r="L147" s="56"/>
      <c r="M147" s="34"/>
      <c r="N147" s="34"/>
      <c r="O147" s="40">
        <f t="shared" si="4"/>
        <v>0</v>
      </c>
      <c r="P147" s="33"/>
      <c r="Q147" s="30"/>
      <c r="R147" s="30"/>
      <c r="S147" s="143"/>
      <c r="T147" s="107">
        <f t="shared" si="5"/>
        <v>0</v>
      </c>
      <c r="U147" s="312"/>
      <c r="V147" s="340"/>
    </row>
    <row r="148" spans="1:22" s="43" customFormat="1" ht="24.95" customHeight="1">
      <c r="A148" s="391"/>
      <c r="B148" s="42"/>
      <c r="C148" s="31"/>
      <c r="D148" s="56"/>
      <c r="E148" s="32"/>
      <c r="F148" s="33"/>
      <c r="G148" s="33"/>
      <c r="H148" s="59"/>
      <c r="I148" s="33"/>
      <c r="J148" s="32"/>
      <c r="K148" s="33"/>
      <c r="L148" s="56"/>
      <c r="M148" s="34"/>
      <c r="N148" s="34"/>
      <c r="O148" s="40">
        <f t="shared" si="4"/>
        <v>0</v>
      </c>
      <c r="P148" s="33"/>
      <c r="Q148" s="30"/>
      <c r="R148" s="30"/>
      <c r="S148" s="143"/>
      <c r="T148" s="107">
        <f t="shared" si="5"/>
        <v>0</v>
      </c>
      <c r="U148" s="312"/>
      <c r="V148" s="340"/>
    </row>
    <row r="149" spans="1:22" s="43" customFormat="1" ht="24.95" customHeight="1">
      <c r="A149" s="391"/>
      <c r="B149" s="42"/>
      <c r="C149" s="31"/>
      <c r="D149" s="56"/>
      <c r="E149" s="32"/>
      <c r="F149" s="33"/>
      <c r="G149" s="33"/>
      <c r="H149" s="59"/>
      <c r="I149" s="33"/>
      <c r="J149" s="32"/>
      <c r="K149" s="33"/>
      <c r="L149" s="56"/>
      <c r="M149" s="34"/>
      <c r="N149" s="34"/>
      <c r="O149" s="40">
        <f t="shared" si="4"/>
        <v>0</v>
      </c>
      <c r="P149" s="33"/>
      <c r="Q149" s="30"/>
      <c r="R149" s="30"/>
      <c r="S149" s="143"/>
      <c r="T149" s="107">
        <f t="shared" si="5"/>
        <v>0</v>
      </c>
      <c r="U149" s="312"/>
      <c r="V149" s="340"/>
    </row>
    <row r="150" spans="1:22" s="43" customFormat="1" ht="24.95" customHeight="1">
      <c r="A150" s="391"/>
      <c r="B150" s="42"/>
      <c r="C150" s="31"/>
      <c r="D150" s="56"/>
      <c r="E150" s="32"/>
      <c r="F150" s="33"/>
      <c r="G150" s="33"/>
      <c r="H150" s="59"/>
      <c r="I150" s="33"/>
      <c r="J150" s="32"/>
      <c r="K150" s="33"/>
      <c r="L150" s="56"/>
      <c r="M150" s="34"/>
      <c r="N150" s="34"/>
      <c r="O150" s="40">
        <f t="shared" si="4"/>
        <v>0</v>
      </c>
      <c r="P150" s="33"/>
      <c r="Q150" s="30"/>
      <c r="R150" s="30"/>
      <c r="S150" s="143"/>
      <c r="T150" s="107">
        <f t="shared" si="5"/>
        <v>0</v>
      </c>
      <c r="U150" s="312"/>
      <c r="V150" s="340"/>
    </row>
    <row r="151" spans="1:22" s="43" customFormat="1" ht="24.95" customHeight="1">
      <c r="A151" s="391"/>
      <c r="B151" s="42"/>
      <c r="C151" s="31"/>
      <c r="D151" s="56"/>
      <c r="E151" s="32"/>
      <c r="F151" s="33"/>
      <c r="G151" s="33"/>
      <c r="H151" s="59"/>
      <c r="I151" s="33"/>
      <c r="J151" s="32"/>
      <c r="K151" s="33"/>
      <c r="L151" s="56"/>
      <c r="M151" s="34"/>
      <c r="N151" s="34"/>
      <c r="O151" s="40">
        <f t="shared" si="4"/>
        <v>0</v>
      </c>
      <c r="P151" s="33"/>
      <c r="Q151" s="30"/>
      <c r="R151" s="30"/>
      <c r="S151" s="143"/>
      <c r="T151" s="107">
        <f t="shared" si="5"/>
        <v>0</v>
      </c>
      <c r="U151" s="312"/>
      <c r="V151" s="340"/>
    </row>
    <row r="152" spans="1:22" s="43" customFormat="1" ht="24.95" customHeight="1">
      <c r="A152" s="391"/>
      <c r="B152" s="42"/>
      <c r="C152" s="31"/>
      <c r="D152" s="56"/>
      <c r="E152" s="32"/>
      <c r="F152" s="33"/>
      <c r="G152" s="33"/>
      <c r="H152" s="59"/>
      <c r="I152" s="33"/>
      <c r="J152" s="32"/>
      <c r="K152" s="33"/>
      <c r="L152" s="56"/>
      <c r="M152" s="34"/>
      <c r="N152" s="34"/>
      <c r="O152" s="40">
        <f t="shared" si="4"/>
        <v>0</v>
      </c>
      <c r="P152" s="33"/>
      <c r="Q152" s="30"/>
      <c r="R152" s="30"/>
      <c r="S152" s="143"/>
      <c r="T152" s="107">
        <f t="shared" si="5"/>
        <v>0</v>
      </c>
      <c r="U152" s="312"/>
      <c r="V152" s="340"/>
    </row>
    <row r="153" spans="1:22" s="43" customFormat="1" ht="24.95" customHeight="1">
      <c r="A153" s="391"/>
      <c r="B153" s="42"/>
      <c r="C153" s="31"/>
      <c r="D153" s="56"/>
      <c r="E153" s="32"/>
      <c r="F153" s="33"/>
      <c r="G153" s="33"/>
      <c r="H153" s="59"/>
      <c r="I153" s="33"/>
      <c r="J153" s="32"/>
      <c r="K153" s="33"/>
      <c r="L153" s="56"/>
      <c r="M153" s="34"/>
      <c r="N153" s="34"/>
      <c r="O153" s="40">
        <f t="shared" si="4"/>
        <v>0</v>
      </c>
      <c r="P153" s="33"/>
      <c r="Q153" s="30"/>
      <c r="R153" s="30"/>
      <c r="S153" s="143"/>
      <c r="T153" s="107">
        <f t="shared" si="5"/>
        <v>0</v>
      </c>
      <c r="U153" s="312"/>
      <c r="V153" s="340"/>
    </row>
    <row r="154" spans="1:22" s="43" customFormat="1" ht="24.95" customHeight="1">
      <c r="A154" s="391"/>
      <c r="B154" s="42"/>
      <c r="C154" s="31"/>
      <c r="D154" s="56"/>
      <c r="E154" s="32"/>
      <c r="F154" s="33"/>
      <c r="G154" s="33"/>
      <c r="H154" s="59"/>
      <c r="I154" s="33"/>
      <c r="J154" s="32"/>
      <c r="K154" s="33"/>
      <c r="L154" s="56"/>
      <c r="M154" s="34"/>
      <c r="N154" s="34"/>
      <c r="O154" s="40">
        <f t="shared" si="4"/>
        <v>0</v>
      </c>
      <c r="P154" s="33"/>
      <c r="Q154" s="30"/>
      <c r="R154" s="30"/>
      <c r="S154" s="143"/>
      <c r="T154" s="107">
        <f t="shared" si="5"/>
        <v>0</v>
      </c>
      <c r="U154" s="312"/>
      <c r="V154" s="340"/>
    </row>
    <row r="155" spans="1:22" s="43" customFormat="1" ht="24.95" customHeight="1">
      <c r="A155" s="391"/>
      <c r="B155" s="42"/>
      <c r="C155" s="31"/>
      <c r="D155" s="56"/>
      <c r="E155" s="32"/>
      <c r="F155" s="33"/>
      <c r="G155" s="33"/>
      <c r="H155" s="59"/>
      <c r="I155" s="33"/>
      <c r="J155" s="32"/>
      <c r="K155" s="33"/>
      <c r="L155" s="56"/>
      <c r="M155" s="34"/>
      <c r="N155" s="34"/>
      <c r="O155" s="40">
        <f t="shared" si="4"/>
        <v>0</v>
      </c>
      <c r="P155" s="33"/>
      <c r="Q155" s="30"/>
      <c r="R155" s="30"/>
      <c r="S155" s="143"/>
      <c r="T155" s="107">
        <f t="shared" si="5"/>
        <v>0</v>
      </c>
      <c r="U155" s="312"/>
      <c r="V155" s="340"/>
    </row>
    <row r="156" spans="1:22" s="43" customFormat="1" ht="24.95" customHeight="1">
      <c r="A156" s="391"/>
      <c r="B156" s="42"/>
      <c r="C156" s="31"/>
      <c r="D156" s="56"/>
      <c r="E156" s="32"/>
      <c r="F156" s="33"/>
      <c r="G156" s="33"/>
      <c r="H156" s="59"/>
      <c r="I156" s="33"/>
      <c r="J156" s="32"/>
      <c r="K156" s="33"/>
      <c r="L156" s="56"/>
      <c r="M156" s="34"/>
      <c r="N156" s="34"/>
      <c r="O156" s="40">
        <f t="shared" si="4"/>
        <v>0</v>
      </c>
      <c r="P156" s="33"/>
      <c r="Q156" s="30"/>
      <c r="R156" s="30"/>
      <c r="S156" s="143"/>
      <c r="T156" s="107">
        <f t="shared" si="5"/>
        <v>0</v>
      </c>
      <c r="U156" s="312"/>
      <c r="V156" s="340"/>
    </row>
    <row r="157" spans="1:22" s="43" customFormat="1" ht="24.95" customHeight="1">
      <c r="A157" s="391"/>
      <c r="B157" s="42"/>
      <c r="C157" s="31"/>
      <c r="D157" s="56"/>
      <c r="E157" s="32"/>
      <c r="F157" s="33"/>
      <c r="G157" s="33"/>
      <c r="H157" s="59"/>
      <c r="I157" s="33"/>
      <c r="J157" s="32"/>
      <c r="K157" s="33"/>
      <c r="L157" s="56"/>
      <c r="M157" s="34"/>
      <c r="N157" s="34"/>
      <c r="O157" s="40">
        <f t="shared" si="4"/>
        <v>0</v>
      </c>
      <c r="P157" s="33"/>
      <c r="Q157" s="30"/>
      <c r="R157" s="30"/>
      <c r="S157" s="143"/>
      <c r="T157" s="107">
        <f t="shared" si="5"/>
        <v>0</v>
      </c>
      <c r="U157" s="312"/>
      <c r="V157" s="340"/>
    </row>
    <row r="158" spans="1:22" s="43" customFormat="1" ht="24.95" customHeight="1">
      <c r="A158" s="391"/>
      <c r="B158" s="42"/>
      <c r="C158" s="31"/>
      <c r="D158" s="56"/>
      <c r="E158" s="32"/>
      <c r="F158" s="33"/>
      <c r="G158" s="33"/>
      <c r="H158" s="59"/>
      <c r="I158" s="33"/>
      <c r="J158" s="32"/>
      <c r="K158" s="33"/>
      <c r="L158" s="56"/>
      <c r="M158" s="34"/>
      <c r="N158" s="34"/>
      <c r="O158" s="40">
        <f t="shared" si="4"/>
        <v>0</v>
      </c>
      <c r="P158" s="33"/>
      <c r="Q158" s="30"/>
      <c r="R158" s="30"/>
      <c r="S158" s="143"/>
      <c r="T158" s="107">
        <f t="shared" si="5"/>
        <v>0</v>
      </c>
      <c r="U158" s="312"/>
      <c r="V158" s="340"/>
    </row>
    <row r="159" spans="1:22" s="43" customFormat="1" ht="24.95" customHeight="1">
      <c r="A159" s="391"/>
      <c r="B159" s="42"/>
      <c r="C159" s="31"/>
      <c r="D159" s="56"/>
      <c r="E159" s="32"/>
      <c r="F159" s="33"/>
      <c r="G159" s="33"/>
      <c r="H159" s="59"/>
      <c r="I159" s="33"/>
      <c r="J159" s="32"/>
      <c r="K159" s="33"/>
      <c r="L159" s="56"/>
      <c r="M159" s="34"/>
      <c r="N159" s="34"/>
      <c r="O159" s="40">
        <f t="shared" si="4"/>
        <v>0</v>
      </c>
      <c r="P159" s="33"/>
      <c r="Q159" s="30"/>
      <c r="R159" s="30"/>
      <c r="S159" s="143"/>
      <c r="T159" s="107">
        <f t="shared" si="5"/>
        <v>0</v>
      </c>
      <c r="U159" s="312"/>
      <c r="V159" s="340"/>
    </row>
    <row r="160" spans="1:22" s="43" customFormat="1" ht="24.95" customHeight="1">
      <c r="A160" s="391"/>
      <c r="B160" s="42"/>
      <c r="C160" s="31"/>
      <c r="D160" s="56"/>
      <c r="E160" s="32"/>
      <c r="F160" s="33"/>
      <c r="G160" s="33"/>
      <c r="H160" s="59"/>
      <c r="I160" s="33"/>
      <c r="J160" s="32"/>
      <c r="K160" s="33"/>
      <c r="L160" s="56"/>
      <c r="M160" s="34"/>
      <c r="N160" s="34"/>
      <c r="O160" s="40">
        <f t="shared" si="4"/>
        <v>0</v>
      </c>
      <c r="P160" s="33"/>
      <c r="Q160" s="30"/>
      <c r="R160" s="30"/>
      <c r="S160" s="143"/>
      <c r="T160" s="107">
        <f t="shared" si="5"/>
        <v>0</v>
      </c>
      <c r="U160" s="312"/>
      <c r="V160" s="340"/>
    </row>
    <row r="161" spans="1:22" s="43" customFormat="1" ht="24.95" customHeight="1">
      <c r="A161" s="391"/>
      <c r="B161" s="42"/>
      <c r="C161" s="31"/>
      <c r="D161" s="56"/>
      <c r="E161" s="32"/>
      <c r="F161" s="33"/>
      <c r="G161" s="33"/>
      <c r="H161" s="59"/>
      <c r="I161" s="33"/>
      <c r="J161" s="32"/>
      <c r="K161" s="33"/>
      <c r="L161" s="56"/>
      <c r="M161" s="34"/>
      <c r="N161" s="34"/>
      <c r="O161" s="40">
        <f t="shared" si="4"/>
        <v>0</v>
      </c>
      <c r="P161" s="33"/>
      <c r="Q161" s="30"/>
      <c r="R161" s="30"/>
      <c r="S161" s="143"/>
      <c r="T161" s="107">
        <f t="shared" si="5"/>
        <v>0</v>
      </c>
      <c r="U161" s="312"/>
      <c r="V161" s="340"/>
    </row>
    <row r="162" spans="1:22" s="43" customFormat="1" ht="24.95" customHeight="1">
      <c r="A162" s="391"/>
      <c r="B162" s="42"/>
      <c r="C162" s="31"/>
      <c r="D162" s="56"/>
      <c r="E162" s="32"/>
      <c r="F162" s="33"/>
      <c r="G162" s="33"/>
      <c r="H162" s="59"/>
      <c r="I162" s="33"/>
      <c r="J162" s="32"/>
      <c r="K162" s="33"/>
      <c r="L162" s="56"/>
      <c r="M162" s="34"/>
      <c r="N162" s="34"/>
      <c r="O162" s="40">
        <f t="shared" si="4"/>
        <v>0</v>
      </c>
      <c r="P162" s="33"/>
      <c r="Q162" s="30"/>
      <c r="R162" s="30"/>
      <c r="S162" s="143"/>
      <c r="T162" s="107">
        <f t="shared" si="5"/>
        <v>0</v>
      </c>
      <c r="U162" s="312"/>
      <c r="V162" s="340"/>
    </row>
    <row r="163" spans="1:22" s="43" customFormat="1" ht="24.95" customHeight="1">
      <c r="A163" s="391"/>
      <c r="B163" s="42"/>
      <c r="C163" s="31"/>
      <c r="D163" s="56"/>
      <c r="E163" s="32"/>
      <c r="F163" s="33"/>
      <c r="G163" s="33"/>
      <c r="H163" s="59"/>
      <c r="I163" s="33"/>
      <c r="J163" s="32"/>
      <c r="K163" s="33"/>
      <c r="L163" s="56"/>
      <c r="M163" s="34"/>
      <c r="N163" s="34"/>
      <c r="O163" s="40">
        <f t="shared" si="4"/>
        <v>0</v>
      </c>
      <c r="P163" s="33"/>
      <c r="Q163" s="30"/>
      <c r="R163" s="30"/>
      <c r="S163" s="143"/>
      <c r="T163" s="107">
        <f t="shared" si="5"/>
        <v>0</v>
      </c>
      <c r="U163" s="312"/>
      <c r="V163" s="340"/>
    </row>
    <row r="164" spans="1:22" s="43" customFormat="1" ht="24.95" customHeight="1">
      <c r="A164" s="391"/>
      <c r="B164" s="42"/>
      <c r="C164" s="31"/>
      <c r="D164" s="56"/>
      <c r="E164" s="32"/>
      <c r="F164" s="33"/>
      <c r="G164" s="33"/>
      <c r="H164" s="59"/>
      <c r="I164" s="33"/>
      <c r="J164" s="32"/>
      <c r="K164" s="33"/>
      <c r="L164" s="56"/>
      <c r="M164" s="34"/>
      <c r="N164" s="34"/>
      <c r="O164" s="40">
        <f t="shared" si="4"/>
        <v>0</v>
      </c>
      <c r="P164" s="33"/>
      <c r="Q164" s="30"/>
      <c r="R164" s="30"/>
      <c r="S164" s="143"/>
      <c r="T164" s="107">
        <f t="shared" si="5"/>
        <v>0</v>
      </c>
      <c r="U164" s="312"/>
      <c r="V164" s="340"/>
    </row>
    <row r="165" spans="1:22" s="43" customFormat="1" ht="24.95" customHeight="1">
      <c r="A165" s="391"/>
      <c r="B165" s="42"/>
      <c r="C165" s="31"/>
      <c r="D165" s="56"/>
      <c r="E165" s="32"/>
      <c r="F165" s="33"/>
      <c r="G165" s="33"/>
      <c r="H165" s="59"/>
      <c r="I165" s="33"/>
      <c r="J165" s="32"/>
      <c r="K165" s="33"/>
      <c r="L165" s="56"/>
      <c r="M165" s="34"/>
      <c r="N165" s="34"/>
      <c r="O165" s="40">
        <f t="shared" si="4"/>
        <v>0</v>
      </c>
      <c r="P165" s="33"/>
      <c r="Q165" s="30"/>
      <c r="R165" s="30"/>
      <c r="S165" s="143"/>
      <c r="T165" s="107">
        <f t="shared" si="5"/>
        <v>0</v>
      </c>
      <c r="U165" s="312"/>
      <c r="V165" s="340"/>
    </row>
    <row r="166" spans="1:22" s="43" customFormat="1" ht="24.95" customHeight="1">
      <c r="A166" s="391"/>
      <c r="B166" s="42"/>
      <c r="C166" s="31"/>
      <c r="D166" s="56"/>
      <c r="E166" s="32"/>
      <c r="F166" s="33"/>
      <c r="G166" s="33"/>
      <c r="H166" s="59"/>
      <c r="I166" s="33"/>
      <c r="J166" s="32"/>
      <c r="K166" s="33"/>
      <c r="L166" s="56"/>
      <c r="M166" s="34"/>
      <c r="N166" s="34"/>
      <c r="O166" s="40">
        <f t="shared" si="4"/>
        <v>0</v>
      </c>
      <c r="P166" s="33"/>
      <c r="Q166" s="30"/>
      <c r="R166" s="30"/>
      <c r="S166" s="143"/>
      <c r="T166" s="107">
        <f t="shared" si="5"/>
        <v>0</v>
      </c>
      <c r="U166" s="312"/>
      <c r="V166" s="340"/>
    </row>
    <row r="167" spans="1:22" s="43" customFormat="1" ht="24.95" customHeight="1">
      <c r="A167" s="391"/>
      <c r="B167" s="42"/>
      <c r="C167" s="31"/>
      <c r="D167" s="56"/>
      <c r="E167" s="32"/>
      <c r="F167" s="33"/>
      <c r="G167" s="33"/>
      <c r="H167" s="59"/>
      <c r="I167" s="33"/>
      <c r="J167" s="32"/>
      <c r="K167" s="33"/>
      <c r="L167" s="56"/>
      <c r="M167" s="34"/>
      <c r="N167" s="34"/>
      <c r="O167" s="40">
        <f t="shared" si="4"/>
        <v>0</v>
      </c>
      <c r="P167" s="33"/>
      <c r="Q167" s="30"/>
      <c r="R167" s="30"/>
      <c r="S167" s="143"/>
      <c r="T167" s="107">
        <f t="shared" si="5"/>
        <v>0</v>
      </c>
      <c r="U167" s="312"/>
      <c r="V167" s="340"/>
    </row>
    <row r="168" spans="1:22" s="43" customFormat="1" ht="24.95" customHeight="1">
      <c r="A168" s="391"/>
      <c r="B168" s="42"/>
      <c r="C168" s="31"/>
      <c r="D168" s="56"/>
      <c r="E168" s="32"/>
      <c r="F168" s="33"/>
      <c r="G168" s="33"/>
      <c r="H168" s="59"/>
      <c r="I168" s="33"/>
      <c r="J168" s="32"/>
      <c r="K168" s="33"/>
      <c r="L168" s="56"/>
      <c r="M168" s="34"/>
      <c r="N168" s="34"/>
      <c r="O168" s="40">
        <f t="shared" si="4"/>
        <v>0</v>
      </c>
      <c r="P168" s="33"/>
      <c r="Q168" s="30"/>
      <c r="R168" s="30"/>
      <c r="S168" s="143"/>
      <c r="T168" s="107">
        <f t="shared" si="5"/>
        <v>0</v>
      </c>
      <c r="U168" s="312"/>
      <c r="V168" s="340"/>
    </row>
    <row r="169" spans="1:22" s="43" customFormat="1" ht="24.95" customHeight="1">
      <c r="A169" s="391"/>
      <c r="B169" s="42"/>
      <c r="C169" s="31"/>
      <c r="D169" s="56"/>
      <c r="E169" s="32"/>
      <c r="F169" s="33"/>
      <c r="G169" s="33"/>
      <c r="H169" s="59"/>
      <c r="I169" s="33"/>
      <c r="J169" s="32"/>
      <c r="K169" s="33"/>
      <c r="L169" s="56"/>
      <c r="M169" s="34"/>
      <c r="N169" s="34"/>
      <c r="O169" s="40">
        <f t="shared" si="4"/>
        <v>0</v>
      </c>
      <c r="P169" s="33"/>
      <c r="Q169" s="30"/>
      <c r="R169" s="30"/>
      <c r="S169" s="143"/>
      <c r="T169" s="107">
        <f t="shared" si="5"/>
        <v>0</v>
      </c>
      <c r="U169" s="312"/>
      <c r="V169" s="340"/>
    </row>
    <row r="170" spans="1:22" s="43" customFormat="1" ht="24.95" customHeight="1">
      <c r="A170" s="391"/>
      <c r="B170" s="42"/>
      <c r="C170" s="31"/>
      <c r="D170" s="56"/>
      <c r="E170" s="32"/>
      <c r="F170" s="33"/>
      <c r="G170" s="33"/>
      <c r="H170" s="59"/>
      <c r="I170" s="33"/>
      <c r="J170" s="32"/>
      <c r="K170" s="33"/>
      <c r="L170" s="56"/>
      <c r="M170" s="34"/>
      <c r="N170" s="34"/>
      <c r="O170" s="40">
        <f t="shared" si="4"/>
        <v>0</v>
      </c>
      <c r="P170" s="33"/>
      <c r="Q170" s="30"/>
      <c r="R170" s="30"/>
      <c r="S170" s="143"/>
      <c r="T170" s="107">
        <f t="shared" si="5"/>
        <v>0</v>
      </c>
      <c r="U170" s="312"/>
      <c r="V170" s="340"/>
    </row>
    <row r="171" spans="1:22" s="43" customFormat="1" ht="24.95" customHeight="1">
      <c r="A171" s="391"/>
      <c r="B171" s="42"/>
      <c r="C171" s="31"/>
      <c r="D171" s="56"/>
      <c r="E171" s="32"/>
      <c r="F171" s="33"/>
      <c r="G171" s="33"/>
      <c r="H171" s="59"/>
      <c r="I171" s="33"/>
      <c r="J171" s="32"/>
      <c r="K171" s="33"/>
      <c r="L171" s="56"/>
      <c r="M171" s="34"/>
      <c r="N171" s="34"/>
      <c r="O171" s="40">
        <f t="shared" ref="O171:O203" si="6">N171*1.2</f>
        <v>0</v>
      </c>
      <c r="P171" s="33"/>
      <c r="Q171" s="30"/>
      <c r="R171" s="30"/>
      <c r="S171" s="143"/>
      <c r="T171" s="107">
        <f t="shared" si="5"/>
        <v>0</v>
      </c>
      <c r="U171" s="312"/>
      <c r="V171" s="340"/>
    </row>
    <row r="172" spans="1:22" s="43" customFormat="1" ht="24.95" customHeight="1">
      <c r="A172" s="391"/>
      <c r="B172" s="42"/>
      <c r="C172" s="31"/>
      <c r="D172" s="56"/>
      <c r="E172" s="32"/>
      <c r="F172" s="33"/>
      <c r="G172" s="33"/>
      <c r="H172" s="59"/>
      <c r="I172" s="33"/>
      <c r="J172" s="32"/>
      <c r="K172" s="33"/>
      <c r="L172" s="56"/>
      <c r="M172" s="34"/>
      <c r="N172" s="34"/>
      <c r="O172" s="40">
        <f t="shared" si="6"/>
        <v>0</v>
      </c>
      <c r="P172" s="33"/>
      <c r="Q172" s="30"/>
      <c r="R172" s="30"/>
      <c r="S172" s="143"/>
      <c r="T172" s="107">
        <f t="shared" si="5"/>
        <v>0</v>
      </c>
      <c r="U172" s="312"/>
      <c r="V172" s="340"/>
    </row>
    <row r="173" spans="1:22" s="43" customFormat="1" ht="24.95" customHeight="1">
      <c r="A173" s="391"/>
      <c r="B173" s="42"/>
      <c r="C173" s="31"/>
      <c r="D173" s="56"/>
      <c r="E173" s="32"/>
      <c r="F173" s="33"/>
      <c r="G173" s="33"/>
      <c r="H173" s="59"/>
      <c r="I173" s="33"/>
      <c r="J173" s="32"/>
      <c r="K173" s="33"/>
      <c r="L173" s="56"/>
      <c r="M173" s="34"/>
      <c r="N173" s="34"/>
      <c r="O173" s="40">
        <f t="shared" si="6"/>
        <v>0</v>
      </c>
      <c r="P173" s="33"/>
      <c r="Q173" s="30"/>
      <c r="R173" s="30"/>
      <c r="S173" s="143"/>
      <c r="T173" s="107">
        <f t="shared" si="5"/>
        <v>0</v>
      </c>
      <c r="U173" s="312"/>
      <c r="V173" s="340"/>
    </row>
    <row r="174" spans="1:22" s="43" customFormat="1" ht="24.95" customHeight="1">
      <c r="A174" s="391"/>
      <c r="B174" s="42"/>
      <c r="C174" s="31"/>
      <c r="D174" s="56"/>
      <c r="E174" s="32"/>
      <c r="F174" s="33"/>
      <c r="G174" s="33"/>
      <c r="H174" s="59"/>
      <c r="I174" s="33"/>
      <c r="J174" s="32"/>
      <c r="K174" s="33"/>
      <c r="L174" s="56"/>
      <c r="M174" s="34"/>
      <c r="N174" s="34"/>
      <c r="O174" s="40">
        <f t="shared" si="6"/>
        <v>0</v>
      </c>
      <c r="P174" s="33"/>
      <c r="Q174" s="30"/>
      <c r="R174" s="30"/>
      <c r="S174" s="143"/>
      <c r="T174" s="107">
        <f t="shared" si="5"/>
        <v>0</v>
      </c>
      <c r="U174" s="312"/>
      <c r="V174" s="340"/>
    </row>
    <row r="175" spans="1:22" s="43" customFormat="1" ht="24.95" customHeight="1">
      <c r="A175" s="391"/>
      <c r="B175" s="42"/>
      <c r="C175" s="31"/>
      <c r="D175" s="56"/>
      <c r="E175" s="32"/>
      <c r="F175" s="33"/>
      <c r="G175" s="33"/>
      <c r="H175" s="59"/>
      <c r="I175" s="33"/>
      <c r="J175" s="32"/>
      <c r="K175" s="33"/>
      <c r="L175" s="56"/>
      <c r="M175" s="34"/>
      <c r="N175" s="34"/>
      <c r="O175" s="40">
        <f t="shared" si="6"/>
        <v>0</v>
      </c>
      <c r="P175" s="33"/>
      <c r="Q175" s="30"/>
      <c r="R175" s="30"/>
      <c r="S175" s="143"/>
      <c r="T175" s="107">
        <f t="shared" si="5"/>
        <v>0</v>
      </c>
      <c r="U175" s="312"/>
      <c r="V175" s="340"/>
    </row>
    <row r="176" spans="1:22" s="43" customFormat="1" ht="24.95" customHeight="1">
      <c r="A176" s="391"/>
      <c r="B176" s="42"/>
      <c r="C176" s="31"/>
      <c r="D176" s="56"/>
      <c r="E176" s="32"/>
      <c r="F176" s="33"/>
      <c r="G176" s="33"/>
      <c r="H176" s="59"/>
      <c r="I176" s="33"/>
      <c r="J176" s="32"/>
      <c r="K176" s="33"/>
      <c r="L176" s="56"/>
      <c r="M176" s="34"/>
      <c r="N176" s="34"/>
      <c r="O176" s="40">
        <f t="shared" si="6"/>
        <v>0</v>
      </c>
      <c r="P176" s="33"/>
      <c r="Q176" s="30"/>
      <c r="R176" s="30"/>
      <c r="S176" s="143"/>
      <c r="T176" s="107">
        <f t="shared" ref="T176:T201" si="7">IF(ISBLANK($S176),O176,0)</f>
        <v>0</v>
      </c>
      <c r="U176" s="312"/>
      <c r="V176" s="340"/>
    </row>
    <row r="177" spans="1:22" s="43" customFormat="1" ht="24.95" customHeight="1">
      <c r="A177" s="391"/>
      <c r="B177" s="42"/>
      <c r="C177" s="31"/>
      <c r="D177" s="56"/>
      <c r="E177" s="32"/>
      <c r="F177" s="33"/>
      <c r="G177" s="33"/>
      <c r="H177" s="59"/>
      <c r="I177" s="33"/>
      <c r="J177" s="32"/>
      <c r="K177" s="33"/>
      <c r="L177" s="56"/>
      <c r="M177" s="34"/>
      <c r="N177" s="34"/>
      <c r="O177" s="40">
        <f t="shared" si="6"/>
        <v>0</v>
      </c>
      <c r="P177" s="33"/>
      <c r="Q177" s="30"/>
      <c r="R177" s="30"/>
      <c r="S177" s="143"/>
      <c r="T177" s="107">
        <f t="shared" si="7"/>
        <v>0</v>
      </c>
      <c r="U177" s="312"/>
      <c r="V177" s="340"/>
    </row>
    <row r="178" spans="1:22" s="43" customFormat="1" ht="24.95" customHeight="1">
      <c r="A178" s="391"/>
      <c r="B178" s="42"/>
      <c r="C178" s="31"/>
      <c r="D178" s="56"/>
      <c r="E178" s="32"/>
      <c r="F178" s="33"/>
      <c r="G178" s="33"/>
      <c r="H178" s="59"/>
      <c r="I178" s="33"/>
      <c r="J178" s="32"/>
      <c r="K178" s="33"/>
      <c r="L178" s="56"/>
      <c r="M178" s="34"/>
      <c r="N178" s="34"/>
      <c r="O178" s="40">
        <f t="shared" si="6"/>
        <v>0</v>
      </c>
      <c r="P178" s="33"/>
      <c r="Q178" s="30"/>
      <c r="R178" s="30"/>
      <c r="S178" s="143"/>
      <c r="T178" s="107">
        <f t="shared" si="7"/>
        <v>0</v>
      </c>
      <c r="U178" s="312"/>
      <c r="V178" s="340"/>
    </row>
    <row r="179" spans="1:22" s="43" customFormat="1" ht="24.95" customHeight="1">
      <c r="A179" s="391"/>
      <c r="B179" s="42"/>
      <c r="C179" s="31"/>
      <c r="D179" s="56"/>
      <c r="E179" s="32"/>
      <c r="F179" s="33"/>
      <c r="G179" s="33"/>
      <c r="H179" s="59"/>
      <c r="I179" s="33"/>
      <c r="J179" s="32"/>
      <c r="K179" s="33"/>
      <c r="L179" s="56"/>
      <c r="M179" s="34"/>
      <c r="N179" s="34"/>
      <c r="O179" s="40">
        <f t="shared" si="6"/>
        <v>0</v>
      </c>
      <c r="P179" s="33"/>
      <c r="Q179" s="30"/>
      <c r="R179" s="30"/>
      <c r="S179" s="143"/>
      <c r="T179" s="107">
        <f t="shared" si="7"/>
        <v>0</v>
      </c>
      <c r="U179" s="312"/>
      <c r="V179" s="340"/>
    </row>
    <row r="180" spans="1:22" s="43" customFormat="1" ht="24.95" customHeight="1">
      <c r="A180" s="391"/>
      <c r="B180" s="42"/>
      <c r="C180" s="31"/>
      <c r="D180" s="56"/>
      <c r="E180" s="32"/>
      <c r="F180" s="33"/>
      <c r="G180" s="33"/>
      <c r="H180" s="59"/>
      <c r="I180" s="33"/>
      <c r="J180" s="32"/>
      <c r="K180" s="33"/>
      <c r="L180" s="56"/>
      <c r="M180" s="34"/>
      <c r="N180" s="34"/>
      <c r="O180" s="40">
        <f t="shared" si="6"/>
        <v>0</v>
      </c>
      <c r="P180" s="33"/>
      <c r="Q180" s="30"/>
      <c r="R180" s="30"/>
      <c r="S180" s="143"/>
      <c r="T180" s="107">
        <f t="shared" si="7"/>
        <v>0</v>
      </c>
      <c r="U180" s="312"/>
      <c r="V180" s="340"/>
    </row>
    <row r="181" spans="1:22" s="43" customFormat="1" ht="24.95" customHeight="1">
      <c r="A181" s="391"/>
      <c r="B181" s="42"/>
      <c r="C181" s="31"/>
      <c r="D181" s="56"/>
      <c r="E181" s="32"/>
      <c r="F181" s="33"/>
      <c r="G181" s="33"/>
      <c r="H181" s="59"/>
      <c r="I181" s="33"/>
      <c r="J181" s="32"/>
      <c r="K181" s="33"/>
      <c r="L181" s="56"/>
      <c r="M181" s="34"/>
      <c r="N181" s="34"/>
      <c r="O181" s="40">
        <f t="shared" si="6"/>
        <v>0</v>
      </c>
      <c r="P181" s="33"/>
      <c r="Q181" s="30"/>
      <c r="R181" s="30"/>
      <c r="S181" s="143"/>
      <c r="T181" s="107">
        <f t="shared" si="7"/>
        <v>0</v>
      </c>
      <c r="U181" s="312"/>
      <c r="V181" s="340"/>
    </row>
    <row r="182" spans="1:22" s="43" customFormat="1" ht="24.95" customHeight="1">
      <c r="A182" s="391"/>
      <c r="B182" s="42"/>
      <c r="C182" s="31"/>
      <c r="D182" s="56"/>
      <c r="E182" s="32"/>
      <c r="F182" s="33"/>
      <c r="G182" s="33"/>
      <c r="H182" s="59"/>
      <c r="I182" s="33"/>
      <c r="J182" s="32"/>
      <c r="K182" s="33"/>
      <c r="L182" s="56"/>
      <c r="M182" s="34"/>
      <c r="N182" s="34"/>
      <c r="O182" s="40">
        <f t="shared" si="6"/>
        <v>0</v>
      </c>
      <c r="P182" s="33"/>
      <c r="Q182" s="30"/>
      <c r="R182" s="30"/>
      <c r="S182" s="143"/>
      <c r="T182" s="107">
        <f t="shared" si="7"/>
        <v>0</v>
      </c>
      <c r="U182" s="312"/>
      <c r="V182" s="340"/>
    </row>
    <row r="183" spans="1:22" s="43" customFormat="1" ht="24.95" customHeight="1">
      <c r="A183" s="391"/>
      <c r="B183" s="42"/>
      <c r="C183" s="31"/>
      <c r="D183" s="56"/>
      <c r="E183" s="32"/>
      <c r="F183" s="33"/>
      <c r="G183" s="33"/>
      <c r="H183" s="59"/>
      <c r="I183" s="33"/>
      <c r="J183" s="32"/>
      <c r="K183" s="33"/>
      <c r="L183" s="56"/>
      <c r="M183" s="34"/>
      <c r="N183" s="34"/>
      <c r="O183" s="40">
        <f t="shared" si="6"/>
        <v>0</v>
      </c>
      <c r="P183" s="33"/>
      <c r="Q183" s="30"/>
      <c r="R183" s="30"/>
      <c r="S183" s="143"/>
      <c r="T183" s="107">
        <f t="shared" si="7"/>
        <v>0</v>
      </c>
      <c r="U183" s="312"/>
      <c r="V183" s="340"/>
    </row>
    <row r="184" spans="1:22" s="43" customFormat="1" ht="24.95" customHeight="1">
      <c r="A184" s="391"/>
      <c r="B184" s="42"/>
      <c r="C184" s="31"/>
      <c r="D184" s="56"/>
      <c r="E184" s="32"/>
      <c r="F184" s="33"/>
      <c r="G184" s="33"/>
      <c r="H184" s="59"/>
      <c r="I184" s="33"/>
      <c r="J184" s="32"/>
      <c r="K184" s="33"/>
      <c r="L184" s="56"/>
      <c r="M184" s="34"/>
      <c r="N184" s="34"/>
      <c r="O184" s="40">
        <f t="shared" si="6"/>
        <v>0</v>
      </c>
      <c r="P184" s="33"/>
      <c r="Q184" s="30"/>
      <c r="R184" s="30"/>
      <c r="S184" s="143"/>
      <c r="T184" s="107">
        <f t="shared" si="7"/>
        <v>0</v>
      </c>
      <c r="U184" s="312"/>
      <c r="V184" s="340"/>
    </row>
    <row r="185" spans="1:22" s="43" customFormat="1" ht="24.95" customHeight="1">
      <c r="A185" s="391"/>
      <c r="B185" s="42"/>
      <c r="C185" s="31"/>
      <c r="D185" s="56"/>
      <c r="E185" s="32"/>
      <c r="F185" s="33"/>
      <c r="G185" s="33"/>
      <c r="H185" s="59"/>
      <c r="I185" s="33"/>
      <c r="J185" s="32"/>
      <c r="K185" s="33"/>
      <c r="L185" s="56"/>
      <c r="M185" s="34"/>
      <c r="N185" s="34"/>
      <c r="O185" s="40">
        <f t="shared" si="6"/>
        <v>0</v>
      </c>
      <c r="P185" s="33"/>
      <c r="Q185" s="30"/>
      <c r="R185" s="30"/>
      <c r="S185" s="143"/>
      <c r="T185" s="107">
        <f t="shared" si="7"/>
        <v>0</v>
      </c>
      <c r="U185" s="312"/>
      <c r="V185" s="340"/>
    </row>
    <row r="186" spans="1:22" s="43" customFormat="1" ht="24.95" customHeight="1">
      <c r="A186" s="391"/>
      <c r="B186" s="42"/>
      <c r="C186" s="31"/>
      <c r="D186" s="56"/>
      <c r="E186" s="32"/>
      <c r="F186" s="33"/>
      <c r="G186" s="33"/>
      <c r="H186" s="59"/>
      <c r="I186" s="33"/>
      <c r="J186" s="32"/>
      <c r="K186" s="33"/>
      <c r="L186" s="56"/>
      <c r="M186" s="34"/>
      <c r="N186" s="34"/>
      <c r="O186" s="40">
        <f t="shared" si="6"/>
        <v>0</v>
      </c>
      <c r="P186" s="33"/>
      <c r="Q186" s="30"/>
      <c r="R186" s="30"/>
      <c r="S186" s="143"/>
      <c r="T186" s="107">
        <f t="shared" si="7"/>
        <v>0</v>
      </c>
      <c r="U186" s="312"/>
      <c r="V186" s="340"/>
    </row>
    <row r="187" spans="1:22" s="43" customFormat="1" ht="24.95" customHeight="1">
      <c r="A187" s="391"/>
      <c r="B187" s="42"/>
      <c r="C187" s="31"/>
      <c r="D187" s="56"/>
      <c r="E187" s="32"/>
      <c r="F187" s="33"/>
      <c r="G187" s="33"/>
      <c r="H187" s="59"/>
      <c r="I187" s="33"/>
      <c r="J187" s="32"/>
      <c r="K187" s="33"/>
      <c r="L187" s="56"/>
      <c r="M187" s="34"/>
      <c r="N187" s="34"/>
      <c r="O187" s="40">
        <f t="shared" si="6"/>
        <v>0</v>
      </c>
      <c r="P187" s="33"/>
      <c r="Q187" s="30"/>
      <c r="R187" s="30"/>
      <c r="S187" s="143"/>
      <c r="T187" s="107">
        <f t="shared" si="7"/>
        <v>0</v>
      </c>
      <c r="U187" s="312"/>
      <c r="V187" s="340"/>
    </row>
    <row r="188" spans="1:22" s="43" customFormat="1" ht="24.95" customHeight="1">
      <c r="A188" s="391"/>
      <c r="B188" s="42"/>
      <c r="C188" s="31"/>
      <c r="D188" s="56"/>
      <c r="E188" s="32"/>
      <c r="F188" s="33"/>
      <c r="G188" s="33"/>
      <c r="H188" s="59"/>
      <c r="I188" s="33"/>
      <c r="J188" s="32"/>
      <c r="K188" s="33"/>
      <c r="L188" s="56"/>
      <c r="M188" s="34"/>
      <c r="N188" s="34"/>
      <c r="O188" s="40">
        <f t="shared" si="6"/>
        <v>0</v>
      </c>
      <c r="P188" s="33"/>
      <c r="Q188" s="30"/>
      <c r="R188" s="30"/>
      <c r="S188" s="143"/>
      <c r="T188" s="107">
        <f t="shared" si="7"/>
        <v>0</v>
      </c>
      <c r="U188" s="312"/>
      <c r="V188" s="340"/>
    </row>
    <row r="189" spans="1:22" s="43" customFormat="1" ht="24.95" customHeight="1">
      <c r="A189" s="391"/>
      <c r="B189" s="42"/>
      <c r="C189" s="31"/>
      <c r="D189" s="56"/>
      <c r="E189" s="32"/>
      <c r="F189" s="33"/>
      <c r="G189" s="33"/>
      <c r="H189" s="59"/>
      <c r="I189" s="33"/>
      <c r="J189" s="32"/>
      <c r="K189" s="33"/>
      <c r="L189" s="56"/>
      <c r="M189" s="34"/>
      <c r="N189" s="34"/>
      <c r="O189" s="40">
        <f t="shared" si="6"/>
        <v>0</v>
      </c>
      <c r="P189" s="33"/>
      <c r="Q189" s="30"/>
      <c r="R189" s="30"/>
      <c r="S189" s="143"/>
      <c r="T189" s="107">
        <f t="shared" si="7"/>
        <v>0</v>
      </c>
      <c r="U189" s="312"/>
      <c r="V189" s="340"/>
    </row>
    <row r="190" spans="1:22" s="43" customFormat="1" ht="24.95" customHeight="1">
      <c r="A190" s="391"/>
      <c r="B190" s="42"/>
      <c r="C190" s="31"/>
      <c r="D190" s="56"/>
      <c r="E190" s="32"/>
      <c r="F190" s="33"/>
      <c r="G190" s="33"/>
      <c r="H190" s="59"/>
      <c r="I190" s="33"/>
      <c r="J190" s="32"/>
      <c r="K190" s="33"/>
      <c r="L190" s="56"/>
      <c r="M190" s="34"/>
      <c r="N190" s="34"/>
      <c r="O190" s="40">
        <f t="shared" si="6"/>
        <v>0</v>
      </c>
      <c r="P190" s="33"/>
      <c r="Q190" s="30"/>
      <c r="R190" s="30"/>
      <c r="S190" s="143"/>
      <c r="T190" s="107">
        <f t="shared" si="7"/>
        <v>0</v>
      </c>
      <c r="U190" s="312"/>
      <c r="V190" s="340"/>
    </row>
    <row r="191" spans="1:22" s="43" customFormat="1" ht="24.95" customHeight="1">
      <c r="A191" s="391"/>
      <c r="B191" s="42"/>
      <c r="C191" s="31"/>
      <c r="D191" s="56"/>
      <c r="E191" s="32"/>
      <c r="F191" s="33"/>
      <c r="G191" s="33"/>
      <c r="H191" s="59"/>
      <c r="I191" s="33"/>
      <c r="J191" s="32"/>
      <c r="K191" s="33"/>
      <c r="L191" s="56"/>
      <c r="M191" s="34"/>
      <c r="N191" s="34"/>
      <c r="O191" s="40">
        <f t="shared" si="6"/>
        <v>0</v>
      </c>
      <c r="P191" s="33"/>
      <c r="Q191" s="30"/>
      <c r="R191" s="30"/>
      <c r="S191" s="143"/>
      <c r="T191" s="107">
        <f t="shared" si="7"/>
        <v>0</v>
      </c>
      <c r="U191" s="312"/>
      <c r="V191" s="340"/>
    </row>
    <row r="192" spans="1:22" s="43" customFormat="1" ht="24.95" customHeight="1">
      <c r="A192" s="391"/>
      <c r="B192" s="42"/>
      <c r="C192" s="31"/>
      <c r="D192" s="56"/>
      <c r="E192" s="32"/>
      <c r="F192" s="33"/>
      <c r="G192" s="33"/>
      <c r="H192" s="59"/>
      <c r="I192" s="33"/>
      <c r="J192" s="32"/>
      <c r="K192" s="33"/>
      <c r="L192" s="56"/>
      <c r="M192" s="34"/>
      <c r="N192" s="34"/>
      <c r="O192" s="40">
        <f t="shared" si="6"/>
        <v>0</v>
      </c>
      <c r="P192" s="33"/>
      <c r="Q192" s="30"/>
      <c r="R192" s="30"/>
      <c r="S192" s="143"/>
      <c r="T192" s="107">
        <f t="shared" si="7"/>
        <v>0</v>
      </c>
      <c r="U192" s="312"/>
      <c r="V192" s="340"/>
    </row>
    <row r="193" spans="1:22" s="43" customFormat="1" ht="24.95" customHeight="1">
      <c r="A193" s="391"/>
      <c r="B193" s="42"/>
      <c r="C193" s="31"/>
      <c r="D193" s="56"/>
      <c r="E193" s="32"/>
      <c r="F193" s="33"/>
      <c r="G193" s="33"/>
      <c r="H193" s="59"/>
      <c r="I193" s="33"/>
      <c r="J193" s="32"/>
      <c r="K193" s="33"/>
      <c r="L193" s="56"/>
      <c r="M193" s="34"/>
      <c r="N193" s="34"/>
      <c r="O193" s="40">
        <f t="shared" si="6"/>
        <v>0</v>
      </c>
      <c r="P193" s="33"/>
      <c r="Q193" s="30"/>
      <c r="R193" s="30"/>
      <c r="S193" s="143"/>
      <c r="T193" s="107">
        <f t="shared" si="7"/>
        <v>0</v>
      </c>
      <c r="U193" s="312"/>
      <c r="V193" s="340"/>
    </row>
    <row r="194" spans="1:22" s="43" customFormat="1" ht="24.95" customHeight="1">
      <c r="A194" s="391"/>
      <c r="B194" s="42"/>
      <c r="C194" s="31"/>
      <c r="D194" s="56"/>
      <c r="E194" s="32"/>
      <c r="F194" s="33"/>
      <c r="G194" s="33"/>
      <c r="H194" s="59"/>
      <c r="I194" s="33"/>
      <c r="J194" s="32"/>
      <c r="K194" s="33"/>
      <c r="L194" s="56"/>
      <c r="M194" s="34"/>
      <c r="N194" s="34"/>
      <c r="O194" s="40">
        <f t="shared" si="6"/>
        <v>0</v>
      </c>
      <c r="P194" s="33"/>
      <c r="Q194" s="30"/>
      <c r="R194" s="30"/>
      <c r="S194" s="143"/>
      <c r="T194" s="107">
        <f t="shared" si="7"/>
        <v>0</v>
      </c>
      <c r="U194" s="312"/>
      <c r="V194" s="340"/>
    </row>
    <row r="195" spans="1:22" s="43" customFormat="1" ht="24.95" customHeight="1">
      <c r="A195" s="391"/>
      <c r="B195" s="42"/>
      <c r="C195" s="31"/>
      <c r="D195" s="56"/>
      <c r="E195" s="32"/>
      <c r="F195" s="33"/>
      <c r="G195" s="33"/>
      <c r="H195" s="59"/>
      <c r="I195" s="33"/>
      <c r="J195" s="32"/>
      <c r="K195" s="33"/>
      <c r="L195" s="56"/>
      <c r="M195" s="34"/>
      <c r="N195" s="34"/>
      <c r="O195" s="40">
        <f t="shared" si="6"/>
        <v>0</v>
      </c>
      <c r="P195" s="33"/>
      <c r="Q195" s="30"/>
      <c r="R195" s="30"/>
      <c r="S195" s="143"/>
      <c r="T195" s="107">
        <f t="shared" si="7"/>
        <v>0</v>
      </c>
      <c r="U195" s="312"/>
      <c r="V195" s="340"/>
    </row>
    <row r="196" spans="1:22" s="43" customFormat="1" ht="24.95" customHeight="1">
      <c r="A196" s="391"/>
      <c r="B196" s="42"/>
      <c r="C196" s="31"/>
      <c r="D196" s="56"/>
      <c r="E196" s="32"/>
      <c r="F196" s="33"/>
      <c r="G196" s="33"/>
      <c r="H196" s="59"/>
      <c r="I196" s="33"/>
      <c r="J196" s="32"/>
      <c r="K196" s="33"/>
      <c r="L196" s="56"/>
      <c r="M196" s="34"/>
      <c r="N196" s="34"/>
      <c r="O196" s="40">
        <f t="shared" si="6"/>
        <v>0</v>
      </c>
      <c r="P196" s="33"/>
      <c r="Q196" s="30"/>
      <c r="R196" s="30"/>
      <c r="S196" s="143"/>
      <c r="T196" s="107">
        <f t="shared" si="7"/>
        <v>0</v>
      </c>
      <c r="U196" s="312"/>
      <c r="V196" s="340"/>
    </row>
    <row r="197" spans="1:22" s="43" customFormat="1" ht="24.95" customHeight="1">
      <c r="A197" s="391"/>
      <c r="B197" s="42"/>
      <c r="C197" s="31"/>
      <c r="D197" s="56"/>
      <c r="E197" s="32"/>
      <c r="F197" s="33"/>
      <c r="G197" s="33"/>
      <c r="H197" s="59"/>
      <c r="I197" s="33"/>
      <c r="J197" s="32"/>
      <c r="K197" s="33"/>
      <c r="L197" s="56"/>
      <c r="M197" s="34"/>
      <c r="N197" s="34"/>
      <c r="O197" s="40">
        <f t="shared" si="6"/>
        <v>0</v>
      </c>
      <c r="P197" s="33"/>
      <c r="Q197" s="30"/>
      <c r="R197" s="30"/>
      <c r="S197" s="143"/>
      <c r="T197" s="107">
        <f t="shared" si="7"/>
        <v>0</v>
      </c>
      <c r="U197" s="312"/>
      <c r="V197" s="340"/>
    </row>
    <row r="198" spans="1:22" s="43" customFormat="1" ht="24.95" customHeight="1">
      <c r="A198" s="391"/>
      <c r="B198" s="42"/>
      <c r="C198" s="31"/>
      <c r="D198" s="56"/>
      <c r="E198" s="32"/>
      <c r="F198" s="33"/>
      <c r="G198" s="33"/>
      <c r="H198" s="59"/>
      <c r="I198" s="33"/>
      <c r="J198" s="32"/>
      <c r="K198" s="33"/>
      <c r="L198" s="56"/>
      <c r="M198" s="34"/>
      <c r="N198" s="34"/>
      <c r="O198" s="40">
        <f t="shared" si="6"/>
        <v>0</v>
      </c>
      <c r="P198" s="33"/>
      <c r="Q198" s="30"/>
      <c r="R198" s="30"/>
      <c r="S198" s="143"/>
      <c r="T198" s="107">
        <f t="shared" si="7"/>
        <v>0</v>
      </c>
      <c r="U198" s="312"/>
      <c r="V198" s="340"/>
    </row>
    <row r="199" spans="1:22" s="43" customFormat="1" ht="24.95" customHeight="1">
      <c r="A199" s="391"/>
      <c r="B199" s="42"/>
      <c r="C199" s="31"/>
      <c r="D199" s="56"/>
      <c r="E199" s="32"/>
      <c r="F199" s="33"/>
      <c r="G199" s="33"/>
      <c r="H199" s="59"/>
      <c r="I199" s="33"/>
      <c r="J199" s="32"/>
      <c r="K199" s="33"/>
      <c r="L199" s="56"/>
      <c r="M199" s="34"/>
      <c r="N199" s="34"/>
      <c r="O199" s="40">
        <f t="shared" si="6"/>
        <v>0</v>
      </c>
      <c r="P199" s="33"/>
      <c r="Q199" s="30"/>
      <c r="R199" s="30"/>
      <c r="S199" s="143"/>
      <c r="T199" s="107">
        <f t="shared" si="7"/>
        <v>0</v>
      </c>
      <c r="U199" s="312"/>
      <c r="V199" s="340"/>
    </row>
    <row r="200" spans="1:22" s="43" customFormat="1" ht="24.95" customHeight="1">
      <c r="A200" s="391"/>
      <c r="B200" s="42"/>
      <c r="C200" s="31"/>
      <c r="D200" s="56"/>
      <c r="E200" s="32"/>
      <c r="F200" s="33"/>
      <c r="G200" s="33"/>
      <c r="H200" s="59"/>
      <c r="I200" s="33"/>
      <c r="J200" s="32"/>
      <c r="K200" s="33"/>
      <c r="L200" s="56"/>
      <c r="M200" s="34"/>
      <c r="N200" s="34"/>
      <c r="O200" s="40">
        <f t="shared" si="6"/>
        <v>0</v>
      </c>
      <c r="P200" s="33"/>
      <c r="Q200" s="30"/>
      <c r="R200" s="30"/>
      <c r="S200" s="143"/>
      <c r="T200" s="107">
        <f t="shared" si="7"/>
        <v>0</v>
      </c>
      <c r="U200" s="312"/>
      <c r="V200" s="340"/>
    </row>
    <row r="201" spans="1:22" s="43" customFormat="1" ht="24.95" customHeight="1">
      <c r="A201" s="391"/>
      <c r="B201" s="42"/>
      <c r="C201" s="31"/>
      <c r="D201" s="56"/>
      <c r="E201" s="32"/>
      <c r="F201" s="33"/>
      <c r="G201" s="33"/>
      <c r="H201" s="59"/>
      <c r="I201" s="33"/>
      <c r="J201" s="32"/>
      <c r="K201" s="33"/>
      <c r="L201" s="56"/>
      <c r="M201" s="34"/>
      <c r="N201" s="34"/>
      <c r="O201" s="40">
        <f t="shared" si="6"/>
        <v>0</v>
      </c>
      <c r="P201" s="33"/>
      <c r="Q201" s="30"/>
      <c r="R201" s="30"/>
      <c r="S201" s="143"/>
      <c r="T201" s="107">
        <f t="shared" si="7"/>
        <v>0</v>
      </c>
      <c r="U201" s="312"/>
      <c r="V201" s="340"/>
    </row>
    <row r="202" spans="1:22" s="43" customFormat="1" ht="24.95" customHeight="1">
      <c r="A202" s="391"/>
      <c r="B202" s="42"/>
      <c r="C202" s="31"/>
      <c r="D202" s="56"/>
      <c r="E202" s="32"/>
      <c r="F202" s="33"/>
      <c r="G202" s="33"/>
      <c r="H202" s="59"/>
      <c r="I202" s="33"/>
      <c r="J202" s="32"/>
      <c r="K202" s="33"/>
      <c r="L202" s="56"/>
      <c r="M202" s="34"/>
      <c r="N202" s="34"/>
      <c r="O202" s="40">
        <f t="shared" si="6"/>
        <v>0</v>
      </c>
      <c r="P202" s="33"/>
      <c r="Q202" s="30"/>
      <c r="R202" s="30"/>
      <c r="S202" s="143"/>
      <c r="T202" s="107">
        <f>IF(ISBLANK($S202),O202,0)</f>
        <v>0</v>
      </c>
      <c r="U202" s="312"/>
      <c r="V202" s="340"/>
    </row>
    <row r="203" spans="1:22" s="43" customFormat="1" ht="24.95" customHeight="1">
      <c r="A203" s="391"/>
      <c r="B203" s="133"/>
      <c r="C203" s="36"/>
      <c r="D203" s="57"/>
      <c r="E203" s="38"/>
      <c r="F203" s="39"/>
      <c r="G203" s="39"/>
      <c r="H203" s="60"/>
      <c r="I203" s="39"/>
      <c r="J203" s="38"/>
      <c r="K203" s="39"/>
      <c r="L203" s="57"/>
      <c r="M203" s="40"/>
      <c r="N203" s="34"/>
      <c r="O203" s="40">
        <f t="shared" si="6"/>
        <v>0</v>
      </c>
      <c r="P203" s="39"/>
      <c r="Q203" s="37"/>
      <c r="R203" s="37"/>
      <c r="S203" s="143"/>
      <c r="T203" s="213">
        <f t="shared" ref="T203" si="8">IF(ISBLANK($S203),O203,0)</f>
        <v>0</v>
      </c>
      <c r="U203" s="312"/>
      <c r="V203" s="340"/>
    </row>
    <row r="204" spans="1:22" ht="39" customHeight="1">
      <c r="A204" s="24"/>
      <c r="B204" s="22" t="s">
        <v>9</v>
      </c>
      <c r="C204" s="23"/>
      <c r="D204" s="87"/>
      <c r="E204" s="20"/>
      <c r="F204" s="20"/>
      <c r="G204" s="20"/>
      <c r="H204" s="89"/>
      <c r="I204" s="20"/>
      <c r="J204" s="20"/>
      <c r="K204" s="138"/>
      <c r="L204" s="137"/>
      <c r="M204" s="138"/>
      <c r="N204" s="140">
        <f>SUM(N106:N203)</f>
        <v>0</v>
      </c>
      <c r="O204" s="218">
        <f>SUM(O106:O203)</f>
        <v>0</v>
      </c>
      <c r="P204" s="236"/>
      <c r="Q204" s="237"/>
      <c r="R204" s="141"/>
      <c r="S204" s="137"/>
      <c r="T204" s="217">
        <f>SUM(T106:T203)</f>
        <v>0</v>
      </c>
      <c r="U204" s="345"/>
      <c r="V204" s="341"/>
    </row>
    <row r="205" spans="1:22" ht="51.95" customHeight="1">
      <c r="A205" s="17"/>
      <c r="B205" s="17"/>
      <c r="C205" s="17"/>
      <c r="D205" s="224"/>
      <c r="E205" s="225"/>
      <c r="F205" s="17"/>
      <c r="G205" s="17"/>
      <c r="H205" s="226"/>
      <c r="I205" s="17"/>
      <c r="J205" s="225"/>
      <c r="K205" s="17"/>
      <c r="L205" s="224"/>
      <c r="M205" s="17"/>
      <c r="N205" s="17"/>
      <c r="O205" s="17"/>
      <c r="P205" s="17"/>
      <c r="Q205" s="235"/>
      <c r="R205" s="234" t="s">
        <v>65</v>
      </c>
      <c r="S205" s="216">
        <f>O204-T204</f>
        <v>0</v>
      </c>
      <c r="T205" s="222"/>
      <c r="U205" s="17"/>
    </row>
    <row r="206" spans="1:22">
      <c r="A206" s="17"/>
      <c r="B206" s="17"/>
      <c r="C206" s="17"/>
      <c r="D206" s="224"/>
      <c r="E206" s="225"/>
      <c r="F206" s="17"/>
      <c r="G206" s="17"/>
      <c r="H206" s="226"/>
      <c r="I206" s="17"/>
      <c r="J206" s="225"/>
      <c r="K206" s="17"/>
      <c r="L206" s="224"/>
      <c r="M206" s="17"/>
      <c r="N206" s="17"/>
      <c r="O206" s="17"/>
      <c r="P206" s="17"/>
      <c r="Q206" s="227"/>
      <c r="R206" s="223"/>
      <c r="T206" s="222"/>
      <c r="U206" s="17"/>
    </row>
    <row r="207" spans="1:22">
      <c r="A207" s="17"/>
      <c r="B207" s="17"/>
      <c r="C207" s="17"/>
      <c r="D207" s="224"/>
      <c r="E207" s="225"/>
      <c r="F207" s="17"/>
      <c r="G207" s="17"/>
      <c r="H207" s="226"/>
      <c r="I207" s="17"/>
      <c r="J207" s="225"/>
      <c r="K207" s="17"/>
      <c r="L207" s="224"/>
      <c r="M207" s="17"/>
      <c r="N207" s="17"/>
      <c r="O207" s="17"/>
      <c r="P207" s="17"/>
      <c r="Q207" s="227"/>
      <c r="R207" s="223"/>
      <c r="T207" s="222"/>
      <c r="U207" s="17"/>
    </row>
    <row r="208" spans="1:22" ht="81" customHeight="1">
      <c r="A208" s="5"/>
      <c r="B208" s="397" t="s">
        <v>28</v>
      </c>
      <c r="C208" s="395"/>
      <c r="D208" s="395"/>
      <c r="E208" s="395"/>
      <c r="F208" s="395"/>
      <c r="G208" s="395"/>
      <c r="H208" s="395"/>
      <c r="I208" s="395"/>
      <c r="J208" s="395"/>
      <c r="K208" s="395"/>
      <c r="L208" s="395"/>
      <c r="M208" s="395"/>
      <c r="N208" s="395"/>
      <c r="O208" s="395"/>
      <c r="P208" s="395"/>
      <c r="Q208" s="395"/>
      <c r="R208" s="395"/>
      <c r="S208" s="395"/>
      <c r="T208" s="395"/>
      <c r="U208" s="395"/>
      <c r="V208" s="395"/>
    </row>
    <row r="209" spans="1:22" ht="84" customHeight="1">
      <c r="A209" s="25"/>
      <c r="B209" s="174" t="s">
        <v>17</v>
      </c>
      <c r="C209" s="174" t="s">
        <v>0</v>
      </c>
      <c r="D209" s="180" t="s">
        <v>1</v>
      </c>
      <c r="E209" s="179" t="s">
        <v>2</v>
      </c>
      <c r="F209" s="179" t="s">
        <v>3</v>
      </c>
      <c r="G209" s="179" t="s">
        <v>10</v>
      </c>
      <c r="H209" s="181" t="s">
        <v>13</v>
      </c>
      <c r="I209" s="179" t="s">
        <v>12</v>
      </c>
      <c r="J209" s="179" t="s">
        <v>24</v>
      </c>
      <c r="K209" s="179" t="s">
        <v>7</v>
      </c>
      <c r="L209" s="180" t="s">
        <v>47</v>
      </c>
      <c r="M209" s="179" t="s">
        <v>5</v>
      </c>
      <c r="N209" s="176" t="s">
        <v>44</v>
      </c>
      <c r="O209" s="176" t="s">
        <v>45</v>
      </c>
      <c r="P209" s="179" t="s">
        <v>6</v>
      </c>
      <c r="Q209" s="179" t="s">
        <v>14</v>
      </c>
      <c r="R209" s="187" t="s">
        <v>23</v>
      </c>
      <c r="S209" s="175" t="s">
        <v>48</v>
      </c>
      <c r="T209" s="177" t="s">
        <v>55</v>
      </c>
      <c r="U209" s="339" t="s">
        <v>69</v>
      </c>
      <c r="V209" s="347" t="s">
        <v>11</v>
      </c>
    </row>
    <row r="210" spans="1:22" ht="24.95" customHeight="1">
      <c r="A210" s="387" t="s">
        <v>36</v>
      </c>
      <c r="B210" s="21"/>
      <c r="C210" s="1"/>
      <c r="D210" s="86"/>
      <c r="E210" s="28"/>
      <c r="F210" s="2"/>
      <c r="G210" s="2"/>
      <c r="H210" s="88"/>
      <c r="I210" s="2"/>
      <c r="J210" s="28"/>
      <c r="K210" s="33"/>
      <c r="L210" s="56"/>
      <c r="M210" s="34"/>
      <c r="N210" s="34"/>
      <c r="O210" s="34">
        <f>Tableau264[[#This Row],[MONTANT TOTAL  HT]]*1.2</f>
        <v>0</v>
      </c>
      <c r="P210" s="33"/>
      <c r="Q210" s="30"/>
      <c r="R210" s="30"/>
      <c r="S210" s="238"/>
      <c r="T210" s="107">
        <f t="shared" ref="T210:T214" si="9">IF(ISBLANK($S210),O210,0)</f>
        <v>0</v>
      </c>
      <c r="U210" s="105"/>
      <c r="V210" s="2"/>
    </row>
    <row r="211" spans="1:22" ht="24.95" customHeight="1">
      <c r="A211" s="388"/>
      <c r="B211" s="21"/>
      <c r="C211" s="1"/>
      <c r="D211" s="86"/>
      <c r="E211" s="28"/>
      <c r="F211" s="2"/>
      <c r="G211" s="2"/>
      <c r="H211" s="88"/>
      <c r="I211" s="2"/>
      <c r="J211" s="28"/>
      <c r="K211" s="33"/>
      <c r="L211" s="56"/>
      <c r="M211" s="34"/>
      <c r="N211" s="34"/>
      <c r="O211" s="34">
        <f>Tableau264[[#This Row],[MONTANT TOTAL  HT]]*1.2</f>
        <v>0</v>
      </c>
      <c r="P211" s="33"/>
      <c r="Q211" s="30"/>
      <c r="R211" s="30"/>
      <c r="S211" s="243"/>
      <c r="T211" s="107">
        <f t="shared" si="9"/>
        <v>0</v>
      </c>
      <c r="U211" s="105"/>
      <c r="V211" s="2"/>
    </row>
    <row r="212" spans="1:22" ht="24.95" customHeight="1">
      <c r="A212" s="388"/>
      <c r="B212" s="21"/>
      <c r="C212" s="1"/>
      <c r="D212" s="86"/>
      <c r="E212" s="28"/>
      <c r="F212" s="2"/>
      <c r="G212" s="2"/>
      <c r="H212" s="88"/>
      <c r="I212" s="2"/>
      <c r="J212" s="28"/>
      <c r="K212" s="33"/>
      <c r="L212" s="56"/>
      <c r="M212" s="34"/>
      <c r="N212" s="34"/>
      <c r="O212" s="34">
        <f>Tableau264[[#This Row],[MONTANT TOTAL  HT]]*1.2</f>
        <v>0</v>
      </c>
      <c r="P212" s="33"/>
      <c r="Q212" s="30"/>
      <c r="R212" s="30"/>
      <c r="S212" s="243"/>
      <c r="T212" s="107">
        <f t="shared" si="9"/>
        <v>0</v>
      </c>
      <c r="U212" s="105"/>
      <c r="V212" s="2"/>
    </row>
    <row r="213" spans="1:22" ht="24.95" customHeight="1">
      <c r="A213" s="388"/>
      <c r="B213" s="21"/>
      <c r="C213" s="1"/>
      <c r="D213" s="86"/>
      <c r="E213" s="28"/>
      <c r="F213" s="2"/>
      <c r="G213" s="2"/>
      <c r="H213" s="88"/>
      <c r="I213" s="2"/>
      <c r="J213" s="28"/>
      <c r="K213" s="33"/>
      <c r="L213" s="56"/>
      <c r="M213" s="34"/>
      <c r="N213" s="34"/>
      <c r="O213" s="34">
        <f>Tableau264[[#This Row],[MONTANT TOTAL  HT]]*1.2</f>
        <v>0</v>
      </c>
      <c r="P213" s="33"/>
      <c r="Q213" s="30"/>
      <c r="R213" s="30"/>
      <c r="S213" s="243"/>
      <c r="T213" s="107">
        <f t="shared" si="9"/>
        <v>0</v>
      </c>
      <c r="U213" s="105"/>
      <c r="V213" s="2"/>
    </row>
    <row r="214" spans="1:22" ht="24.95" customHeight="1">
      <c r="A214" s="388"/>
      <c r="B214" s="21"/>
      <c r="C214" s="1"/>
      <c r="D214" s="86"/>
      <c r="E214" s="28"/>
      <c r="F214" s="2"/>
      <c r="G214" s="2"/>
      <c r="H214" s="88"/>
      <c r="I214" s="2"/>
      <c r="J214" s="28"/>
      <c r="K214" s="33"/>
      <c r="L214" s="56"/>
      <c r="M214" s="34"/>
      <c r="N214" s="34"/>
      <c r="O214" s="34">
        <f>Tableau264[[#This Row],[MONTANT TOTAL  HT]]*1.2</f>
        <v>0</v>
      </c>
      <c r="P214" s="33"/>
      <c r="Q214" s="30"/>
      <c r="R214" s="30"/>
      <c r="S214" s="243"/>
      <c r="T214" s="107">
        <f t="shared" si="9"/>
        <v>0</v>
      </c>
      <c r="U214" s="105"/>
      <c r="V214" s="2"/>
    </row>
    <row r="215" spans="1:22" ht="24.95" customHeight="1">
      <c r="A215" s="388"/>
      <c r="B215" s="21"/>
      <c r="C215" s="1"/>
      <c r="D215" s="86"/>
      <c r="E215" s="28"/>
      <c r="F215" s="2"/>
      <c r="G215" s="2"/>
      <c r="H215" s="88"/>
      <c r="I215" s="2"/>
      <c r="J215" s="28"/>
      <c r="K215" s="33"/>
      <c r="L215" s="56"/>
      <c r="M215" s="34"/>
      <c r="N215" s="34"/>
      <c r="O215" s="34">
        <f>Tableau264[[#This Row],[MONTANT TOTAL  HT]]*1.2</f>
        <v>0</v>
      </c>
      <c r="P215" s="33"/>
      <c r="Q215" s="30"/>
      <c r="R215" s="30"/>
      <c r="S215" s="243"/>
      <c r="T215" s="107">
        <f>IF(ISBLANK($S215),O215,0)</f>
        <v>0</v>
      </c>
      <c r="U215" s="105"/>
      <c r="V215" s="2"/>
    </row>
    <row r="216" spans="1:22" ht="24.95" customHeight="1">
      <c r="A216" s="388"/>
      <c r="B216" s="21"/>
      <c r="C216" s="1"/>
      <c r="D216" s="86"/>
      <c r="E216" s="28"/>
      <c r="F216" s="2"/>
      <c r="G216" s="2"/>
      <c r="H216" s="88"/>
      <c r="I216" s="2"/>
      <c r="J216" s="28"/>
      <c r="K216" s="33"/>
      <c r="L216" s="56"/>
      <c r="M216" s="34"/>
      <c r="N216" s="34"/>
      <c r="O216" s="34">
        <f>Tableau264[[#This Row],[MONTANT TOTAL  HT]]*1.2</f>
        <v>0</v>
      </c>
      <c r="P216" s="33"/>
      <c r="Q216" s="30"/>
      <c r="R216" s="30"/>
      <c r="S216" s="243"/>
      <c r="T216" s="107">
        <f t="shared" ref="T216:T279" si="10">IF(ISBLANK($S216),O216,0)</f>
        <v>0</v>
      </c>
      <c r="U216" s="105"/>
      <c r="V216" s="2"/>
    </row>
    <row r="217" spans="1:22" ht="24.95" customHeight="1">
      <c r="A217" s="388"/>
      <c r="B217" s="21"/>
      <c r="C217" s="1"/>
      <c r="D217" s="86"/>
      <c r="E217" s="28"/>
      <c r="F217" s="2"/>
      <c r="G217" s="2"/>
      <c r="H217" s="88"/>
      <c r="I217" s="2"/>
      <c r="J217" s="28"/>
      <c r="K217" s="33"/>
      <c r="L217" s="56"/>
      <c r="M217" s="34"/>
      <c r="N217" s="34"/>
      <c r="O217" s="34">
        <f>Tableau264[[#This Row],[MONTANT TOTAL  HT]]*1.2</f>
        <v>0</v>
      </c>
      <c r="P217" s="33"/>
      <c r="Q217" s="30"/>
      <c r="R217" s="30"/>
      <c r="S217" s="243"/>
      <c r="T217" s="107">
        <f t="shared" si="10"/>
        <v>0</v>
      </c>
      <c r="U217" s="312"/>
      <c r="V217" s="2"/>
    </row>
    <row r="218" spans="1:22" ht="24.95" customHeight="1">
      <c r="A218" s="388"/>
      <c r="B218" s="21"/>
      <c r="C218" s="1"/>
      <c r="D218" s="86"/>
      <c r="E218" s="28"/>
      <c r="F218" s="2"/>
      <c r="G218" s="2"/>
      <c r="H218" s="88"/>
      <c r="I218" s="2"/>
      <c r="J218" s="28"/>
      <c r="K218" s="33"/>
      <c r="L218" s="56"/>
      <c r="M218" s="34"/>
      <c r="N218" s="34"/>
      <c r="O218" s="34">
        <f>Tableau264[[#This Row],[MONTANT TOTAL  HT]]*1.2</f>
        <v>0</v>
      </c>
      <c r="P218" s="33"/>
      <c r="Q218" s="30"/>
      <c r="R218" s="30"/>
      <c r="S218" s="243"/>
      <c r="T218" s="107">
        <f t="shared" si="10"/>
        <v>0</v>
      </c>
      <c r="U218" s="105"/>
      <c r="V218" s="2"/>
    </row>
    <row r="219" spans="1:22" ht="24.95" customHeight="1">
      <c r="A219" s="388"/>
      <c r="B219" s="21"/>
      <c r="C219" s="1"/>
      <c r="D219" s="86"/>
      <c r="E219" s="28"/>
      <c r="F219" s="2"/>
      <c r="G219" s="2"/>
      <c r="H219" s="88"/>
      <c r="I219" s="2"/>
      <c r="J219" s="28"/>
      <c r="K219" s="33"/>
      <c r="L219" s="56"/>
      <c r="M219" s="34"/>
      <c r="N219" s="34"/>
      <c r="O219" s="34">
        <f>Tableau264[[#This Row],[MONTANT TOTAL  HT]]*1.2</f>
        <v>0</v>
      </c>
      <c r="P219" s="33"/>
      <c r="Q219" s="113"/>
      <c r="R219" s="30"/>
      <c r="S219" s="243"/>
      <c r="T219" s="107">
        <f t="shared" si="10"/>
        <v>0</v>
      </c>
      <c r="U219" s="105"/>
      <c r="V219" s="2"/>
    </row>
    <row r="220" spans="1:22" s="43" customFormat="1" ht="24.95" customHeight="1">
      <c r="A220" s="388"/>
      <c r="B220" s="42"/>
      <c r="C220" s="31"/>
      <c r="D220" s="56"/>
      <c r="E220" s="32"/>
      <c r="F220" s="33"/>
      <c r="G220" s="33"/>
      <c r="H220" s="59"/>
      <c r="I220" s="33"/>
      <c r="J220" s="32"/>
      <c r="K220" s="33"/>
      <c r="L220" s="56"/>
      <c r="M220" s="34"/>
      <c r="N220" s="34"/>
      <c r="O220" s="34">
        <f>Tableau264[[#This Row],[MONTANT TOTAL  HT]]*1.2</f>
        <v>0</v>
      </c>
      <c r="P220" s="33"/>
      <c r="Q220" s="113"/>
      <c r="R220" s="30"/>
      <c r="S220" s="243"/>
      <c r="T220" s="107">
        <f t="shared" si="10"/>
        <v>0</v>
      </c>
      <c r="U220" s="312"/>
      <c r="V220" s="33"/>
    </row>
    <row r="221" spans="1:22" s="43" customFormat="1" ht="24.95" customHeight="1">
      <c r="A221" s="388"/>
      <c r="B221" s="42"/>
      <c r="C221" s="31"/>
      <c r="D221" s="56"/>
      <c r="E221" s="32"/>
      <c r="F221" s="33"/>
      <c r="G221" s="33"/>
      <c r="H221" s="59"/>
      <c r="I221" s="33"/>
      <c r="J221" s="32"/>
      <c r="K221" s="33"/>
      <c r="L221" s="56"/>
      <c r="M221" s="34"/>
      <c r="N221" s="34"/>
      <c r="O221" s="34">
        <f>Tableau264[[#This Row],[MONTANT TOTAL  HT]]*1.2</f>
        <v>0</v>
      </c>
      <c r="P221" s="33"/>
      <c r="Q221" s="113"/>
      <c r="R221" s="30"/>
      <c r="S221" s="243"/>
      <c r="T221" s="107">
        <f t="shared" si="10"/>
        <v>0</v>
      </c>
      <c r="U221" s="105"/>
      <c r="V221" s="33"/>
    </row>
    <row r="222" spans="1:22" s="43" customFormat="1" ht="24.95" customHeight="1">
      <c r="A222" s="388"/>
      <c r="B222" s="42"/>
      <c r="C222" s="31"/>
      <c r="D222" s="56"/>
      <c r="E222" s="32"/>
      <c r="F222" s="33"/>
      <c r="G222" s="33"/>
      <c r="H222" s="59"/>
      <c r="I222" s="33"/>
      <c r="J222" s="32"/>
      <c r="K222" s="33"/>
      <c r="L222" s="56"/>
      <c r="M222" s="34"/>
      <c r="N222" s="34"/>
      <c r="O222" s="34">
        <f>Tableau264[[#This Row],[MONTANT TOTAL  HT]]*1.2</f>
        <v>0</v>
      </c>
      <c r="P222" s="33"/>
      <c r="Q222" s="113"/>
      <c r="R222" s="30"/>
      <c r="S222" s="243"/>
      <c r="T222" s="107">
        <f t="shared" si="10"/>
        <v>0</v>
      </c>
      <c r="U222" s="312"/>
      <c r="V222" s="33"/>
    </row>
    <row r="223" spans="1:22" s="43" customFormat="1" ht="24.95" customHeight="1">
      <c r="A223" s="388"/>
      <c r="B223" s="42"/>
      <c r="C223" s="31"/>
      <c r="D223" s="56"/>
      <c r="E223" s="32"/>
      <c r="F223" s="33"/>
      <c r="G223" s="33"/>
      <c r="H223" s="59"/>
      <c r="I223" s="33"/>
      <c r="J223" s="32"/>
      <c r="K223" s="33"/>
      <c r="L223" s="56"/>
      <c r="M223" s="34"/>
      <c r="N223" s="34"/>
      <c r="O223" s="34">
        <f>Tableau264[[#This Row],[MONTANT TOTAL  HT]]*1.2</f>
        <v>0</v>
      </c>
      <c r="P223" s="33"/>
      <c r="Q223" s="113"/>
      <c r="R223" s="30"/>
      <c r="S223" s="243"/>
      <c r="T223" s="107">
        <f t="shared" si="10"/>
        <v>0</v>
      </c>
      <c r="U223" s="105"/>
      <c r="V223" s="33"/>
    </row>
    <row r="224" spans="1:22" s="43" customFormat="1" ht="24.95" customHeight="1">
      <c r="A224" s="388"/>
      <c r="B224" s="42"/>
      <c r="C224" s="31"/>
      <c r="D224" s="56"/>
      <c r="E224" s="32"/>
      <c r="F224" s="33"/>
      <c r="G224" s="33"/>
      <c r="H224" s="59"/>
      <c r="I224" s="33"/>
      <c r="J224" s="32"/>
      <c r="K224" s="33"/>
      <c r="L224" s="56"/>
      <c r="M224" s="34"/>
      <c r="N224" s="34"/>
      <c r="O224" s="34">
        <f>Tableau264[[#This Row],[MONTANT TOTAL  HT]]*1.2</f>
        <v>0</v>
      </c>
      <c r="P224" s="33"/>
      <c r="Q224" s="113"/>
      <c r="R224" s="30"/>
      <c r="S224" s="243"/>
      <c r="T224" s="107">
        <f t="shared" si="10"/>
        <v>0</v>
      </c>
      <c r="U224" s="105"/>
      <c r="V224" s="33"/>
    </row>
    <row r="225" spans="1:22" s="43" customFormat="1" ht="24.95" customHeight="1">
      <c r="A225" s="388"/>
      <c r="B225" s="42"/>
      <c r="C225" s="31"/>
      <c r="D225" s="56"/>
      <c r="E225" s="32"/>
      <c r="F225" s="33"/>
      <c r="G225" s="33"/>
      <c r="H225" s="59"/>
      <c r="I225" s="33"/>
      <c r="J225" s="32"/>
      <c r="K225" s="33"/>
      <c r="L225" s="56"/>
      <c r="M225" s="34"/>
      <c r="N225" s="34"/>
      <c r="O225" s="34">
        <f>Tableau264[[#This Row],[MONTANT TOTAL  HT]]*1.2</f>
        <v>0</v>
      </c>
      <c r="P225" s="33"/>
      <c r="Q225" s="113"/>
      <c r="R225" s="30"/>
      <c r="S225" s="243"/>
      <c r="T225" s="107">
        <f t="shared" si="10"/>
        <v>0</v>
      </c>
      <c r="U225" s="105"/>
      <c r="V225" s="33"/>
    </row>
    <row r="226" spans="1:22" s="43" customFormat="1" ht="24.95" customHeight="1">
      <c r="A226" s="388"/>
      <c r="B226" s="42"/>
      <c r="C226" s="31"/>
      <c r="D226" s="56"/>
      <c r="E226" s="32"/>
      <c r="F226" s="33"/>
      <c r="G226" s="33"/>
      <c r="H226" s="59"/>
      <c r="I226" s="33"/>
      <c r="J226" s="32"/>
      <c r="K226" s="33"/>
      <c r="L226" s="56"/>
      <c r="M226" s="34"/>
      <c r="N226" s="34"/>
      <c r="O226" s="34">
        <f>Tableau264[[#This Row],[MONTANT TOTAL  HT]]*1.2</f>
        <v>0</v>
      </c>
      <c r="P226" s="33"/>
      <c r="Q226" s="113"/>
      <c r="R226" s="30"/>
      <c r="S226" s="243"/>
      <c r="T226" s="107">
        <f t="shared" si="10"/>
        <v>0</v>
      </c>
      <c r="U226" s="105"/>
      <c r="V226" s="33"/>
    </row>
    <row r="227" spans="1:22" s="43" customFormat="1" ht="24.95" customHeight="1">
      <c r="A227" s="388"/>
      <c r="B227" s="42"/>
      <c r="C227" s="31"/>
      <c r="D227" s="56"/>
      <c r="E227" s="32"/>
      <c r="F227" s="33"/>
      <c r="G227" s="33"/>
      <c r="H227" s="59"/>
      <c r="I227" s="33"/>
      <c r="J227" s="32"/>
      <c r="K227" s="33"/>
      <c r="L227" s="56"/>
      <c r="M227" s="34"/>
      <c r="N227" s="34"/>
      <c r="O227" s="34">
        <f>Tableau264[[#This Row],[MONTANT TOTAL  HT]]*1.2</f>
        <v>0</v>
      </c>
      <c r="P227" s="33"/>
      <c r="Q227" s="113"/>
      <c r="R227" s="30"/>
      <c r="S227" s="243"/>
      <c r="T227" s="107">
        <f t="shared" si="10"/>
        <v>0</v>
      </c>
      <c r="U227" s="105"/>
      <c r="V227" s="33"/>
    </row>
    <row r="228" spans="1:22" s="43" customFormat="1" ht="24.95" customHeight="1">
      <c r="A228" s="388"/>
      <c r="B228" s="42"/>
      <c r="C228" s="31"/>
      <c r="D228" s="56"/>
      <c r="E228" s="32"/>
      <c r="F228" s="33"/>
      <c r="G228" s="33"/>
      <c r="H228" s="59"/>
      <c r="I228" s="33"/>
      <c r="J228" s="32"/>
      <c r="K228" s="33"/>
      <c r="L228" s="56"/>
      <c r="M228" s="34"/>
      <c r="N228" s="34"/>
      <c r="O228" s="34">
        <f>Tableau264[[#This Row],[MONTANT TOTAL  HT]]*1.2</f>
        <v>0</v>
      </c>
      <c r="P228" s="33"/>
      <c r="Q228" s="113"/>
      <c r="R228" s="30"/>
      <c r="S228" s="243"/>
      <c r="T228" s="107">
        <f t="shared" si="10"/>
        <v>0</v>
      </c>
      <c r="U228" s="105"/>
      <c r="V228" s="33"/>
    </row>
    <row r="229" spans="1:22" s="43" customFormat="1" ht="24.95" customHeight="1">
      <c r="A229" s="388"/>
      <c r="B229" s="42"/>
      <c r="C229" s="31"/>
      <c r="D229" s="56"/>
      <c r="E229" s="32"/>
      <c r="F229" s="33"/>
      <c r="G229" s="33"/>
      <c r="H229" s="59"/>
      <c r="I229" s="33"/>
      <c r="J229" s="32"/>
      <c r="K229" s="33"/>
      <c r="L229" s="56"/>
      <c r="M229" s="34"/>
      <c r="N229" s="34"/>
      <c r="O229" s="34">
        <f>Tableau264[[#This Row],[MONTANT TOTAL  HT]]*1.2</f>
        <v>0</v>
      </c>
      <c r="P229" s="33"/>
      <c r="Q229" s="113"/>
      <c r="R229" s="30"/>
      <c r="S229" s="243"/>
      <c r="T229" s="107">
        <f t="shared" si="10"/>
        <v>0</v>
      </c>
      <c r="U229" s="105"/>
      <c r="V229" s="33"/>
    </row>
    <row r="230" spans="1:22" s="43" customFormat="1" ht="24.95" customHeight="1">
      <c r="A230" s="388"/>
      <c r="B230" s="42"/>
      <c r="C230" s="31"/>
      <c r="D230" s="56"/>
      <c r="E230" s="32"/>
      <c r="F230" s="33"/>
      <c r="G230" s="33"/>
      <c r="H230" s="59"/>
      <c r="I230" s="33"/>
      <c r="J230" s="32"/>
      <c r="K230" s="33"/>
      <c r="L230" s="56"/>
      <c r="M230" s="34"/>
      <c r="N230" s="34"/>
      <c r="O230" s="34">
        <f>Tableau264[[#This Row],[MONTANT TOTAL  HT]]*1.2</f>
        <v>0</v>
      </c>
      <c r="P230" s="33"/>
      <c r="Q230" s="113"/>
      <c r="R230" s="30"/>
      <c r="S230" s="243"/>
      <c r="T230" s="107">
        <f t="shared" si="10"/>
        <v>0</v>
      </c>
      <c r="U230" s="105"/>
      <c r="V230" s="33"/>
    </row>
    <row r="231" spans="1:22" s="43" customFormat="1" ht="24.95" customHeight="1">
      <c r="A231" s="388"/>
      <c r="B231" s="42"/>
      <c r="C231" s="31"/>
      <c r="D231" s="56"/>
      <c r="E231" s="32"/>
      <c r="F231" s="33"/>
      <c r="G231" s="33"/>
      <c r="H231" s="59"/>
      <c r="I231" s="33"/>
      <c r="J231" s="32"/>
      <c r="K231" s="33"/>
      <c r="L231" s="56"/>
      <c r="M231" s="34"/>
      <c r="N231" s="34"/>
      <c r="O231" s="34">
        <f>Tableau264[[#This Row],[MONTANT TOTAL  HT]]*1.2</f>
        <v>0</v>
      </c>
      <c r="P231" s="33"/>
      <c r="Q231" s="113"/>
      <c r="R231" s="30"/>
      <c r="S231" s="243"/>
      <c r="T231" s="107">
        <f t="shared" si="10"/>
        <v>0</v>
      </c>
      <c r="U231" s="105"/>
      <c r="V231" s="33"/>
    </row>
    <row r="232" spans="1:22" s="43" customFormat="1" ht="24.95" customHeight="1">
      <c r="A232" s="388"/>
      <c r="B232" s="42"/>
      <c r="C232" s="31"/>
      <c r="D232" s="56"/>
      <c r="E232" s="32"/>
      <c r="F232" s="33"/>
      <c r="G232" s="33"/>
      <c r="H232" s="59"/>
      <c r="I232" s="33"/>
      <c r="J232" s="32"/>
      <c r="K232" s="33"/>
      <c r="L232" s="56"/>
      <c r="M232" s="34"/>
      <c r="N232" s="34"/>
      <c r="O232" s="34">
        <f>Tableau264[[#This Row],[MONTANT TOTAL  HT]]*1.2</f>
        <v>0</v>
      </c>
      <c r="P232" s="33"/>
      <c r="Q232" s="113"/>
      <c r="R232" s="30"/>
      <c r="S232" s="243"/>
      <c r="T232" s="107">
        <f t="shared" si="10"/>
        <v>0</v>
      </c>
      <c r="U232" s="105"/>
      <c r="V232" s="33"/>
    </row>
    <row r="233" spans="1:22" s="43" customFormat="1" ht="24.95" customHeight="1">
      <c r="A233" s="388"/>
      <c r="B233" s="42"/>
      <c r="C233" s="31"/>
      <c r="D233" s="56"/>
      <c r="E233" s="32"/>
      <c r="F233" s="33"/>
      <c r="G233" s="33"/>
      <c r="H233" s="59"/>
      <c r="I233" s="33"/>
      <c r="J233" s="32"/>
      <c r="K233" s="33"/>
      <c r="L233" s="56"/>
      <c r="M233" s="34"/>
      <c r="N233" s="34"/>
      <c r="O233" s="34">
        <f>Tableau264[[#This Row],[MONTANT TOTAL  HT]]*1.2</f>
        <v>0</v>
      </c>
      <c r="P233" s="33"/>
      <c r="Q233" s="113"/>
      <c r="R233" s="30"/>
      <c r="S233" s="243"/>
      <c r="T233" s="107">
        <f t="shared" si="10"/>
        <v>0</v>
      </c>
      <c r="U233" s="105"/>
      <c r="V233" s="33"/>
    </row>
    <row r="234" spans="1:22" s="43" customFormat="1" ht="24.95" customHeight="1">
      <c r="A234" s="388"/>
      <c r="B234" s="42"/>
      <c r="C234" s="31"/>
      <c r="D234" s="56"/>
      <c r="E234" s="32"/>
      <c r="F234" s="33"/>
      <c r="G234" s="33"/>
      <c r="H234" s="59"/>
      <c r="I234" s="33"/>
      <c r="J234" s="32"/>
      <c r="K234" s="33"/>
      <c r="L234" s="56"/>
      <c r="M234" s="34"/>
      <c r="N234" s="34"/>
      <c r="O234" s="34">
        <f>Tableau264[[#This Row],[MONTANT TOTAL  HT]]*1.2</f>
        <v>0</v>
      </c>
      <c r="P234" s="33"/>
      <c r="Q234" s="113"/>
      <c r="R234" s="30"/>
      <c r="S234" s="243"/>
      <c r="T234" s="107">
        <f t="shared" si="10"/>
        <v>0</v>
      </c>
      <c r="U234" s="105"/>
      <c r="V234" s="33"/>
    </row>
    <row r="235" spans="1:22" s="43" customFormat="1" ht="24.95" customHeight="1">
      <c r="A235" s="388"/>
      <c r="B235" s="42"/>
      <c r="C235" s="31"/>
      <c r="D235" s="56"/>
      <c r="E235" s="32"/>
      <c r="F235" s="33"/>
      <c r="G235" s="33"/>
      <c r="H235" s="59"/>
      <c r="I235" s="33"/>
      <c r="J235" s="32"/>
      <c r="K235" s="33"/>
      <c r="L235" s="56"/>
      <c r="M235" s="34"/>
      <c r="N235" s="34"/>
      <c r="O235" s="34">
        <f>Tableau264[[#This Row],[MONTANT TOTAL  HT]]*1.2</f>
        <v>0</v>
      </c>
      <c r="P235" s="33"/>
      <c r="Q235" s="113"/>
      <c r="R235" s="30"/>
      <c r="S235" s="243"/>
      <c r="T235" s="107">
        <f t="shared" si="10"/>
        <v>0</v>
      </c>
      <c r="U235" s="105"/>
      <c r="V235" s="33"/>
    </row>
    <row r="236" spans="1:22" s="43" customFormat="1" ht="24.95" customHeight="1">
      <c r="A236" s="388"/>
      <c r="B236" s="42"/>
      <c r="C236" s="31"/>
      <c r="D236" s="56"/>
      <c r="E236" s="32"/>
      <c r="F236" s="33"/>
      <c r="G236" s="33"/>
      <c r="H236" s="59"/>
      <c r="I236" s="33"/>
      <c r="J236" s="32"/>
      <c r="K236" s="33"/>
      <c r="L236" s="56"/>
      <c r="M236" s="34"/>
      <c r="N236" s="34"/>
      <c r="O236" s="34">
        <f>Tableau264[[#This Row],[MONTANT TOTAL  HT]]*1.2</f>
        <v>0</v>
      </c>
      <c r="P236" s="33"/>
      <c r="Q236" s="113"/>
      <c r="R236" s="30"/>
      <c r="S236" s="243"/>
      <c r="T236" s="107">
        <f t="shared" si="10"/>
        <v>0</v>
      </c>
      <c r="U236" s="105"/>
      <c r="V236" s="33"/>
    </row>
    <row r="237" spans="1:22" s="43" customFormat="1" ht="24.95" customHeight="1">
      <c r="A237" s="388"/>
      <c r="B237" s="42"/>
      <c r="C237" s="31"/>
      <c r="D237" s="56"/>
      <c r="E237" s="32"/>
      <c r="F237" s="33"/>
      <c r="G237" s="33"/>
      <c r="H237" s="59"/>
      <c r="I237" s="33"/>
      <c r="J237" s="32"/>
      <c r="K237" s="33"/>
      <c r="L237" s="56"/>
      <c r="M237" s="34"/>
      <c r="N237" s="34"/>
      <c r="O237" s="34">
        <f>Tableau264[[#This Row],[MONTANT TOTAL  HT]]*1.2</f>
        <v>0</v>
      </c>
      <c r="P237" s="33"/>
      <c r="Q237" s="113"/>
      <c r="R237" s="30"/>
      <c r="S237" s="243"/>
      <c r="T237" s="107">
        <f t="shared" si="10"/>
        <v>0</v>
      </c>
      <c r="U237" s="105"/>
      <c r="V237" s="33"/>
    </row>
    <row r="238" spans="1:22" s="43" customFormat="1" ht="24.95" customHeight="1">
      <c r="A238" s="388"/>
      <c r="B238" s="42"/>
      <c r="C238" s="31"/>
      <c r="D238" s="56"/>
      <c r="E238" s="32"/>
      <c r="F238" s="33"/>
      <c r="G238" s="33"/>
      <c r="H238" s="59"/>
      <c r="I238" s="33"/>
      <c r="J238" s="32"/>
      <c r="K238" s="33"/>
      <c r="L238" s="56"/>
      <c r="M238" s="34"/>
      <c r="N238" s="34"/>
      <c r="O238" s="34">
        <f>Tableau264[[#This Row],[MONTANT TOTAL  HT]]*1.2</f>
        <v>0</v>
      </c>
      <c r="P238" s="33"/>
      <c r="Q238" s="113"/>
      <c r="R238" s="30"/>
      <c r="S238" s="243"/>
      <c r="T238" s="107">
        <f t="shared" si="10"/>
        <v>0</v>
      </c>
      <c r="U238" s="105"/>
      <c r="V238" s="33"/>
    </row>
    <row r="239" spans="1:22" s="43" customFormat="1" ht="24.95" customHeight="1">
      <c r="A239" s="388"/>
      <c r="B239" s="42"/>
      <c r="C239" s="31"/>
      <c r="D239" s="56"/>
      <c r="E239" s="32"/>
      <c r="F239" s="33"/>
      <c r="G239" s="33"/>
      <c r="H239" s="59"/>
      <c r="I239" s="33"/>
      <c r="J239" s="32"/>
      <c r="K239" s="33"/>
      <c r="L239" s="56"/>
      <c r="M239" s="34"/>
      <c r="N239" s="34"/>
      <c r="O239" s="34">
        <f>Tableau264[[#This Row],[MONTANT TOTAL  HT]]*1.2</f>
        <v>0</v>
      </c>
      <c r="P239" s="33"/>
      <c r="Q239" s="113"/>
      <c r="R239" s="30"/>
      <c r="S239" s="243"/>
      <c r="T239" s="107">
        <f t="shared" si="10"/>
        <v>0</v>
      </c>
      <c r="U239" s="105"/>
      <c r="V239" s="33"/>
    </row>
    <row r="240" spans="1:22" s="43" customFormat="1" ht="24.95" customHeight="1">
      <c r="A240" s="388"/>
      <c r="B240" s="42"/>
      <c r="C240" s="31"/>
      <c r="D240" s="56"/>
      <c r="E240" s="32"/>
      <c r="F240" s="33"/>
      <c r="G240" s="33"/>
      <c r="H240" s="59"/>
      <c r="I240" s="33"/>
      <c r="J240" s="32"/>
      <c r="K240" s="33"/>
      <c r="L240" s="56"/>
      <c r="M240" s="34"/>
      <c r="N240" s="34"/>
      <c r="O240" s="34">
        <f>Tableau264[[#This Row],[MONTANT TOTAL  HT]]*1.2</f>
        <v>0</v>
      </c>
      <c r="P240" s="33"/>
      <c r="Q240" s="113"/>
      <c r="R240" s="30"/>
      <c r="S240" s="243"/>
      <c r="T240" s="107">
        <f t="shared" si="10"/>
        <v>0</v>
      </c>
      <c r="U240" s="105"/>
      <c r="V240" s="33"/>
    </row>
    <row r="241" spans="1:22" s="43" customFormat="1" ht="24.95" customHeight="1">
      <c r="A241" s="388"/>
      <c r="B241" s="42"/>
      <c r="C241" s="31"/>
      <c r="D241" s="56"/>
      <c r="E241" s="32"/>
      <c r="F241" s="33"/>
      <c r="G241" s="33"/>
      <c r="H241" s="59"/>
      <c r="I241" s="33"/>
      <c r="J241" s="32"/>
      <c r="K241" s="33"/>
      <c r="L241" s="56"/>
      <c r="M241" s="34"/>
      <c r="N241" s="34"/>
      <c r="O241" s="34">
        <f>Tableau264[[#This Row],[MONTANT TOTAL  HT]]*1.2</f>
        <v>0</v>
      </c>
      <c r="P241" s="33"/>
      <c r="Q241" s="113"/>
      <c r="R241" s="30"/>
      <c r="S241" s="243"/>
      <c r="T241" s="107">
        <f t="shared" si="10"/>
        <v>0</v>
      </c>
      <c r="U241" s="105"/>
      <c r="V241" s="33"/>
    </row>
    <row r="242" spans="1:22" s="43" customFormat="1" ht="24.95" customHeight="1">
      <c r="A242" s="388"/>
      <c r="B242" s="42"/>
      <c r="C242" s="31"/>
      <c r="D242" s="56"/>
      <c r="E242" s="32"/>
      <c r="F242" s="33"/>
      <c r="G242" s="33"/>
      <c r="H242" s="59"/>
      <c r="I242" s="33"/>
      <c r="J242" s="32"/>
      <c r="K242" s="33"/>
      <c r="L242" s="56"/>
      <c r="M242" s="34"/>
      <c r="N242" s="34"/>
      <c r="O242" s="34">
        <f>Tableau264[[#This Row],[MONTANT TOTAL  HT]]*1.2</f>
        <v>0</v>
      </c>
      <c r="P242" s="33"/>
      <c r="Q242" s="113"/>
      <c r="R242" s="30"/>
      <c r="S242" s="243"/>
      <c r="T242" s="107">
        <f t="shared" si="10"/>
        <v>0</v>
      </c>
      <c r="U242" s="105"/>
      <c r="V242" s="33"/>
    </row>
    <row r="243" spans="1:22" s="43" customFormat="1" ht="24.95" customHeight="1">
      <c r="A243" s="388"/>
      <c r="B243" s="42"/>
      <c r="C243" s="31"/>
      <c r="D243" s="56"/>
      <c r="E243" s="32"/>
      <c r="F243" s="33"/>
      <c r="G243" s="33"/>
      <c r="H243" s="59"/>
      <c r="I243" s="33"/>
      <c r="J243" s="32"/>
      <c r="K243" s="33"/>
      <c r="L243" s="56"/>
      <c r="M243" s="34"/>
      <c r="N243" s="34"/>
      <c r="O243" s="34">
        <f>Tableau264[[#This Row],[MONTANT TOTAL  HT]]*1.2</f>
        <v>0</v>
      </c>
      <c r="P243" s="33"/>
      <c r="Q243" s="113"/>
      <c r="R243" s="30"/>
      <c r="S243" s="243"/>
      <c r="T243" s="107">
        <f t="shared" si="10"/>
        <v>0</v>
      </c>
      <c r="U243" s="105"/>
      <c r="V243" s="33"/>
    </row>
    <row r="244" spans="1:22" s="43" customFormat="1" ht="24.95" customHeight="1">
      <c r="A244" s="388"/>
      <c r="B244" s="42"/>
      <c r="C244" s="31"/>
      <c r="D244" s="56"/>
      <c r="E244" s="32"/>
      <c r="F244" s="33"/>
      <c r="G244" s="33"/>
      <c r="H244" s="59"/>
      <c r="I244" s="33"/>
      <c r="J244" s="32"/>
      <c r="K244" s="33"/>
      <c r="L244" s="56"/>
      <c r="M244" s="34"/>
      <c r="N244" s="34"/>
      <c r="O244" s="34">
        <f>Tableau264[[#This Row],[MONTANT TOTAL  HT]]*1.2</f>
        <v>0</v>
      </c>
      <c r="P244" s="33"/>
      <c r="Q244" s="113"/>
      <c r="R244" s="30"/>
      <c r="S244" s="243"/>
      <c r="T244" s="107">
        <f t="shared" si="10"/>
        <v>0</v>
      </c>
      <c r="U244" s="105"/>
      <c r="V244" s="33"/>
    </row>
    <row r="245" spans="1:22" s="43" customFormat="1" ht="24.95" customHeight="1">
      <c r="A245" s="388"/>
      <c r="B245" s="42"/>
      <c r="C245" s="31"/>
      <c r="D245" s="56"/>
      <c r="E245" s="32"/>
      <c r="F245" s="33"/>
      <c r="G245" s="33"/>
      <c r="H245" s="59"/>
      <c r="I245" s="33"/>
      <c r="J245" s="32"/>
      <c r="K245" s="33"/>
      <c r="L245" s="56"/>
      <c r="M245" s="34"/>
      <c r="N245" s="34"/>
      <c r="O245" s="34">
        <f>Tableau264[[#This Row],[MONTANT TOTAL  HT]]*1.2</f>
        <v>0</v>
      </c>
      <c r="P245" s="33"/>
      <c r="Q245" s="113"/>
      <c r="R245" s="30"/>
      <c r="S245" s="243"/>
      <c r="T245" s="107">
        <f t="shared" si="10"/>
        <v>0</v>
      </c>
      <c r="U245" s="105"/>
      <c r="V245" s="33"/>
    </row>
    <row r="246" spans="1:22" s="43" customFormat="1" ht="24.95" customHeight="1">
      <c r="A246" s="388"/>
      <c r="B246" s="42"/>
      <c r="C246" s="31"/>
      <c r="D246" s="56"/>
      <c r="E246" s="32"/>
      <c r="F246" s="33"/>
      <c r="G246" s="33"/>
      <c r="H246" s="59"/>
      <c r="I246" s="33"/>
      <c r="J246" s="32"/>
      <c r="K246" s="33"/>
      <c r="L246" s="56"/>
      <c r="M246" s="34"/>
      <c r="N246" s="34"/>
      <c r="O246" s="34">
        <f>Tableau264[[#This Row],[MONTANT TOTAL  HT]]*1.2</f>
        <v>0</v>
      </c>
      <c r="P246" s="33"/>
      <c r="Q246" s="113"/>
      <c r="R246" s="30"/>
      <c r="S246" s="243"/>
      <c r="T246" s="107">
        <f t="shared" si="10"/>
        <v>0</v>
      </c>
      <c r="U246" s="105"/>
      <c r="V246" s="33"/>
    </row>
    <row r="247" spans="1:22" s="43" customFormat="1" ht="24.95" customHeight="1">
      <c r="A247" s="388"/>
      <c r="B247" s="42"/>
      <c r="C247" s="31"/>
      <c r="D247" s="56"/>
      <c r="E247" s="32"/>
      <c r="F247" s="33"/>
      <c r="G247" s="33"/>
      <c r="H247" s="59"/>
      <c r="I247" s="33"/>
      <c r="J247" s="32"/>
      <c r="K247" s="33"/>
      <c r="L247" s="56"/>
      <c r="M247" s="34"/>
      <c r="N247" s="34"/>
      <c r="O247" s="34">
        <f>Tableau264[[#This Row],[MONTANT TOTAL  HT]]*1.2</f>
        <v>0</v>
      </c>
      <c r="P247" s="33"/>
      <c r="Q247" s="113"/>
      <c r="R247" s="30"/>
      <c r="S247" s="243"/>
      <c r="T247" s="107">
        <f t="shared" si="10"/>
        <v>0</v>
      </c>
      <c r="U247" s="105"/>
      <c r="V247" s="33"/>
    </row>
    <row r="248" spans="1:22" s="43" customFormat="1" ht="24.95" customHeight="1">
      <c r="A248" s="388"/>
      <c r="B248" s="42"/>
      <c r="C248" s="31"/>
      <c r="D248" s="56"/>
      <c r="E248" s="32"/>
      <c r="F248" s="33"/>
      <c r="G248" s="33"/>
      <c r="H248" s="59"/>
      <c r="I248" s="33"/>
      <c r="J248" s="32"/>
      <c r="K248" s="33"/>
      <c r="L248" s="56"/>
      <c r="M248" s="34"/>
      <c r="N248" s="34"/>
      <c r="O248" s="34">
        <f>Tableau264[[#This Row],[MONTANT TOTAL  HT]]*1.2</f>
        <v>0</v>
      </c>
      <c r="P248" s="33"/>
      <c r="Q248" s="113"/>
      <c r="R248" s="30"/>
      <c r="S248" s="243"/>
      <c r="T248" s="107">
        <f t="shared" si="10"/>
        <v>0</v>
      </c>
      <c r="U248" s="105"/>
      <c r="V248" s="33"/>
    </row>
    <row r="249" spans="1:22" s="43" customFormat="1" ht="24.95" customHeight="1">
      <c r="A249" s="388"/>
      <c r="B249" s="42"/>
      <c r="C249" s="31"/>
      <c r="D249" s="56"/>
      <c r="E249" s="32"/>
      <c r="F249" s="33"/>
      <c r="G249" s="33"/>
      <c r="H249" s="59"/>
      <c r="I249" s="33"/>
      <c r="J249" s="32"/>
      <c r="K249" s="33"/>
      <c r="L249" s="56"/>
      <c r="M249" s="34"/>
      <c r="N249" s="34"/>
      <c r="O249" s="34">
        <f>Tableau264[[#This Row],[MONTANT TOTAL  HT]]*1.2</f>
        <v>0</v>
      </c>
      <c r="P249" s="33"/>
      <c r="Q249" s="113"/>
      <c r="R249" s="30"/>
      <c r="S249" s="243"/>
      <c r="T249" s="107">
        <f t="shared" si="10"/>
        <v>0</v>
      </c>
      <c r="U249" s="105"/>
      <c r="V249" s="33"/>
    </row>
    <row r="250" spans="1:22" s="43" customFormat="1" ht="24.95" customHeight="1">
      <c r="A250" s="388"/>
      <c r="B250" s="42"/>
      <c r="C250" s="31"/>
      <c r="D250" s="56"/>
      <c r="E250" s="32"/>
      <c r="F250" s="33"/>
      <c r="G250" s="33"/>
      <c r="H250" s="59"/>
      <c r="I250" s="33"/>
      <c r="J250" s="32"/>
      <c r="K250" s="33"/>
      <c r="L250" s="56"/>
      <c r="M250" s="34"/>
      <c r="N250" s="34"/>
      <c r="O250" s="34">
        <f>Tableau264[[#This Row],[MONTANT TOTAL  HT]]*1.2</f>
        <v>0</v>
      </c>
      <c r="P250" s="33"/>
      <c r="Q250" s="113"/>
      <c r="R250" s="30"/>
      <c r="S250" s="243"/>
      <c r="T250" s="107">
        <f t="shared" si="10"/>
        <v>0</v>
      </c>
      <c r="U250" s="105"/>
      <c r="V250" s="33"/>
    </row>
    <row r="251" spans="1:22" s="43" customFormat="1" ht="24.95" customHeight="1">
      <c r="A251" s="388"/>
      <c r="B251" s="42"/>
      <c r="C251" s="31"/>
      <c r="D251" s="56"/>
      <c r="E251" s="32"/>
      <c r="F251" s="33"/>
      <c r="G251" s="33"/>
      <c r="H251" s="59"/>
      <c r="I251" s="33"/>
      <c r="J251" s="32"/>
      <c r="K251" s="33"/>
      <c r="L251" s="56"/>
      <c r="M251" s="34"/>
      <c r="N251" s="34"/>
      <c r="O251" s="34">
        <f>Tableau264[[#This Row],[MONTANT TOTAL  HT]]*1.2</f>
        <v>0</v>
      </c>
      <c r="P251" s="33"/>
      <c r="Q251" s="113"/>
      <c r="R251" s="30"/>
      <c r="S251" s="243"/>
      <c r="T251" s="107">
        <f t="shared" si="10"/>
        <v>0</v>
      </c>
      <c r="U251" s="105"/>
      <c r="V251" s="33"/>
    </row>
    <row r="252" spans="1:22" s="43" customFormat="1" ht="24.95" customHeight="1">
      <c r="A252" s="388"/>
      <c r="B252" s="42"/>
      <c r="C252" s="31"/>
      <c r="D252" s="56"/>
      <c r="E252" s="32"/>
      <c r="F252" s="33"/>
      <c r="G252" s="33"/>
      <c r="H252" s="59"/>
      <c r="I252" s="33"/>
      <c r="J252" s="32"/>
      <c r="K252" s="33"/>
      <c r="L252" s="56"/>
      <c r="M252" s="34"/>
      <c r="N252" s="34"/>
      <c r="O252" s="34">
        <f>Tableau264[[#This Row],[MONTANT TOTAL  HT]]*1.2</f>
        <v>0</v>
      </c>
      <c r="P252" s="33"/>
      <c r="Q252" s="113"/>
      <c r="R252" s="30"/>
      <c r="S252" s="243"/>
      <c r="T252" s="107">
        <f t="shared" si="10"/>
        <v>0</v>
      </c>
      <c r="U252" s="105"/>
      <c r="V252" s="33"/>
    </row>
    <row r="253" spans="1:22" s="43" customFormat="1" ht="24.95" customHeight="1">
      <c r="A253" s="388"/>
      <c r="B253" s="42"/>
      <c r="C253" s="31"/>
      <c r="D253" s="56"/>
      <c r="E253" s="32"/>
      <c r="F253" s="33"/>
      <c r="G253" s="33"/>
      <c r="H253" s="59"/>
      <c r="I253" s="33"/>
      <c r="J253" s="32"/>
      <c r="K253" s="33"/>
      <c r="L253" s="56"/>
      <c r="M253" s="34"/>
      <c r="N253" s="34"/>
      <c r="O253" s="34">
        <f>Tableau264[[#This Row],[MONTANT TOTAL  HT]]*1.2</f>
        <v>0</v>
      </c>
      <c r="P253" s="33"/>
      <c r="Q253" s="113"/>
      <c r="R253" s="30"/>
      <c r="S253" s="243"/>
      <c r="T253" s="107">
        <f t="shared" si="10"/>
        <v>0</v>
      </c>
      <c r="U253" s="105"/>
      <c r="V253" s="33"/>
    </row>
    <row r="254" spans="1:22" s="43" customFormat="1" ht="24.95" customHeight="1">
      <c r="A254" s="388"/>
      <c r="B254" s="42"/>
      <c r="C254" s="31"/>
      <c r="D254" s="56"/>
      <c r="E254" s="32"/>
      <c r="F254" s="33"/>
      <c r="G254" s="33"/>
      <c r="H254" s="59"/>
      <c r="I254" s="33"/>
      <c r="J254" s="32"/>
      <c r="K254" s="33"/>
      <c r="L254" s="56"/>
      <c r="M254" s="34"/>
      <c r="N254" s="34"/>
      <c r="O254" s="34">
        <f>Tableau264[[#This Row],[MONTANT TOTAL  HT]]*1.2</f>
        <v>0</v>
      </c>
      <c r="P254" s="33"/>
      <c r="Q254" s="113"/>
      <c r="R254" s="30"/>
      <c r="S254" s="243"/>
      <c r="T254" s="107">
        <f t="shared" si="10"/>
        <v>0</v>
      </c>
      <c r="U254" s="105"/>
      <c r="V254" s="33"/>
    </row>
    <row r="255" spans="1:22" s="43" customFormat="1" ht="24.95" customHeight="1">
      <c r="A255" s="388"/>
      <c r="B255" s="42"/>
      <c r="C255" s="31"/>
      <c r="D255" s="56"/>
      <c r="E255" s="32"/>
      <c r="F255" s="33"/>
      <c r="G255" s="33"/>
      <c r="H255" s="59"/>
      <c r="I255" s="33"/>
      <c r="J255" s="32"/>
      <c r="K255" s="33"/>
      <c r="L255" s="56"/>
      <c r="M255" s="34"/>
      <c r="N255" s="34"/>
      <c r="O255" s="34">
        <f>Tableau264[[#This Row],[MONTANT TOTAL  HT]]*1.2</f>
        <v>0</v>
      </c>
      <c r="P255" s="33"/>
      <c r="Q255" s="113"/>
      <c r="R255" s="30"/>
      <c r="S255" s="243"/>
      <c r="T255" s="107">
        <f t="shared" si="10"/>
        <v>0</v>
      </c>
      <c r="U255" s="105"/>
      <c r="V255" s="33"/>
    </row>
    <row r="256" spans="1:22" s="43" customFormat="1" ht="24.95" customHeight="1">
      <c r="A256" s="388"/>
      <c r="B256" s="42"/>
      <c r="C256" s="31"/>
      <c r="D256" s="56"/>
      <c r="E256" s="32"/>
      <c r="F256" s="33"/>
      <c r="G256" s="33"/>
      <c r="H256" s="59"/>
      <c r="I256" s="33"/>
      <c r="J256" s="32"/>
      <c r="K256" s="33"/>
      <c r="L256" s="56"/>
      <c r="M256" s="34"/>
      <c r="N256" s="34"/>
      <c r="O256" s="34">
        <f>Tableau264[[#This Row],[MONTANT TOTAL  HT]]*1.2</f>
        <v>0</v>
      </c>
      <c r="P256" s="33"/>
      <c r="Q256" s="113"/>
      <c r="R256" s="30"/>
      <c r="S256" s="243"/>
      <c r="T256" s="107">
        <f t="shared" si="10"/>
        <v>0</v>
      </c>
      <c r="U256" s="105"/>
      <c r="V256" s="33"/>
    </row>
    <row r="257" spans="1:22" s="43" customFormat="1" ht="24.95" customHeight="1">
      <c r="A257" s="388"/>
      <c r="B257" s="42"/>
      <c r="C257" s="31"/>
      <c r="D257" s="56"/>
      <c r="E257" s="32"/>
      <c r="F257" s="33"/>
      <c r="G257" s="33"/>
      <c r="H257" s="59"/>
      <c r="I257" s="33"/>
      <c r="J257" s="32"/>
      <c r="K257" s="33"/>
      <c r="L257" s="56"/>
      <c r="M257" s="34"/>
      <c r="N257" s="34"/>
      <c r="O257" s="34">
        <f>Tableau264[[#This Row],[MONTANT TOTAL  HT]]*1.2</f>
        <v>0</v>
      </c>
      <c r="P257" s="33"/>
      <c r="Q257" s="113"/>
      <c r="R257" s="30"/>
      <c r="S257" s="243"/>
      <c r="T257" s="107">
        <f t="shared" si="10"/>
        <v>0</v>
      </c>
      <c r="U257" s="105"/>
      <c r="V257" s="33"/>
    </row>
    <row r="258" spans="1:22" s="43" customFormat="1" ht="24.95" customHeight="1">
      <c r="A258" s="388"/>
      <c r="B258" s="42"/>
      <c r="C258" s="31"/>
      <c r="D258" s="56"/>
      <c r="E258" s="32"/>
      <c r="F258" s="33"/>
      <c r="G258" s="33"/>
      <c r="H258" s="59"/>
      <c r="I258" s="33"/>
      <c r="J258" s="32"/>
      <c r="K258" s="33"/>
      <c r="L258" s="56"/>
      <c r="M258" s="34"/>
      <c r="N258" s="34"/>
      <c r="O258" s="34">
        <f>Tableau264[[#This Row],[MONTANT TOTAL  HT]]*1.2</f>
        <v>0</v>
      </c>
      <c r="P258" s="33"/>
      <c r="Q258" s="113"/>
      <c r="R258" s="30"/>
      <c r="S258" s="243"/>
      <c r="T258" s="107">
        <f t="shared" si="10"/>
        <v>0</v>
      </c>
      <c r="U258" s="105"/>
      <c r="V258" s="33"/>
    </row>
    <row r="259" spans="1:22" s="43" customFormat="1" ht="24.95" customHeight="1">
      <c r="A259" s="388"/>
      <c r="B259" s="42"/>
      <c r="C259" s="31"/>
      <c r="D259" s="56"/>
      <c r="E259" s="32"/>
      <c r="F259" s="33"/>
      <c r="G259" s="33"/>
      <c r="H259" s="59"/>
      <c r="I259" s="33"/>
      <c r="J259" s="32"/>
      <c r="K259" s="33"/>
      <c r="L259" s="56"/>
      <c r="M259" s="34"/>
      <c r="N259" s="34"/>
      <c r="O259" s="34">
        <f>Tableau264[[#This Row],[MONTANT TOTAL  HT]]*1.2</f>
        <v>0</v>
      </c>
      <c r="P259" s="33"/>
      <c r="Q259" s="113"/>
      <c r="R259" s="30"/>
      <c r="S259" s="243"/>
      <c r="T259" s="107">
        <f t="shared" si="10"/>
        <v>0</v>
      </c>
      <c r="U259" s="105"/>
      <c r="V259" s="33"/>
    </row>
    <row r="260" spans="1:22" s="43" customFormat="1" ht="24.95" customHeight="1">
      <c r="A260" s="388"/>
      <c r="B260" s="42"/>
      <c r="C260" s="31"/>
      <c r="D260" s="56"/>
      <c r="E260" s="32"/>
      <c r="F260" s="33"/>
      <c r="G260" s="33"/>
      <c r="H260" s="59"/>
      <c r="I260" s="33"/>
      <c r="J260" s="32"/>
      <c r="K260" s="33"/>
      <c r="L260" s="56"/>
      <c r="M260" s="34"/>
      <c r="N260" s="34"/>
      <c r="O260" s="34">
        <f>Tableau264[[#This Row],[MONTANT TOTAL  HT]]*1.2</f>
        <v>0</v>
      </c>
      <c r="P260" s="33"/>
      <c r="Q260" s="113"/>
      <c r="R260" s="30"/>
      <c r="S260" s="243"/>
      <c r="T260" s="107">
        <f t="shared" si="10"/>
        <v>0</v>
      </c>
      <c r="U260" s="105"/>
      <c r="V260" s="33"/>
    </row>
    <row r="261" spans="1:22" s="43" customFormat="1" ht="24.95" customHeight="1">
      <c r="A261" s="388"/>
      <c r="B261" s="42"/>
      <c r="C261" s="31"/>
      <c r="D261" s="56"/>
      <c r="E261" s="32"/>
      <c r="F261" s="33"/>
      <c r="G261" s="33"/>
      <c r="H261" s="59"/>
      <c r="I261" s="33"/>
      <c r="J261" s="32"/>
      <c r="K261" s="33"/>
      <c r="L261" s="56"/>
      <c r="M261" s="34"/>
      <c r="N261" s="34"/>
      <c r="O261" s="34">
        <f>Tableau264[[#This Row],[MONTANT TOTAL  HT]]*1.2</f>
        <v>0</v>
      </c>
      <c r="P261" s="33"/>
      <c r="Q261" s="113"/>
      <c r="R261" s="30"/>
      <c r="S261" s="243"/>
      <c r="T261" s="107">
        <f t="shared" si="10"/>
        <v>0</v>
      </c>
      <c r="U261" s="105"/>
      <c r="V261" s="33"/>
    </row>
    <row r="262" spans="1:22" s="43" customFormat="1" ht="24.95" customHeight="1">
      <c r="A262" s="388"/>
      <c r="B262" s="42"/>
      <c r="C262" s="31"/>
      <c r="D262" s="56"/>
      <c r="E262" s="32"/>
      <c r="F262" s="33"/>
      <c r="G262" s="33"/>
      <c r="H262" s="59"/>
      <c r="I262" s="33"/>
      <c r="J262" s="32"/>
      <c r="K262" s="33"/>
      <c r="L262" s="56"/>
      <c r="M262" s="34"/>
      <c r="N262" s="34"/>
      <c r="O262" s="34">
        <f>Tableau264[[#This Row],[MONTANT TOTAL  HT]]*1.2</f>
        <v>0</v>
      </c>
      <c r="P262" s="33"/>
      <c r="Q262" s="113"/>
      <c r="R262" s="30"/>
      <c r="S262" s="243"/>
      <c r="T262" s="107">
        <f t="shared" si="10"/>
        <v>0</v>
      </c>
      <c r="U262" s="105"/>
      <c r="V262" s="33"/>
    </row>
    <row r="263" spans="1:22" s="43" customFormat="1" ht="24.95" customHeight="1">
      <c r="A263" s="388"/>
      <c r="B263" s="42"/>
      <c r="C263" s="31"/>
      <c r="D263" s="56"/>
      <c r="E263" s="32"/>
      <c r="F263" s="33"/>
      <c r="G263" s="33"/>
      <c r="H263" s="59"/>
      <c r="I263" s="33"/>
      <c r="J263" s="32"/>
      <c r="K263" s="33"/>
      <c r="L263" s="56"/>
      <c r="M263" s="34"/>
      <c r="N263" s="34"/>
      <c r="O263" s="34">
        <f>Tableau264[[#This Row],[MONTANT TOTAL  HT]]*1.2</f>
        <v>0</v>
      </c>
      <c r="P263" s="33"/>
      <c r="Q263" s="113"/>
      <c r="R263" s="30"/>
      <c r="S263" s="243"/>
      <c r="T263" s="107">
        <f t="shared" si="10"/>
        <v>0</v>
      </c>
      <c r="U263" s="105"/>
      <c r="V263" s="33"/>
    </row>
    <row r="264" spans="1:22" s="43" customFormat="1" ht="24.95" customHeight="1">
      <c r="A264" s="388"/>
      <c r="B264" s="42"/>
      <c r="C264" s="31"/>
      <c r="D264" s="56"/>
      <c r="E264" s="32"/>
      <c r="F264" s="33"/>
      <c r="G264" s="33"/>
      <c r="H264" s="59"/>
      <c r="I264" s="33"/>
      <c r="J264" s="32"/>
      <c r="K264" s="33"/>
      <c r="L264" s="56"/>
      <c r="M264" s="34"/>
      <c r="N264" s="34"/>
      <c r="O264" s="34">
        <f>Tableau264[[#This Row],[MONTANT TOTAL  HT]]*1.2</f>
        <v>0</v>
      </c>
      <c r="P264" s="33"/>
      <c r="Q264" s="113"/>
      <c r="R264" s="30"/>
      <c r="S264" s="243"/>
      <c r="T264" s="107">
        <f t="shared" si="10"/>
        <v>0</v>
      </c>
      <c r="U264" s="105"/>
      <c r="V264" s="33"/>
    </row>
    <row r="265" spans="1:22" s="43" customFormat="1" ht="24.95" customHeight="1">
      <c r="A265" s="388"/>
      <c r="B265" s="42"/>
      <c r="C265" s="31"/>
      <c r="D265" s="56"/>
      <c r="E265" s="32"/>
      <c r="F265" s="33"/>
      <c r="G265" s="33"/>
      <c r="H265" s="59"/>
      <c r="I265" s="33"/>
      <c r="J265" s="32"/>
      <c r="K265" s="33"/>
      <c r="L265" s="56"/>
      <c r="M265" s="34"/>
      <c r="N265" s="34"/>
      <c r="O265" s="34">
        <f>Tableau264[[#This Row],[MONTANT TOTAL  HT]]*1.2</f>
        <v>0</v>
      </c>
      <c r="P265" s="33"/>
      <c r="Q265" s="113"/>
      <c r="R265" s="30"/>
      <c r="S265" s="243"/>
      <c r="T265" s="107">
        <f t="shared" si="10"/>
        <v>0</v>
      </c>
      <c r="U265" s="105"/>
      <c r="V265" s="33"/>
    </row>
    <row r="266" spans="1:22" s="43" customFormat="1" ht="24.95" customHeight="1">
      <c r="A266" s="388"/>
      <c r="B266" s="42"/>
      <c r="C266" s="31"/>
      <c r="D266" s="56"/>
      <c r="E266" s="32"/>
      <c r="F266" s="33"/>
      <c r="G266" s="33"/>
      <c r="H266" s="59"/>
      <c r="I266" s="33"/>
      <c r="J266" s="32"/>
      <c r="K266" s="33"/>
      <c r="L266" s="56"/>
      <c r="M266" s="34"/>
      <c r="N266" s="34"/>
      <c r="O266" s="34">
        <f>Tableau264[[#This Row],[MONTANT TOTAL  HT]]*1.2</f>
        <v>0</v>
      </c>
      <c r="P266" s="33"/>
      <c r="Q266" s="113"/>
      <c r="R266" s="30"/>
      <c r="S266" s="243"/>
      <c r="T266" s="107">
        <f t="shared" si="10"/>
        <v>0</v>
      </c>
      <c r="U266" s="105"/>
      <c r="V266" s="33"/>
    </row>
    <row r="267" spans="1:22" s="43" customFormat="1" ht="24.95" customHeight="1">
      <c r="A267" s="388"/>
      <c r="B267" s="42"/>
      <c r="C267" s="31"/>
      <c r="D267" s="56"/>
      <c r="E267" s="32"/>
      <c r="F267" s="33"/>
      <c r="G267" s="33"/>
      <c r="H267" s="59"/>
      <c r="I267" s="33"/>
      <c r="J267" s="32"/>
      <c r="K267" s="33"/>
      <c r="L267" s="56"/>
      <c r="M267" s="34"/>
      <c r="N267" s="34"/>
      <c r="O267" s="34">
        <f>Tableau264[[#This Row],[MONTANT TOTAL  HT]]*1.2</f>
        <v>0</v>
      </c>
      <c r="P267" s="33"/>
      <c r="Q267" s="113"/>
      <c r="R267" s="30"/>
      <c r="S267" s="243"/>
      <c r="T267" s="107">
        <f t="shared" si="10"/>
        <v>0</v>
      </c>
      <c r="U267" s="105"/>
      <c r="V267" s="33"/>
    </row>
    <row r="268" spans="1:22" s="43" customFormat="1" ht="24.95" customHeight="1">
      <c r="A268" s="388"/>
      <c r="B268" s="42"/>
      <c r="C268" s="31"/>
      <c r="D268" s="56"/>
      <c r="E268" s="32"/>
      <c r="F268" s="33"/>
      <c r="G268" s="33"/>
      <c r="H268" s="59"/>
      <c r="I268" s="33"/>
      <c r="J268" s="32"/>
      <c r="K268" s="33"/>
      <c r="L268" s="56"/>
      <c r="M268" s="34"/>
      <c r="N268" s="34"/>
      <c r="O268" s="34">
        <f>Tableau264[[#This Row],[MONTANT TOTAL  HT]]*1.2</f>
        <v>0</v>
      </c>
      <c r="P268" s="33"/>
      <c r="Q268" s="113"/>
      <c r="R268" s="30"/>
      <c r="S268" s="243"/>
      <c r="T268" s="107">
        <f t="shared" si="10"/>
        <v>0</v>
      </c>
      <c r="U268" s="105"/>
      <c r="V268" s="33"/>
    </row>
    <row r="269" spans="1:22" s="43" customFormat="1" ht="24.95" customHeight="1">
      <c r="A269" s="388"/>
      <c r="B269" s="42"/>
      <c r="C269" s="31"/>
      <c r="D269" s="56"/>
      <c r="E269" s="32"/>
      <c r="F269" s="33"/>
      <c r="G269" s="33"/>
      <c r="H269" s="59"/>
      <c r="I269" s="33"/>
      <c r="J269" s="32"/>
      <c r="K269" s="33"/>
      <c r="L269" s="56"/>
      <c r="M269" s="34"/>
      <c r="N269" s="34"/>
      <c r="O269" s="34">
        <f>Tableau264[[#This Row],[MONTANT TOTAL  HT]]*1.2</f>
        <v>0</v>
      </c>
      <c r="P269" s="33"/>
      <c r="Q269" s="113"/>
      <c r="R269" s="30"/>
      <c r="S269" s="243"/>
      <c r="T269" s="107">
        <f t="shared" si="10"/>
        <v>0</v>
      </c>
      <c r="U269" s="105"/>
      <c r="V269" s="33"/>
    </row>
    <row r="270" spans="1:22" s="43" customFormat="1" ht="24.95" customHeight="1">
      <c r="A270" s="388"/>
      <c r="B270" s="42"/>
      <c r="C270" s="31"/>
      <c r="D270" s="56"/>
      <c r="E270" s="32"/>
      <c r="F270" s="33"/>
      <c r="G270" s="33"/>
      <c r="H270" s="59"/>
      <c r="I270" s="33"/>
      <c r="J270" s="32"/>
      <c r="K270" s="33"/>
      <c r="L270" s="56"/>
      <c r="M270" s="34"/>
      <c r="N270" s="34"/>
      <c r="O270" s="34">
        <f>Tableau264[[#This Row],[MONTANT TOTAL  HT]]*1.2</f>
        <v>0</v>
      </c>
      <c r="P270" s="33"/>
      <c r="Q270" s="113"/>
      <c r="R270" s="30"/>
      <c r="S270" s="243"/>
      <c r="T270" s="107">
        <f t="shared" si="10"/>
        <v>0</v>
      </c>
      <c r="U270" s="105"/>
      <c r="V270" s="33"/>
    </row>
    <row r="271" spans="1:22" s="43" customFormat="1" ht="24.95" customHeight="1">
      <c r="A271" s="388"/>
      <c r="B271" s="42"/>
      <c r="C271" s="31"/>
      <c r="D271" s="56"/>
      <c r="E271" s="32"/>
      <c r="F271" s="33"/>
      <c r="G271" s="33"/>
      <c r="H271" s="59"/>
      <c r="I271" s="33"/>
      <c r="J271" s="32"/>
      <c r="K271" s="33"/>
      <c r="L271" s="56"/>
      <c r="M271" s="34"/>
      <c r="N271" s="34"/>
      <c r="O271" s="34">
        <f>Tableau264[[#This Row],[MONTANT TOTAL  HT]]*1.2</f>
        <v>0</v>
      </c>
      <c r="P271" s="33"/>
      <c r="Q271" s="113"/>
      <c r="R271" s="30"/>
      <c r="S271" s="243"/>
      <c r="T271" s="107">
        <f t="shared" si="10"/>
        <v>0</v>
      </c>
      <c r="U271" s="105"/>
      <c r="V271" s="33"/>
    </row>
    <row r="272" spans="1:22" s="43" customFormat="1" ht="24.95" customHeight="1">
      <c r="A272" s="388"/>
      <c r="B272" s="42"/>
      <c r="C272" s="31"/>
      <c r="D272" s="56"/>
      <c r="E272" s="32"/>
      <c r="F272" s="33"/>
      <c r="G272" s="33"/>
      <c r="H272" s="59"/>
      <c r="I272" s="33"/>
      <c r="J272" s="32"/>
      <c r="K272" s="33"/>
      <c r="L272" s="56"/>
      <c r="M272" s="34"/>
      <c r="N272" s="34"/>
      <c r="O272" s="34">
        <f>Tableau264[[#This Row],[MONTANT TOTAL  HT]]*1.2</f>
        <v>0</v>
      </c>
      <c r="P272" s="33"/>
      <c r="Q272" s="113"/>
      <c r="R272" s="30"/>
      <c r="S272" s="243"/>
      <c r="T272" s="107">
        <f t="shared" si="10"/>
        <v>0</v>
      </c>
      <c r="U272" s="105"/>
      <c r="V272" s="33"/>
    </row>
    <row r="273" spans="1:22" s="43" customFormat="1" ht="24.95" customHeight="1">
      <c r="A273" s="388"/>
      <c r="B273" s="42"/>
      <c r="C273" s="31"/>
      <c r="D273" s="56"/>
      <c r="E273" s="32"/>
      <c r="F273" s="33"/>
      <c r="G273" s="33"/>
      <c r="H273" s="59"/>
      <c r="I273" s="33"/>
      <c r="J273" s="32"/>
      <c r="K273" s="33"/>
      <c r="L273" s="56"/>
      <c r="M273" s="34"/>
      <c r="N273" s="34"/>
      <c r="O273" s="34">
        <f>Tableau264[[#This Row],[MONTANT TOTAL  HT]]*1.2</f>
        <v>0</v>
      </c>
      <c r="P273" s="33"/>
      <c r="Q273" s="113"/>
      <c r="R273" s="30"/>
      <c r="S273" s="243"/>
      <c r="T273" s="107">
        <f t="shared" si="10"/>
        <v>0</v>
      </c>
      <c r="U273" s="105"/>
      <c r="V273" s="33"/>
    </row>
    <row r="274" spans="1:22" s="43" customFormat="1" ht="24.95" customHeight="1">
      <c r="A274" s="388"/>
      <c r="B274" s="42"/>
      <c r="C274" s="31"/>
      <c r="D274" s="56"/>
      <c r="E274" s="32"/>
      <c r="F274" s="33"/>
      <c r="G274" s="33"/>
      <c r="H274" s="59"/>
      <c r="I274" s="33"/>
      <c r="J274" s="32"/>
      <c r="K274" s="33"/>
      <c r="L274" s="56"/>
      <c r="M274" s="34"/>
      <c r="N274" s="34"/>
      <c r="O274" s="34">
        <f>Tableau264[[#This Row],[MONTANT TOTAL  HT]]*1.2</f>
        <v>0</v>
      </c>
      <c r="P274" s="33"/>
      <c r="Q274" s="113"/>
      <c r="R274" s="30"/>
      <c r="S274" s="243"/>
      <c r="T274" s="107">
        <f t="shared" si="10"/>
        <v>0</v>
      </c>
      <c r="U274" s="105"/>
      <c r="V274" s="33"/>
    </row>
    <row r="275" spans="1:22" s="43" customFormat="1" ht="24.95" customHeight="1">
      <c r="A275" s="388"/>
      <c r="B275" s="42"/>
      <c r="C275" s="31"/>
      <c r="D275" s="56"/>
      <c r="E275" s="32"/>
      <c r="F275" s="33"/>
      <c r="G275" s="33"/>
      <c r="H275" s="59"/>
      <c r="I275" s="33"/>
      <c r="J275" s="32"/>
      <c r="K275" s="33"/>
      <c r="L275" s="56"/>
      <c r="M275" s="34"/>
      <c r="N275" s="34"/>
      <c r="O275" s="34">
        <f>Tableau264[[#This Row],[MONTANT TOTAL  HT]]*1.2</f>
        <v>0</v>
      </c>
      <c r="P275" s="33"/>
      <c r="Q275" s="113"/>
      <c r="R275" s="30"/>
      <c r="S275" s="243"/>
      <c r="T275" s="107">
        <f t="shared" si="10"/>
        <v>0</v>
      </c>
      <c r="U275" s="105"/>
      <c r="V275" s="33"/>
    </row>
    <row r="276" spans="1:22" s="43" customFormat="1" ht="24.95" customHeight="1">
      <c r="A276" s="388"/>
      <c r="B276" s="42"/>
      <c r="C276" s="31"/>
      <c r="D276" s="56"/>
      <c r="E276" s="32"/>
      <c r="F276" s="33"/>
      <c r="G276" s="33"/>
      <c r="H276" s="59"/>
      <c r="I276" s="33"/>
      <c r="J276" s="32"/>
      <c r="K276" s="33"/>
      <c r="L276" s="56"/>
      <c r="M276" s="34"/>
      <c r="N276" s="34"/>
      <c r="O276" s="34">
        <f>Tableau264[[#This Row],[MONTANT TOTAL  HT]]*1.2</f>
        <v>0</v>
      </c>
      <c r="P276" s="33"/>
      <c r="Q276" s="113"/>
      <c r="R276" s="30"/>
      <c r="S276" s="243"/>
      <c r="T276" s="107">
        <f t="shared" si="10"/>
        <v>0</v>
      </c>
      <c r="U276" s="105"/>
      <c r="V276" s="33"/>
    </row>
    <row r="277" spans="1:22" s="43" customFormat="1" ht="24.95" customHeight="1">
      <c r="A277" s="388"/>
      <c r="B277" s="42"/>
      <c r="C277" s="31"/>
      <c r="D277" s="56"/>
      <c r="E277" s="32"/>
      <c r="F277" s="33"/>
      <c r="G277" s="33"/>
      <c r="H277" s="59"/>
      <c r="I277" s="33"/>
      <c r="J277" s="32"/>
      <c r="K277" s="33"/>
      <c r="L277" s="56"/>
      <c r="M277" s="34"/>
      <c r="N277" s="34"/>
      <c r="O277" s="34">
        <f>Tableau264[[#This Row],[MONTANT TOTAL  HT]]*1.2</f>
        <v>0</v>
      </c>
      <c r="P277" s="33"/>
      <c r="Q277" s="113"/>
      <c r="R277" s="30"/>
      <c r="S277" s="243"/>
      <c r="T277" s="107">
        <f t="shared" si="10"/>
        <v>0</v>
      </c>
      <c r="U277" s="105"/>
      <c r="V277" s="33"/>
    </row>
    <row r="278" spans="1:22" s="43" customFormat="1" ht="24.95" customHeight="1">
      <c r="A278" s="388"/>
      <c r="B278" s="42"/>
      <c r="C278" s="31"/>
      <c r="D278" s="56"/>
      <c r="E278" s="32"/>
      <c r="F278" s="33"/>
      <c r="G278" s="33"/>
      <c r="H278" s="59"/>
      <c r="I278" s="33"/>
      <c r="J278" s="32"/>
      <c r="K278" s="33"/>
      <c r="L278" s="56"/>
      <c r="M278" s="34"/>
      <c r="N278" s="34"/>
      <c r="O278" s="34">
        <f>Tableau264[[#This Row],[MONTANT TOTAL  HT]]*1.2</f>
        <v>0</v>
      </c>
      <c r="P278" s="33"/>
      <c r="Q278" s="113"/>
      <c r="R278" s="30"/>
      <c r="S278" s="243"/>
      <c r="T278" s="107">
        <f t="shared" si="10"/>
        <v>0</v>
      </c>
      <c r="U278" s="105"/>
      <c r="V278" s="33"/>
    </row>
    <row r="279" spans="1:22" s="43" customFormat="1" ht="24.95" customHeight="1">
      <c r="A279" s="388"/>
      <c r="B279" s="42"/>
      <c r="C279" s="31"/>
      <c r="D279" s="56"/>
      <c r="E279" s="32"/>
      <c r="F279" s="33"/>
      <c r="G279" s="33"/>
      <c r="H279" s="59"/>
      <c r="I279" s="33"/>
      <c r="J279" s="32"/>
      <c r="K279" s="33"/>
      <c r="L279" s="56"/>
      <c r="M279" s="34"/>
      <c r="N279" s="34"/>
      <c r="O279" s="34">
        <f>Tableau264[[#This Row],[MONTANT TOTAL  HT]]*1.2</f>
        <v>0</v>
      </c>
      <c r="P279" s="33"/>
      <c r="Q279" s="113"/>
      <c r="R279" s="30"/>
      <c r="S279" s="243"/>
      <c r="T279" s="107">
        <f t="shared" si="10"/>
        <v>0</v>
      </c>
      <c r="U279" s="105"/>
      <c r="V279" s="33"/>
    </row>
    <row r="280" spans="1:22" s="43" customFormat="1" ht="24.95" customHeight="1">
      <c r="A280" s="388"/>
      <c r="B280" s="42"/>
      <c r="C280" s="31"/>
      <c r="D280" s="56"/>
      <c r="E280" s="32"/>
      <c r="F280" s="33"/>
      <c r="G280" s="33"/>
      <c r="H280" s="59"/>
      <c r="I280" s="33"/>
      <c r="J280" s="32"/>
      <c r="K280" s="33"/>
      <c r="L280" s="56"/>
      <c r="M280" s="34"/>
      <c r="N280" s="34"/>
      <c r="O280" s="34">
        <f>Tableau264[[#This Row],[MONTANT TOTAL  HT]]*1.2</f>
        <v>0</v>
      </c>
      <c r="P280" s="33"/>
      <c r="Q280" s="113"/>
      <c r="R280" s="30"/>
      <c r="S280" s="243"/>
      <c r="T280" s="107">
        <f t="shared" ref="T280:T305" si="11">IF(ISBLANK($S280),O280,0)</f>
        <v>0</v>
      </c>
      <c r="U280" s="105"/>
      <c r="V280" s="33"/>
    </row>
    <row r="281" spans="1:22" s="43" customFormat="1" ht="24.95" customHeight="1">
      <c r="A281" s="388"/>
      <c r="B281" s="42"/>
      <c r="C281" s="31"/>
      <c r="D281" s="56"/>
      <c r="E281" s="32"/>
      <c r="F281" s="33"/>
      <c r="G281" s="33"/>
      <c r="H281" s="59"/>
      <c r="I281" s="33"/>
      <c r="J281" s="32"/>
      <c r="K281" s="33"/>
      <c r="L281" s="56"/>
      <c r="M281" s="34"/>
      <c r="N281" s="34"/>
      <c r="O281" s="34">
        <f>Tableau264[[#This Row],[MONTANT TOTAL  HT]]*1.2</f>
        <v>0</v>
      </c>
      <c r="P281" s="33"/>
      <c r="Q281" s="113"/>
      <c r="R281" s="30"/>
      <c r="S281" s="243"/>
      <c r="T281" s="107">
        <f t="shared" si="11"/>
        <v>0</v>
      </c>
      <c r="U281" s="105"/>
      <c r="V281" s="33"/>
    </row>
    <row r="282" spans="1:22" s="43" customFormat="1" ht="24.95" customHeight="1">
      <c r="A282" s="388"/>
      <c r="B282" s="42"/>
      <c r="C282" s="31"/>
      <c r="D282" s="56"/>
      <c r="E282" s="32"/>
      <c r="F282" s="33"/>
      <c r="G282" s="33"/>
      <c r="H282" s="59"/>
      <c r="I282" s="33"/>
      <c r="J282" s="32"/>
      <c r="K282" s="33"/>
      <c r="L282" s="56"/>
      <c r="M282" s="34"/>
      <c r="N282" s="34"/>
      <c r="O282" s="34">
        <f>Tableau264[[#This Row],[MONTANT TOTAL  HT]]*1.2</f>
        <v>0</v>
      </c>
      <c r="P282" s="33"/>
      <c r="Q282" s="113"/>
      <c r="R282" s="30"/>
      <c r="S282" s="243"/>
      <c r="T282" s="107">
        <f t="shared" si="11"/>
        <v>0</v>
      </c>
      <c r="U282" s="105"/>
      <c r="V282" s="33"/>
    </row>
    <row r="283" spans="1:22" s="43" customFormat="1" ht="24.95" customHeight="1">
      <c r="A283" s="388"/>
      <c r="B283" s="42"/>
      <c r="C283" s="31"/>
      <c r="D283" s="56"/>
      <c r="E283" s="32"/>
      <c r="F283" s="33"/>
      <c r="G283" s="33"/>
      <c r="H283" s="59"/>
      <c r="I283" s="33"/>
      <c r="J283" s="32"/>
      <c r="K283" s="33"/>
      <c r="L283" s="56"/>
      <c r="M283" s="34"/>
      <c r="N283" s="34"/>
      <c r="O283" s="34">
        <f>Tableau264[[#This Row],[MONTANT TOTAL  HT]]*1.2</f>
        <v>0</v>
      </c>
      <c r="P283" s="33"/>
      <c r="Q283" s="113"/>
      <c r="R283" s="30"/>
      <c r="S283" s="243"/>
      <c r="T283" s="107">
        <f t="shared" si="11"/>
        <v>0</v>
      </c>
      <c r="U283" s="105"/>
      <c r="V283" s="33"/>
    </row>
    <row r="284" spans="1:22" s="43" customFormat="1" ht="24.95" customHeight="1">
      <c r="A284" s="388"/>
      <c r="B284" s="42"/>
      <c r="C284" s="31"/>
      <c r="D284" s="56"/>
      <c r="E284" s="32"/>
      <c r="F284" s="33"/>
      <c r="G284" s="33"/>
      <c r="H284" s="59"/>
      <c r="I284" s="33"/>
      <c r="J284" s="32"/>
      <c r="K284" s="33"/>
      <c r="L284" s="56"/>
      <c r="M284" s="34"/>
      <c r="N284" s="34"/>
      <c r="O284" s="34">
        <f>Tableau264[[#This Row],[MONTANT TOTAL  HT]]*1.2</f>
        <v>0</v>
      </c>
      <c r="P284" s="33"/>
      <c r="Q284" s="113"/>
      <c r="R284" s="30"/>
      <c r="S284" s="243"/>
      <c r="T284" s="107">
        <f t="shared" si="11"/>
        <v>0</v>
      </c>
      <c r="U284" s="105"/>
      <c r="V284" s="33"/>
    </row>
    <row r="285" spans="1:22" s="43" customFormat="1" ht="24.95" customHeight="1">
      <c r="A285" s="388"/>
      <c r="B285" s="42"/>
      <c r="C285" s="31"/>
      <c r="D285" s="56"/>
      <c r="E285" s="32"/>
      <c r="F285" s="33"/>
      <c r="G285" s="33"/>
      <c r="H285" s="59"/>
      <c r="I285" s="33"/>
      <c r="J285" s="32"/>
      <c r="K285" s="33"/>
      <c r="L285" s="56"/>
      <c r="M285" s="34"/>
      <c r="N285" s="34"/>
      <c r="O285" s="34">
        <f>Tableau264[[#This Row],[MONTANT TOTAL  HT]]*1.2</f>
        <v>0</v>
      </c>
      <c r="P285" s="33"/>
      <c r="Q285" s="113"/>
      <c r="R285" s="30"/>
      <c r="S285" s="243"/>
      <c r="T285" s="107">
        <f t="shared" si="11"/>
        <v>0</v>
      </c>
      <c r="U285" s="105"/>
      <c r="V285" s="33"/>
    </row>
    <row r="286" spans="1:22" s="43" customFormat="1" ht="24.95" customHeight="1">
      <c r="A286" s="388"/>
      <c r="B286" s="42"/>
      <c r="C286" s="31"/>
      <c r="D286" s="56"/>
      <c r="E286" s="32"/>
      <c r="F286" s="33"/>
      <c r="G286" s="33"/>
      <c r="H286" s="59"/>
      <c r="I286" s="33"/>
      <c r="J286" s="32"/>
      <c r="K286" s="33"/>
      <c r="L286" s="56"/>
      <c r="M286" s="34"/>
      <c r="N286" s="34"/>
      <c r="O286" s="34">
        <f>Tableau264[[#This Row],[MONTANT TOTAL  HT]]*1.2</f>
        <v>0</v>
      </c>
      <c r="P286" s="33"/>
      <c r="Q286" s="113"/>
      <c r="R286" s="30"/>
      <c r="S286" s="243"/>
      <c r="T286" s="107">
        <f t="shared" si="11"/>
        <v>0</v>
      </c>
      <c r="U286" s="105"/>
      <c r="V286" s="33"/>
    </row>
    <row r="287" spans="1:22" s="43" customFormat="1" ht="24.95" customHeight="1">
      <c r="A287" s="388"/>
      <c r="B287" s="42"/>
      <c r="C287" s="31"/>
      <c r="D287" s="56"/>
      <c r="E287" s="32"/>
      <c r="F287" s="33"/>
      <c r="G287" s="33"/>
      <c r="H287" s="59"/>
      <c r="I287" s="33"/>
      <c r="J287" s="32"/>
      <c r="K287" s="33"/>
      <c r="L287" s="56"/>
      <c r="M287" s="34"/>
      <c r="N287" s="34"/>
      <c r="O287" s="34">
        <f>Tableau264[[#This Row],[MONTANT TOTAL  HT]]*1.2</f>
        <v>0</v>
      </c>
      <c r="P287" s="33"/>
      <c r="Q287" s="113"/>
      <c r="R287" s="30"/>
      <c r="S287" s="243"/>
      <c r="T287" s="107">
        <f t="shared" si="11"/>
        <v>0</v>
      </c>
      <c r="U287" s="105"/>
      <c r="V287" s="33"/>
    </row>
    <row r="288" spans="1:22" s="43" customFormat="1" ht="24.95" customHeight="1">
      <c r="A288" s="388"/>
      <c r="B288" s="42"/>
      <c r="C288" s="31"/>
      <c r="D288" s="56"/>
      <c r="E288" s="32"/>
      <c r="F288" s="33"/>
      <c r="G288" s="33"/>
      <c r="H288" s="59"/>
      <c r="I288" s="33"/>
      <c r="J288" s="32"/>
      <c r="K288" s="33"/>
      <c r="L288" s="56"/>
      <c r="M288" s="34"/>
      <c r="N288" s="34"/>
      <c r="O288" s="34">
        <f>Tableau264[[#This Row],[MONTANT TOTAL  HT]]*1.2</f>
        <v>0</v>
      </c>
      <c r="P288" s="33"/>
      <c r="Q288" s="113"/>
      <c r="R288" s="30"/>
      <c r="S288" s="243"/>
      <c r="T288" s="107">
        <f t="shared" si="11"/>
        <v>0</v>
      </c>
      <c r="U288" s="105"/>
      <c r="V288" s="33"/>
    </row>
    <row r="289" spans="1:22" s="43" customFormat="1" ht="24.95" customHeight="1">
      <c r="A289" s="388"/>
      <c r="B289" s="42"/>
      <c r="C289" s="31"/>
      <c r="D289" s="56"/>
      <c r="E289" s="32"/>
      <c r="F289" s="33"/>
      <c r="G289" s="33"/>
      <c r="H289" s="59"/>
      <c r="I289" s="33"/>
      <c r="J289" s="32"/>
      <c r="K289" s="33"/>
      <c r="L289" s="56"/>
      <c r="M289" s="34"/>
      <c r="N289" s="34"/>
      <c r="O289" s="34">
        <f>Tableau264[[#This Row],[MONTANT TOTAL  HT]]*1.2</f>
        <v>0</v>
      </c>
      <c r="P289" s="33"/>
      <c r="Q289" s="113"/>
      <c r="R289" s="30"/>
      <c r="S289" s="243"/>
      <c r="T289" s="107">
        <f t="shared" si="11"/>
        <v>0</v>
      </c>
      <c r="U289" s="105"/>
      <c r="V289" s="33"/>
    </row>
    <row r="290" spans="1:22" s="43" customFormat="1" ht="24.95" customHeight="1">
      <c r="A290" s="388"/>
      <c r="B290" s="42"/>
      <c r="C290" s="31"/>
      <c r="D290" s="56"/>
      <c r="E290" s="32"/>
      <c r="F290" s="33"/>
      <c r="G290" s="33"/>
      <c r="H290" s="59"/>
      <c r="I290" s="33"/>
      <c r="J290" s="32"/>
      <c r="K290" s="33"/>
      <c r="L290" s="56"/>
      <c r="M290" s="34"/>
      <c r="N290" s="34"/>
      <c r="O290" s="34">
        <f>Tableau264[[#This Row],[MONTANT TOTAL  HT]]*1.2</f>
        <v>0</v>
      </c>
      <c r="P290" s="33"/>
      <c r="Q290" s="113"/>
      <c r="R290" s="30"/>
      <c r="S290" s="243"/>
      <c r="T290" s="107">
        <f t="shared" si="11"/>
        <v>0</v>
      </c>
      <c r="U290" s="105"/>
      <c r="V290" s="33"/>
    </row>
    <row r="291" spans="1:22" s="43" customFormat="1" ht="24.95" customHeight="1">
      <c r="A291" s="388"/>
      <c r="B291" s="42"/>
      <c r="C291" s="31"/>
      <c r="D291" s="56"/>
      <c r="E291" s="32"/>
      <c r="F291" s="33"/>
      <c r="G291" s="33"/>
      <c r="H291" s="59"/>
      <c r="I291" s="33"/>
      <c r="J291" s="32"/>
      <c r="K291" s="33"/>
      <c r="L291" s="56"/>
      <c r="M291" s="34"/>
      <c r="N291" s="34"/>
      <c r="O291" s="34">
        <f>Tableau264[[#This Row],[MONTANT TOTAL  HT]]*1.2</f>
        <v>0</v>
      </c>
      <c r="P291" s="33"/>
      <c r="Q291" s="113"/>
      <c r="R291" s="30"/>
      <c r="S291" s="243"/>
      <c r="T291" s="107">
        <f t="shared" si="11"/>
        <v>0</v>
      </c>
      <c r="U291" s="105"/>
      <c r="V291" s="33"/>
    </row>
    <row r="292" spans="1:22" s="43" customFormat="1" ht="24.95" customHeight="1">
      <c r="A292" s="388"/>
      <c r="B292" s="42"/>
      <c r="C292" s="31"/>
      <c r="D292" s="56"/>
      <c r="E292" s="32"/>
      <c r="F292" s="33"/>
      <c r="G292" s="33"/>
      <c r="H292" s="59"/>
      <c r="I292" s="33"/>
      <c r="J292" s="32"/>
      <c r="K292" s="33"/>
      <c r="L292" s="56"/>
      <c r="M292" s="34"/>
      <c r="N292" s="34"/>
      <c r="O292" s="34">
        <f>Tableau264[[#This Row],[MONTANT TOTAL  HT]]*1.2</f>
        <v>0</v>
      </c>
      <c r="P292" s="33"/>
      <c r="Q292" s="113"/>
      <c r="R292" s="30"/>
      <c r="S292" s="243"/>
      <c r="T292" s="107">
        <f t="shared" si="11"/>
        <v>0</v>
      </c>
      <c r="U292" s="105"/>
      <c r="V292" s="33"/>
    </row>
    <row r="293" spans="1:22" s="43" customFormat="1" ht="24.95" customHeight="1">
      <c r="A293" s="388"/>
      <c r="B293" s="42"/>
      <c r="C293" s="31"/>
      <c r="D293" s="56"/>
      <c r="E293" s="32"/>
      <c r="F293" s="33"/>
      <c r="G293" s="33"/>
      <c r="H293" s="59"/>
      <c r="I293" s="33"/>
      <c r="J293" s="32"/>
      <c r="K293" s="33"/>
      <c r="L293" s="56"/>
      <c r="M293" s="34"/>
      <c r="N293" s="34"/>
      <c r="O293" s="34">
        <f>Tableau264[[#This Row],[MONTANT TOTAL  HT]]*1.2</f>
        <v>0</v>
      </c>
      <c r="P293" s="33"/>
      <c r="Q293" s="113"/>
      <c r="R293" s="30"/>
      <c r="S293" s="243"/>
      <c r="T293" s="107">
        <f t="shared" si="11"/>
        <v>0</v>
      </c>
      <c r="U293" s="105"/>
      <c r="V293" s="33"/>
    </row>
    <row r="294" spans="1:22" s="43" customFormat="1" ht="24.95" customHeight="1">
      <c r="A294" s="388"/>
      <c r="B294" s="42"/>
      <c r="C294" s="31"/>
      <c r="D294" s="56"/>
      <c r="E294" s="32"/>
      <c r="F294" s="33"/>
      <c r="G294" s="33"/>
      <c r="H294" s="59"/>
      <c r="I294" s="33"/>
      <c r="J294" s="32"/>
      <c r="K294" s="33"/>
      <c r="L294" s="56"/>
      <c r="M294" s="34"/>
      <c r="N294" s="34"/>
      <c r="O294" s="34">
        <f>Tableau264[[#This Row],[MONTANT TOTAL  HT]]*1.2</f>
        <v>0</v>
      </c>
      <c r="P294" s="33"/>
      <c r="Q294" s="113"/>
      <c r="R294" s="30"/>
      <c r="S294" s="243"/>
      <c r="T294" s="107">
        <f t="shared" si="11"/>
        <v>0</v>
      </c>
      <c r="U294" s="105"/>
      <c r="V294" s="33"/>
    </row>
    <row r="295" spans="1:22" s="43" customFormat="1" ht="24.95" customHeight="1">
      <c r="A295" s="388"/>
      <c r="B295" s="42"/>
      <c r="C295" s="31"/>
      <c r="D295" s="56"/>
      <c r="E295" s="32"/>
      <c r="F295" s="33"/>
      <c r="G295" s="33"/>
      <c r="H295" s="59"/>
      <c r="I295" s="33"/>
      <c r="J295" s="32"/>
      <c r="K295" s="33"/>
      <c r="L295" s="56"/>
      <c r="M295" s="34"/>
      <c r="N295" s="34"/>
      <c r="O295" s="34">
        <f>Tableau264[[#This Row],[MONTANT TOTAL  HT]]*1.2</f>
        <v>0</v>
      </c>
      <c r="P295" s="33"/>
      <c r="Q295" s="113"/>
      <c r="R295" s="30"/>
      <c r="S295" s="243"/>
      <c r="T295" s="107">
        <f t="shared" si="11"/>
        <v>0</v>
      </c>
      <c r="U295" s="105"/>
      <c r="V295" s="33"/>
    </row>
    <row r="296" spans="1:22" s="43" customFormat="1" ht="24.95" customHeight="1">
      <c r="A296" s="388"/>
      <c r="B296" s="42"/>
      <c r="C296" s="31"/>
      <c r="D296" s="56"/>
      <c r="E296" s="32"/>
      <c r="F296" s="33"/>
      <c r="G296" s="33"/>
      <c r="H296" s="59"/>
      <c r="I296" s="33"/>
      <c r="J296" s="32"/>
      <c r="K296" s="33"/>
      <c r="L296" s="56"/>
      <c r="M296" s="34"/>
      <c r="N296" s="34"/>
      <c r="O296" s="34">
        <f>Tableau264[[#This Row],[MONTANT TOTAL  HT]]*1.2</f>
        <v>0</v>
      </c>
      <c r="P296" s="33"/>
      <c r="Q296" s="113"/>
      <c r="R296" s="30"/>
      <c r="S296" s="243"/>
      <c r="T296" s="107">
        <f t="shared" si="11"/>
        <v>0</v>
      </c>
      <c r="U296" s="105"/>
      <c r="V296" s="33"/>
    </row>
    <row r="297" spans="1:22" s="43" customFormat="1" ht="24.95" customHeight="1">
      <c r="A297" s="388"/>
      <c r="B297" s="42"/>
      <c r="C297" s="31"/>
      <c r="D297" s="56"/>
      <c r="E297" s="32"/>
      <c r="F297" s="33"/>
      <c r="G297" s="33"/>
      <c r="H297" s="59"/>
      <c r="I297" s="33"/>
      <c r="J297" s="32"/>
      <c r="K297" s="33"/>
      <c r="L297" s="56"/>
      <c r="M297" s="34"/>
      <c r="N297" s="34"/>
      <c r="O297" s="34">
        <f>Tableau264[[#This Row],[MONTANT TOTAL  HT]]*1.2</f>
        <v>0</v>
      </c>
      <c r="P297" s="33"/>
      <c r="Q297" s="113"/>
      <c r="R297" s="30"/>
      <c r="S297" s="243"/>
      <c r="T297" s="107">
        <f t="shared" si="11"/>
        <v>0</v>
      </c>
      <c r="U297" s="105"/>
      <c r="V297" s="33"/>
    </row>
    <row r="298" spans="1:22" s="43" customFormat="1" ht="24.95" customHeight="1">
      <c r="A298" s="388"/>
      <c r="B298" s="42"/>
      <c r="C298" s="31"/>
      <c r="D298" s="56"/>
      <c r="E298" s="32"/>
      <c r="F298" s="33"/>
      <c r="G298" s="33"/>
      <c r="H298" s="59"/>
      <c r="I298" s="33"/>
      <c r="J298" s="32"/>
      <c r="K298" s="33"/>
      <c r="L298" s="56"/>
      <c r="M298" s="34"/>
      <c r="N298" s="34"/>
      <c r="O298" s="34">
        <f>Tableau264[[#This Row],[MONTANT TOTAL  HT]]*1.2</f>
        <v>0</v>
      </c>
      <c r="P298" s="33"/>
      <c r="Q298" s="113"/>
      <c r="R298" s="30"/>
      <c r="S298" s="243"/>
      <c r="T298" s="107">
        <f t="shared" si="11"/>
        <v>0</v>
      </c>
      <c r="U298" s="105"/>
      <c r="V298" s="33"/>
    </row>
    <row r="299" spans="1:22" s="43" customFormat="1" ht="24.95" customHeight="1">
      <c r="A299" s="388"/>
      <c r="B299" s="42"/>
      <c r="C299" s="31"/>
      <c r="D299" s="56"/>
      <c r="E299" s="32"/>
      <c r="F299" s="33"/>
      <c r="G299" s="33"/>
      <c r="H299" s="59"/>
      <c r="I299" s="33"/>
      <c r="J299" s="32"/>
      <c r="K299" s="33"/>
      <c r="L299" s="56"/>
      <c r="M299" s="34"/>
      <c r="N299" s="34"/>
      <c r="O299" s="34">
        <f>Tableau264[[#This Row],[MONTANT TOTAL  HT]]*1.2</f>
        <v>0</v>
      </c>
      <c r="P299" s="33"/>
      <c r="Q299" s="113"/>
      <c r="R299" s="30"/>
      <c r="S299" s="243"/>
      <c r="T299" s="107">
        <f t="shared" si="11"/>
        <v>0</v>
      </c>
      <c r="U299" s="105"/>
      <c r="V299" s="33"/>
    </row>
    <row r="300" spans="1:22" s="43" customFormat="1" ht="24.95" customHeight="1">
      <c r="A300" s="388"/>
      <c r="B300" s="42"/>
      <c r="C300" s="31"/>
      <c r="D300" s="56"/>
      <c r="E300" s="32"/>
      <c r="F300" s="33"/>
      <c r="G300" s="33"/>
      <c r="H300" s="59"/>
      <c r="I300" s="33"/>
      <c r="J300" s="32"/>
      <c r="K300" s="33"/>
      <c r="L300" s="56"/>
      <c r="M300" s="34"/>
      <c r="N300" s="34"/>
      <c r="O300" s="34">
        <f>Tableau264[[#This Row],[MONTANT TOTAL  HT]]*1.2</f>
        <v>0</v>
      </c>
      <c r="P300" s="33"/>
      <c r="Q300" s="113"/>
      <c r="R300" s="30"/>
      <c r="S300" s="243"/>
      <c r="T300" s="107">
        <f t="shared" si="11"/>
        <v>0</v>
      </c>
      <c r="U300" s="105"/>
      <c r="V300" s="33"/>
    </row>
    <row r="301" spans="1:22" s="43" customFormat="1" ht="24.95" customHeight="1">
      <c r="A301" s="388"/>
      <c r="B301" s="42"/>
      <c r="C301" s="31"/>
      <c r="D301" s="56"/>
      <c r="E301" s="32"/>
      <c r="F301" s="33"/>
      <c r="G301" s="33"/>
      <c r="H301" s="59"/>
      <c r="I301" s="33"/>
      <c r="J301" s="32"/>
      <c r="K301" s="33"/>
      <c r="L301" s="56"/>
      <c r="M301" s="34"/>
      <c r="N301" s="34"/>
      <c r="O301" s="34">
        <f>Tableau264[[#This Row],[MONTANT TOTAL  HT]]*1.2</f>
        <v>0</v>
      </c>
      <c r="P301" s="33"/>
      <c r="Q301" s="113"/>
      <c r="R301" s="30"/>
      <c r="S301" s="243"/>
      <c r="T301" s="107">
        <f t="shared" si="11"/>
        <v>0</v>
      </c>
      <c r="U301" s="105"/>
      <c r="V301" s="33"/>
    </row>
    <row r="302" spans="1:22" s="43" customFormat="1" ht="24.95" customHeight="1">
      <c r="A302" s="388"/>
      <c r="B302" s="42"/>
      <c r="C302" s="31"/>
      <c r="D302" s="56"/>
      <c r="E302" s="32"/>
      <c r="F302" s="33"/>
      <c r="G302" s="33"/>
      <c r="H302" s="59"/>
      <c r="I302" s="33"/>
      <c r="J302" s="32"/>
      <c r="K302" s="33"/>
      <c r="L302" s="56"/>
      <c r="M302" s="34"/>
      <c r="N302" s="34"/>
      <c r="O302" s="34">
        <f>Tableau264[[#This Row],[MONTANT TOTAL  HT]]*1.2</f>
        <v>0</v>
      </c>
      <c r="P302" s="33"/>
      <c r="Q302" s="113"/>
      <c r="R302" s="30"/>
      <c r="S302" s="243"/>
      <c r="T302" s="107">
        <f t="shared" si="11"/>
        <v>0</v>
      </c>
      <c r="U302" s="105"/>
      <c r="V302" s="33"/>
    </row>
    <row r="303" spans="1:22" s="43" customFormat="1" ht="24.95" customHeight="1">
      <c r="A303" s="388"/>
      <c r="B303" s="42"/>
      <c r="C303" s="31"/>
      <c r="D303" s="56"/>
      <c r="E303" s="32"/>
      <c r="F303" s="33"/>
      <c r="G303" s="33"/>
      <c r="H303" s="59"/>
      <c r="I303" s="33"/>
      <c r="J303" s="32"/>
      <c r="K303" s="33"/>
      <c r="L303" s="56"/>
      <c r="M303" s="34"/>
      <c r="N303" s="34"/>
      <c r="O303" s="34">
        <f>Tableau264[[#This Row],[MONTANT TOTAL  HT]]*1.2</f>
        <v>0</v>
      </c>
      <c r="P303" s="33"/>
      <c r="Q303" s="113"/>
      <c r="R303" s="30"/>
      <c r="S303" s="243"/>
      <c r="T303" s="107">
        <f t="shared" si="11"/>
        <v>0</v>
      </c>
      <c r="U303" s="105"/>
      <c r="V303" s="33"/>
    </row>
    <row r="304" spans="1:22" s="43" customFormat="1" ht="24.95" customHeight="1">
      <c r="A304" s="388"/>
      <c r="B304" s="42"/>
      <c r="C304" s="31"/>
      <c r="D304" s="56"/>
      <c r="E304" s="32"/>
      <c r="F304" s="33"/>
      <c r="G304" s="33"/>
      <c r="H304" s="59"/>
      <c r="I304" s="33"/>
      <c r="J304" s="32"/>
      <c r="K304" s="33"/>
      <c r="L304" s="56"/>
      <c r="M304" s="34"/>
      <c r="N304" s="34"/>
      <c r="O304" s="34">
        <f>Tableau264[[#This Row],[MONTANT TOTAL  HT]]*1.2</f>
        <v>0</v>
      </c>
      <c r="P304" s="33"/>
      <c r="Q304" s="113"/>
      <c r="R304" s="30"/>
      <c r="S304" s="243"/>
      <c r="T304" s="107">
        <f t="shared" si="11"/>
        <v>0</v>
      </c>
      <c r="U304" s="105"/>
      <c r="V304" s="33"/>
    </row>
    <row r="305" spans="1:22" s="43" customFormat="1" ht="24.95" customHeight="1">
      <c r="A305" s="388"/>
      <c r="B305" s="42"/>
      <c r="C305" s="31"/>
      <c r="D305" s="56"/>
      <c r="E305" s="32"/>
      <c r="F305" s="33"/>
      <c r="G305" s="33"/>
      <c r="H305" s="59"/>
      <c r="I305" s="33"/>
      <c r="J305" s="32"/>
      <c r="K305" s="33"/>
      <c r="L305" s="56"/>
      <c r="M305" s="34"/>
      <c r="N305" s="34"/>
      <c r="O305" s="34">
        <f>Tableau264[[#This Row],[MONTANT TOTAL  HT]]*1.2</f>
        <v>0</v>
      </c>
      <c r="P305" s="33"/>
      <c r="Q305" s="113"/>
      <c r="R305" s="30"/>
      <c r="S305" s="243"/>
      <c r="T305" s="107">
        <f t="shared" si="11"/>
        <v>0</v>
      </c>
      <c r="U305" s="107"/>
      <c r="V305" s="33"/>
    </row>
    <row r="306" spans="1:22" s="43" customFormat="1" ht="24.95" customHeight="1">
      <c r="A306" s="388"/>
      <c r="B306" s="42"/>
      <c r="C306" s="31"/>
      <c r="D306" s="56"/>
      <c r="E306" s="32"/>
      <c r="F306" s="33"/>
      <c r="G306" s="33"/>
      <c r="H306" s="59"/>
      <c r="I306" s="33"/>
      <c r="J306" s="32"/>
      <c r="K306" s="33"/>
      <c r="L306" s="56"/>
      <c r="M306" s="34"/>
      <c r="N306" s="34"/>
      <c r="O306" s="34">
        <f>Tableau264[[#This Row],[MONTANT TOTAL  HT]]*1.2</f>
        <v>0</v>
      </c>
      <c r="P306" s="33"/>
      <c r="Q306" s="113"/>
      <c r="R306" s="30"/>
      <c r="S306" s="243"/>
      <c r="T306" s="107">
        <f>IF(ISBLANK($S306),O306,0)</f>
        <v>0</v>
      </c>
      <c r="U306" s="105"/>
      <c r="V306" s="33"/>
    </row>
    <row r="307" spans="1:22" s="43" customFormat="1" ht="24.95" customHeight="1">
      <c r="A307" s="388"/>
      <c r="B307" s="133"/>
      <c r="C307" s="36"/>
      <c r="D307" s="57"/>
      <c r="E307" s="38"/>
      <c r="F307" s="39"/>
      <c r="G307" s="39"/>
      <c r="H307" s="60"/>
      <c r="I307" s="39"/>
      <c r="J307" s="38"/>
      <c r="K307" s="39"/>
      <c r="L307" s="57"/>
      <c r="M307" s="40"/>
      <c r="N307" s="34"/>
      <c r="O307" s="34">
        <f>Tableau264[[#This Row],[MONTANT TOTAL  HT]]*1.2</f>
        <v>0</v>
      </c>
      <c r="P307" s="39"/>
      <c r="Q307" s="114"/>
      <c r="R307" s="37"/>
      <c r="S307" s="243"/>
      <c r="T307" s="213">
        <f t="shared" ref="T307" si="12">IF(ISBLANK($S307),O307,0)</f>
        <v>0</v>
      </c>
      <c r="U307" s="105"/>
      <c r="V307" s="33"/>
    </row>
    <row r="308" spans="1:22" s="43" customFormat="1" ht="39" customHeight="1">
      <c r="A308" s="134"/>
      <c r="B308" s="135" t="s">
        <v>9</v>
      </c>
      <c r="C308" s="136"/>
      <c r="D308" s="137"/>
      <c r="E308" s="138"/>
      <c r="F308" s="138"/>
      <c r="G308" s="138"/>
      <c r="H308" s="139"/>
      <c r="I308" s="138"/>
      <c r="J308" s="138"/>
      <c r="K308" s="91"/>
      <c r="L308" s="90"/>
      <c r="M308" s="91"/>
      <c r="N308" s="219">
        <f>SUBTOTAL(109,N210:N307)</f>
        <v>0</v>
      </c>
      <c r="O308" s="221">
        <f>SUBTOTAL(109,O210:O307)</f>
        <v>0</v>
      </c>
      <c r="P308" s="91"/>
      <c r="Q308" s="92"/>
      <c r="R308" s="92"/>
      <c r="S308" s="144"/>
      <c r="T308" s="220">
        <f>SUBTOTAL(109,T210:T307)</f>
        <v>0</v>
      </c>
      <c r="U308" s="148"/>
      <c r="V308" s="348"/>
    </row>
    <row r="309" spans="1:22" ht="52.5" customHeight="1">
      <c r="Q309" s="235"/>
      <c r="R309" s="234" t="s">
        <v>65</v>
      </c>
      <c r="S309" s="216">
        <f>O308-T308</f>
        <v>0</v>
      </c>
    </row>
    <row r="310" spans="1:22">
      <c r="R310"/>
      <c r="S310" s="4"/>
    </row>
    <row r="311" spans="1:22">
      <c r="R311"/>
      <c r="S311" s="4"/>
    </row>
    <row r="312" spans="1:22">
      <c r="R312"/>
      <c r="S312" s="4"/>
    </row>
    <row r="313" spans="1:22">
      <c r="R313"/>
      <c r="S313" s="4"/>
    </row>
    <row r="314" spans="1:22">
      <c r="R314"/>
      <c r="S314" s="4"/>
    </row>
    <row r="315" spans="1:22" ht="55.5" customHeight="1">
      <c r="O315" s="392" t="s">
        <v>58</v>
      </c>
      <c r="P315" s="393"/>
      <c r="Q315" s="302" t="s">
        <v>57</v>
      </c>
      <c r="R315" s="303" t="s">
        <v>55</v>
      </c>
      <c r="S315" s="309" t="s">
        <v>65</v>
      </c>
    </row>
    <row r="316" spans="1:22" ht="63" customHeight="1">
      <c r="O316" s="392"/>
      <c r="P316" s="393"/>
      <c r="Q316" s="305">
        <f>O308+O204+Tableau26[[#Totals],[MONTANT TOTAL TTC]]</f>
        <v>0</v>
      </c>
      <c r="R316" s="305">
        <f>T308+T204+Tableau26[[#Totals],[RESTE A RECEVOIR]]</f>
        <v>0</v>
      </c>
      <c r="S316" s="305">
        <f>S309+S205+S101</f>
        <v>0</v>
      </c>
    </row>
    <row r="317" spans="1:22">
      <c r="R317"/>
      <c r="S317" s="4"/>
    </row>
    <row r="318" spans="1:22">
      <c r="R318"/>
      <c r="S318" s="4"/>
    </row>
    <row r="319" spans="1:22">
      <c r="R319"/>
      <c r="S319" s="4"/>
    </row>
    <row r="320" spans="1:22">
      <c r="R320"/>
      <c r="S320" s="4"/>
    </row>
    <row r="321" spans="18:19">
      <c r="R321"/>
      <c r="S321" s="4"/>
    </row>
    <row r="322" spans="18:19">
      <c r="R322"/>
      <c r="S322" s="4"/>
    </row>
    <row r="323" spans="18:19">
      <c r="R323"/>
      <c r="S323" s="4"/>
    </row>
    <row r="324" spans="18:19">
      <c r="R324"/>
      <c r="S324" s="4"/>
    </row>
    <row r="325" spans="18:19">
      <c r="R325"/>
      <c r="S325" s="4"/>
    </row>
    <row r="326" spans="18:19">
      <c r="R326"/>
      <c r="S326" s="4"/>
    </row>
    <row r="327" spans="18:19">
      <c r="R327"/>
      <c r="S327" s="4"/>
    </row>
    <row r="328" spans="18:19">
      <c r="R328"/>
      <c r="S328" s="4"/>
    </row>
    <row r="329" spans="18:19">
      <c r="R329"/>
      <c r="S329" s="4"/>
    </row>
  </sheetData>
  <mergeCells count="7">
    <mergeCell ref="O315:P316"/>
    <mergeCell ref="A105:A203"/>
    <mergeCell ref="A210:A307"/>
    <mergeCell ref="A3:A99"/>
    <mergeCell ref="A1:V1"/>
    <mergeCell ref="B208:V208"/>
    <mergeCell ref="B104:V104"/>
  </mergeCells>
  <conditionalFormatting sqref="T106:T203">
    <cfRule type="cellIs" dxfId="592" priority="221" operator="greaterThan">
      <formula>0</formula>
    </cfRule>
  </conditionalFormatting>
  <conditionalFormatting sqref="T106">
    <cfRule type="cellIs" dxfId="591" priority="205" operator="greaterThan">
      <formula>0</formula>
    </cfRule>
  </conditionalFormatting>
  <conditionalFormatting sqref="B3:T100 B206:U207 B205:P205 S205:U205 B102:U103 B101:P101 S101:U101 B204:U204 B208 B104 B209:T307 U305 B105:T203">
    <cfRule type="expression" dxfId="590" priority="359">
      <formula>IF($B3="R",1)</formula>
    </cfRule>
    <cfRule type="expression" dxfId="589" priority="360">
      <formula>IF($B3="P",1)</formula>
    </cfRule>
    <cfRule type="expression" dxfId="588" priority="361">
      <formula>IF($B3="A",1)</formula>
    </cfRule>
  </conditionalFormatting>
  <conditionalFormatting sqref="T210:T307 U305">
    <cfRule type="cellIs" dxfId="587" priority="85" operator="greaterThan">
      <formula>0</formula>
    </cfRule>
  </conditionalFormatting>
  <conditionalFormatting sqref="U3:U100">
    <cfRule type="expression" dxfId="586" priority="83">
      <formula>IF($B3="A",1)</formula>
    </cfRule>
    <cfRule type="expression" dxfId="585" priority="84">
      <formula>IF($B3="P",1)</formula>
    </cfRule>
  </conditionalFormatting>
  <conditionalFormatting sqref="U3:U100">
    <cfRule type="expression" dxfId="584" priority="82">
      <formula>IF($B3="R",1)</formula>
    </cfRule>
  </conditionalFormatting>
  <conditionalFormatting sqref="U3:U100">
    <cfRule type="cellIs" dxfId="583" priority="71" operator="equal">
      <formula>"VINCENT CHEROUX"</formula>
    </cfRule>
    <cfRule type="cellIs" dxfId="582" priority="72" operator="equal">
      <formula>"MICHEL NUNES"</formula>
    </cfRule>
    <cfRule type="cellIs" dxfId="581" priority="73" operator="equal">
      <formula>"JULIE FROUMESOL"</formula>
    </cfRule>
    <cfRule type="cellIs" dxfId="580" priority="74" operator="equal">
      <formula>"MARIE CLAIRE ROCA"</formula>
    </cfRule>
    <cfRule type="cellIs" dxfId="579" priority="75" operator="equal">
      <formula>"VANESSA CAUCHOIS"</formula>
    </cfRule>
    <cfRule type="cellIs" dxfId="578" priority="76" operator="equal">
      <formula>"GERAD DOSJOUB"</formula>
    </cfRule>
    <cfRule type="cellIs" dxfId="577" priority="77" operator="equal">
      <formula>"PASCAL JOCALLAZ"</formula>
    </cfRule>
    <cfRule type="cellIs" dxfId="576" priority="78" operator="equal">
      <formula>"JEAN-LUC ORENGO"</formula>
    </cfRule>
    <cfRule type="cellIs" dxfId="575" priority="79" operator="equal">
      <formula>"PHILIPPE GAILLARD"</formula>
    </cfRule>
    <cfRule type="cellIs" dxfId="574" priority="80" operator="equal">
      <formula>"CATHERINE LACOURT"</formula>
    </cfRule>
    <cfRule type="cellIs" dxfId="573" priority="81" operator="equal">
      <formula>"ANNIE CRAMARD"</formula>
    </cfRule>
  </conditionalFormatting>
  <conditionalFormatting sqref="U106:U202">
    <cfRule type="expression" dxfId="572" priority="69">
      <formula>IF($B106="A",1)</formula>
    </cfRule>
    <cfRule type="expression" dxfId="571" priority="70">
      <formula>IF($B106="P",1)</formula>
    </cfRule>
  </conditionalFormatting>
  <conditionalFormatting sqref="U106:U202">
    <cfRule type="expression" dxfId="570" priority="68">
      <formula>IF($B106="R",1)</formula>
    </cfRule>
  </conditionalFormatting>
  <conditionalFormatting sqref="U106:U202">
    <cfRule type="cellIs" dxfId="569" priority="57" operator="equal">
      <formula>"VINCENT CHEROUX"</formula>
    </cfRule>
    <cfRule type="cellIs" dxfId="568" priority="58" operator="equal">
      <formula>"MICHEL NUNES"</formula>
    </cfRule>
    <cfRule type="cellIs" dxfId="567" priority="59" operator="equal">
      <formula>"JULIE FROUMESOL"</formula>
    </cfRule>
    <cfRule type="cellIs" dxfId="566" priority="60" operator="equal">
      <formula>"MARIE CLAIRE ROCA"</formula>
    </cfRule>
    <cfRule type="cellIs" dxfId="565" priority="61" operator="equal">
      <formula>"VANESSA CAUCHOIS"</formula>
    </cfRule>
    <cfRule type="cellIs" dxfId="564" priority="62" operator="equal">
      <formula>"GERAD DOSJOUB"</formula>
    </cfRule>
    <cfRule type="cellIs" dxfId="563" priority="63" operator="equal">
      <formula>"PASCAL JOCALLAZ"</formula>
    </cfRule>
    <cfRule type="cellIs" dxfId="562" priority="64" operator="equal">
      <formula>"JEAN-LUC ORENGO"</formula>
    </cfRule>
    <cfRule type="cellIs" dxfId="561" priority="65" operator="equal">
      <formula>"PHILIPPE GAILLARD"</formula>
    </cfRule>
    <cfRule type="cellIs" dxfId="560" priority="66" operator="equal">
      <formula>"CATHERINE LACOURT"</formula>
    </cfRule>
    <cfRule type="cellIs" dxfId="559" priority="67" operator="equal">
      <formula>"ANNIE CRAMARD"</formula>
    </cfRule>
  </conditionalFormatting>
  <conditionalFormatting sqref="U210:U304 U306">
    <cfRule type="expression" dxfId="558" priority="55">
      <formula>IF($B210="A",1)</formula>
    </cfRule>
    <cfRule type="expression" dxfId="557" priority="56">
      <formula>IF($B210="P",1)</formula>
    </cfRule>
  </conditionalFormatting>
  <conditionalFormatting sqref="U210:U304 U306">
    <cfRule type="expression" dxfId="556" priority="54">
      <formula>IF($B210="R",1)</formula>
    </cfRule>
  </conditionalFormatting>
  <conditionalFormatting sqref="U210:U304 U306">
    <cfRule type="cellIs" dxfId="555" priority="43" operator="equal">
      <formula>"VINCENT CHEROUX"</formula>
    </cfRule>
    <cfRule type="cellIs" dxfId="554" priority="44" operator="equal">
      <formula>"MICHEL NUNES"</formula>
    </cfRule>
    <cfRule type="cellIs" dxfId="553" priority="45" operator="equal">
      <formula>"JULIE FROUMESOL"</formula>
    </cfRule>
    <cfRule type="cellIs" dxfId="552" priority="46" operator="equal">
      <formula>"MARIE CLAIRE ROCA"</formula>
    </cfRule>
    <cfRule type="cellIs" dxfId="551" priority="47" operator="equal">
      <formula>"VANESSA CAUCHOIS"</formula>
    </cfRule>
    <cfRule type="cellIs" dxfId="550" priority="48" operator="equal">
      <formula>"GERAD DOSJOUB"</formula>
    </cfRule>
    <cfRule type="cellIs" dxfId="549" priority="49" operator="equal">
      <formula>"PASCAL JOCALLAZ"</formula>
    </cfRule>
    <cfRule type="cellIs" dxfId="548" priority="50" operator="equal">
      <formula>"JEAN-LUC ORENGO"</formula>
    </cfRule>
    <cfRule type="cellIs" dxfId="547" priority="51" operator="equal">
      <formula>"PHILIPPE GAILLARD"</formula>
    </cfRule>
    <cfRule type="cellIs" dxfId="546" priority="52" operator="equal">
      <formula>"CATHERINE LACOURT"</formula>
    </cfRule>
    <cfRule type="cellIs" dxfId="545" priority="53" operator="equal">
      <formula>"ANNIE CRAMARD"</formula>
    </cfRule>
  </conditionalFormatting>
  <conditionalFormatting sqref="U307">
    <cfRule type="expression" dxfId="544" priority="27">
      <formula>IF($B307="A",1)</formula>
    </cfRule>
    <cfRule type="expression" dxfId="543" priority="28">
      <formula>IF($B307="P",1)</formula>
    </cfRule>
  </conditionalFormatting>
  <conditionalFormatting sqref="U307">
    <cfRule type="expression" dxfId="542" priority="26">
      <formula>IF($B307="R",1)</formula>
    </cfRule>
  </conditionalFormatting>
  <conditionalFormatting sqref="U307">
    <cfRule type="cellIs" dxfId="541" priority="15" operator="equal">
      <formula>"VINCENT CHEROUX"</formula>
    </cfRule>
    <cfRule type="cellIs" dxfId="540" priority="16" operator="equal">
      <formula>"MICHEL NUNES"</formula>
    </cfRule>
    <cfRule type="cellIs" dxfId="539" priority="17" operator="equal">
      <formula>"JULIE FROUMESOL"</formula>
    </cfRule>
    <cfRule type="cellIs" dxfId="538" priority="18" operator="equal">
      <formula>"MARIE CLAIRE ROCA"</formula>
    </cfRule>
    <cfRule type="cellIs" dxfId="537" priority="19" operator="equal">
      <formula>"VANESSA CAUCHOIS"</formula>
    </cfRule>
    <cfRule type="cellIs" dxfId="536" priority="20" operator="equal">
      <formula>"GERAD DOSJOUB"</formula>
    </cfRule>
    <cfRule type="cellIs" dxfId="535" priority="21" operator="equal">
      <formula>"PASCAL JOCALLAZ"</formula>
    </cfRule>
    <cfRule type="cellIs" dxfId="534" priority="22" operator="equal">
      <formula>"JEAN-LUC ORENGO"</formula>
    </cfRule>
    <cfRule type="cellIs" dxfId="533" priority="23" operator="equal">
      <formula>"PHILIPPE GAILLARD"</formula>
    </cfRule>
    <cfRule type="cellIs" dxfId="532" priority="24" operator="equal">
      <formula>"CATHERINE LACOURT"</formula>
    </cfRule>
    <cfRule type="cellIs" dxfId="531" priority="25" operator="equal">
      <formula>"ANNIE CRAMARD"</formula>
    </cfRule>
  </conditionalFormatting>
  <conditionalFormatting sqref="U203">
    <cfRule type="expression" dxfId="530" priority="13">
      <formula>IF($B203="A",1)</formula>
    </cfRule>
    <cfRule type="expression" dxfId="529" priority="14">
      <formula>IF($B203="P",1)</formula>
    </cfRule>
  </conditionalFormatting>
  <conditionalFormatting sqref="U203">
    <cfRule type="expression" dxfId="528" priority="12">
      <formula>IF($B203="R",1)</formula>
    </cfRule>
  </conditionalFormatting>
  <conditionalFormatting sqref="U203">
    <cfRule type="cellIs" dxfId="527" priority="1" operator="equal">
      <formula>"VINCENT CHEROUX"</formula>
    </cfRule>
    <cfRule type="cellIs" dxfId="526" priority="2" operator="equal">
      <formula>"MICHEL NUNES"</formula>
    </cfRule>
    <cfRule type="cellIs" dxfId="525" priority="3" operator="equal">
      <formula>"JULIE FROUMESOL"</formula>
    </cfRule>
    <cfRule type="cellIs" dxfId="524" priority="4" operator="equal">
      <formula>"MARIE CLAIRE ROCA"</formula>
    </cfRule>
    <cfRule type="cellIs" dxfId="523" priority="5" operator="equal">
      <formula>"VANESSA CAUCHOIS"</formula>
    </cfRule>
    <cfRule type="cellIs" dxfId="522" priority="6" operator="equal">
      <formula>"GERAD DOSJOUB"</formula>
    </cfRule>
    <cfRule type="cellIs" dxfId="521" priority="7" operator="equal">
      <formula>"PASCAL JOCALLAZ"</formula>
    </cfRule>
    <cfRule type="cellIs" dxfId="520" priority="8" operator="equal">
      <formula>"JEAN-LUC ORENGO"</formula>
    </cfRule>
    <cfRule type="cellIs" dxfId="519" priority="9" operator="equal">
      <formula>"PHILIPPE GAILLARD"</formula>
    </cfRule>
    <cfRule type="cellIs" dxfId="518" priority="10" operator="equal">
      <formula>"CATHERINE LACOURT"</formula>
    </cfRule>
    <cfRule type="cellIs" dxfId="517" priority="11" operator="equal">
      <formula>"ANNIE CRAMARD"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W314"/>
  <sheetViews>
    <sheetView zoomScale="90" zoomScaleNormal="90" workbookViewId="0">
      <pane xSplit="1" ySplit="2" topLeftCell="B303" activePane="bottomRight" state="frozen"/>
      <selection pane="topRight" activeCell="B1" sqref="B1"/>
      <selection pane="bottomLeft" activeCell="A3" sqref="A3"/>
      <selection pane="bottomRight" activeCell="V3" sqref="V3:V28"/>
    </sheetView>
  </sheetViews>
  <sheetFormatPr baseColWidth="10" defaultRowHeight="15.75"/>
  <cols>
    <col min="1" max="1" width="14.25" customWidth="1"/>
    <col min="2" max="3" width="12.875" style="43" customWidth="1"/>
    <col min="4" max="4" width="15.875" style="58" customWidth="1"/>
    <col min="5" max="5" width="24.125" style="43" customWidth="1"/>
    <col min="6" max="6" width="22.75" style="43" customWidth="1"/>
    <col min="7" max="7" width="32" style="43" customWidth="1"/>
    <col min="8" max="8" width="16.75" style="61" customWidth="1"/>
    <col min="9" max="9" width="22.75" style="43" customWidth="1"/>
    <col min="10" max="10" width="22.875" style="43" customWidth="1"/>
    <col min="11" max="11" width="32.375" style="43" customWidth="1"/>
    <col min="12" max="12" width="20.25" style="58" customWidth="1"/>
    <col min="13" max="13" width="12.875" style="43" customWidth="1"/>
    <col min="14" max="14" width="18.75" style="43" customWidth="1"/>
    <col min="15" max="15" width="15.375" style="43" customWidth="1"/>
    <col min="16" max="16" width="15.125" style="43" customWidth="1"/>
    <col min="17" max="17" width="16.875" style="44" customWidth="1"/>
    <col min="18" max="18" width="23.75" style="44" customWidth="1"/>
    <col min="19" max="19" width="18.75" style="58" customWidth="1"/>
    <col min="20" max="20" width="19.875" style="45" customWidth="1"/>
    <col min="21" max="21" width="18.75" style="43" customWidth="1"/>
    <col min="22" max="22" width="21.375" style="43" customWidth="1"/>
    <col min="23" max="23" width="26.625" customWidth="1"/>
  </cols>
  <sheetData>
    <row r="1" spans="1:23" ht="81" customHeight="1">
      <c r="A1" s="402" t="s">
        <v>41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4"/>
    </row>
    <row r="2" spans="1:23" ht="71.25" customHeight="1">
      <c r="A2" s="63"/>
      <c r="B2" s="93" t="s">
        <v>17</v>
      </c>
      <c r="C2" s="93" t="s">
        <v>0</v>
      </c>
      <c r="D2" s="97" t="s">
        <v>39</v>
      </c>
      <c r="E2" s="93" t="s">
        <v>2</v>
      </c>
      <c r="F2" s="93" t="s">
        <v>3</v>
      </c>
      <c r="G2" s="93" t="s">
        <v>10</v>
      </c>
      <c r="H2" s="94" t="s">
        <v>13</v>
      </c>
      <c r="I2" s="93" t="s">
        <v>12</v>
      </c>
      <c r="J2" s="93" t="s">
        <v>24</v>
      </c>
      <c r="K2" s="93" t="s">
        <v>7</v>
      </c>
      <c r="L2" s="97" t="s">
        <v>47</v>
      </c>
      <c r="M2" s="93" t="s">
        <v>5</v>
      </c>
      <c r="N2" s="95" t="s">
        <v>44</v>
      </c>
      <c r="O2" s="95" t="s">
        <v>45</v>
      </c>
      <c r="P2" s="93" t="s">
        <v>6</v>
      </c>
      <c r="Q2" s="93" t="s">
        <v>14</v>
      </c>
      <c r="R2" s="96" t="s">
        <v>23</v>
      </c>
      <c r="S2" s="97" t="s">
        <v>4</v>
      </c>
      <c r="T2" s="210" t="s">
        <v>55</v>
      </c>
      <c r="U2" s="210" t="s">
        <v>38</v>
      </c>
      <c r="V2" s="357" t="s">
        <v>69</v>
      </c>
      <c r="W2" s="356" t="s">
        <v>11</v>
      </c>
    </row>
    <row r="3" spans="1:23" ht="24.95" customHeight="1">
      <c r="A3" s="400"/>
      <c r="B3" s="31"/>
      <c r="C3" s="31"/>
      <c r="D3" s="56"/>
      <c r="E3" s="32"/>
      <c r="F3" s="33"/>
      <c r="G3" s="33"/>
      <c r="H3" s="59"/>
      <c r="I3" s="33"/>
      <c r="J3" s="32"/>
      <c r="K3" s="33"/>
      <c r="L3" s="56"/>
      <c r="M3" s="34"/>
      <c r="N3" s="34"/>
      <c r="O3" s="34">
        <f>+Tableau269[[#This Row],[MONTANT TOTAL  HT]]*1.2</f>
        <v>0</v>
      </c>
      <c r="P3" s="33"/>
      <c r="Q3" s="30"/>
      <c r="R3" s="30"/>
      <c r="S3" s="238"/>
      <c r="T3" s="107">
        <f>IF(ISBLANK($S3),O3,0)</f>
        <v>0</v>
      </c>
      <c r="U3" s="105"/>
      <c r="V3" s="105"/>
      <c r="W3" s="338"/>
    </row>
    <row r="4" spans="1:23" ht="24.95" customHeight="1">
      <c r="A4" s="400"/>
      <c r="B4" s="31"/>
      <c r="C4" s="31"/>
      <c r="D4" s="56"/>
      <c r="E4" s="32"/>
      <c r="F4" s="33"/>
      <c r="G4" s="33"/>
      <c r="H4" s="59"/>
      <c r="I4" s="33"/>
      <c r="J4" s="32"/>
      <c r="K4" s="33"/>
      <c r="L4" s="56"/>
      <c r="M4" s="34"/>
      <c r="N4" s="34"/>
      <c r="O4" s="34">
        <f>+Tableau269[[#This Row],[MONTANT TOTAL  HT]]*1.2</f>
        <v>0</v>
      </c>
      <c r="P4" s="33"/>
      <c r="Q4" s="30"/>
      <c r="R4" s="30"/>
      <c r="S4" s="238"/>
      <c r="T4" s="107">
        <f t="shared" ref="T4:T65" si="0">IF(ISBLANK($S4),O4,0)</f>
        <v>0</v>
      </c>
      <c r="U4" s="105"/>
      <c r="V4" s="105"/>
      <c r="W4" s="338"/>
    </row>
    <row r="5" spans="1:23" ht="24.95" customHeight="1">
      <c r="A5" s="400"/>
      <c r="B5" s="31"/>
      <c r="C5" s="31"/>
      <c r="D5" s="56"/>
      <c r="E5" s="32"/>
      <c r="F5" s="33"/>
      <c r="G5" s="33"/>
      <c r="H5" s="59"/>
      <c r="I5" s="33"/>
      <c r="J5" s="32"/>
      <c r="K5" s="33"/>
      <c r="L5" s="56"/>
      <c r="M5" s="34"/>
      <c r="N5" s="34"/>
      <c r="O5" s="34">
        <f>+Tableau269[[#This Row],[MONTANT TOTAL  HT]]*1.2</f>
        <v>0</v>
      </c>
      <c r="P5" s="33"/>
      <c r="Q5" s="30"/>
      <c r="R5" s="30"/>
      <c r="S5" s="238"/>
      <c r="T5" s="107">
        <f t="shared" si="0"/>
        <v>0</v>
      </c>
      <c r="U5" s="105"/>
      <c r="V5" s="105"/>
      <c r="W5" s="338"/>
    </row>
    <row r="6" spans="1:23" ht="24.95" customHeight="1">
      <c r="A6" s="400"/>
      <c r="B6" s="31"/>
      <c r="C6" s="31"/>
      <c r="D6" s="56"/>
      <c r="E6" s="32"/>
      <c r="F6" s="33"/>
      <c r="G6" s="33"/>
      <c r="H6" s="59"/>
      <c r="I6" s="33"/>
      <c r="J6" s="32"/>
      <c r="K6" s="33"/>
      <c r="L6" s="56"/>
      <c r="M6" s="34"/>
      <c r="N6" s="34"/>
      <c r="O6" s="34">
        <f>+Tableau269[[#This Row],[MONTANT TOTAL  HT]]*1.2</f>
        <v>0</v>
      </c>
      <c r="P6" s="33"/>
      <c r="Q6" s="30"/>
      <c r="R6" s="30"/>
      <c r="S6" s="238"/>
      <c r="T6" s="107">
        <f t="shared" si="0"/>
        <v>0</v>
      </c>
      <c r="U6" s="105"/>
      <c r="V6" s="105"/>
      <c r="W6" s="338"/>
    </row>
    <row r="7" spans="1:23" ht="24.95" customHeight="1">
      <c r="A7" s="400"/>
      <c r="B7" s="31"/>
      <c r="C7" s="31"/>
      <c r="D7" s="56"/>
      <c r="E7" s="32"/>
      <c r="F7" s="33"/>
      <c r="G7" s="33"/>
      <c r="H7" s="59"/>
      <c r="I7" s="33"/>
      <c r="J7" s="32"/>
      <c r="K7" s="33"/>
      <c r="L7" s="56"/>
      <c r="M7" s="34"/>
      <c r="N7" s="34"/>
      <c r="O7" s="34">
        <f>+Tableau269[[#This Row],[MONTANT TOTAL  HT]]*1.2</f>
        <v>0</v>
      </c>
      <c r="P7" s="33"/>
      <c r="Q7" s="30"/>
      <c r="R7" s="30"/>
      <c r="S7" s="238"/>
      <c r="T7" s="107">
        <f t="shared" si="0"/>
        <v>0</v>
      </c>
      <c r="U7" s="105"/>
      <c r="V7" s="105"/>
      <c r="W7" s="338"/>
    </row>
    <row r="8" spans="1:23" ht="24.95" customHeight="1">
      <c r="A8" s="400"/>
      <c r="B8" s="31"/>
      <c r="C8" s="31"/>
      <c r="D8" s="56"/>
      <c r="E8" s="32"/>
      <c r="F8" s="33"/>
      <c r="G8" s="33"/>
      <c r="H8" s="59"/>
      <c r="I8" s="33"/>
      <c r="J8" s="32"/>
      <c r="K8" s="33"/>
      <c r="L8" s="56"/>
      <c r="M8" s="34"/>
      <c r="N8" s="34"/>
      <c r="O8" s="34">
        <f>+Tableau269[[#This Row],[MONTANT TOTAL  HT]]*1.2</f>
        <v>0</v>
      </c>
      <c r="P8" s="33"/>
      <c r="Q8" s="30"/>
      <c r="R8" s="30"/>
      <c r="S8" s="238"/>
      <c r="T8" s="107">
        <f>IF(ISBLANK($S8),O8,0)</f>
        <v>0</v>
      </c>
      <c r="U8" s="105"/>
      <c r="V8" s="105"/>
      <c r="W8" s="338"/>
    </row>
    <row r="9" spans="1:23" ht="24.95" customHeight="1">
      <c r="A9" s="400"/>
      <c r="B9" s="31"/>
      <c r="C9" s="31"/>
      <c r="D9" s="56"/>
      <c r="E9" s="32"/>
      <c r="F9" s="33"/>
      <c r="G9" s="33"/>
      <c r="H9" s="59"/>
      <c r="I9" s="33"/>
      <c r="J9" s="32"/>
      <c r="K9" s="33"/>
      <c r="L9" s="56"/>
      <c r="M9" s="34"/>
      <c r="N9" s="34"/>
      <c r="O9" s="34">
        <f>+Tableau269[[#This Row],[MONTANT TOTAL  HT]]*1.2</f>
        <v>0</v>
      </c>
      <c r="P9" s="33"/>
      <c r="Q9" s="30"/>
      <c r="R9" s="30"/>
      <c r="S9" s="238"/>
      <c r="T9" s="107">
        <f t="shared" si="0"/>
        <v>0</v>
      </c>
      <c r="U9" s="105"/>
      <c r="V9" s="105"/>
      <c r="W9" s="338"/>
    </row>
    <row r="10" spans="1:23" ht="24.95" customHeight="1">
      <c r="A10" s="400"/>
      <c r="B10" s="31"/>
      <c r="C10" s="31"/>
      <c r="D10" s="56"/>
      <c r="E10" s="32"/>
      <c r="F10" s="33"/>
      <c r="G10" s="33"/>
      <c r="H10" s="59"/>
      <c r="I10" s="33"/>
      <c r="J10" s="32"/>
      <c r="K10" s="33"/>
      <c r="L10" s="56"/>
      <c r="M10" s="34"/>
      <c r="N10" s="34"/>
      <c r="O10" s="34">
        <f>+Tableau269[[#This Row],[MONTANT TOTAL  HT]]*1.2</f>
        <v>0</v>
      </c>
      <c r="P10" s="33"/>
      <c r="Q10" s="30"/>
      <c r="R10" s="30"/>
      <c r="S10" s="238"/>
      <c r="T10" s="107">
        <f t="shared" si="0"/>
        <v>0</v>
      </c>
      <c r="U10" s="105"/>
      <c r="V10" s="312"/>
      <c r="W10" s="338"/>
    </row>
    <row r="11" spans="1:23" ht="24.95" customHeight="1">
      <c r="A11" s="400"/>
      <c r="B11" s="31"/>
      <c r="C11" s="31"/>
      <c r="D11" s="56"/>
      <c r="E11" s="32"/>
      <c r="F11" s="33"/>
      <c r="G11" s="33"/>
      <c r="H11" s="59"/>
      <c r="I11" s="33"/>
      <c r="J11" s="32"/>
      <c r="K11" s="33"/>
      <c r="L11" s="56"/>
      <c r="M11" s="34"/>
      <c r="N11" s="34"/>
      <c r="O11" s="34">
        <f>+Tableau269[[#This Row],[MONTANT TOTAL  HT]]*1.2</f>
        <v>0</v>
      </c>
      <c r="P11" s="33"/>
      <c r="Q11" s="30"/>
      <c r="R11" s="30"/>
      <c r="S11" s="238"/>
      <c r="T11" s="107">
        <f t="shared" si="0"/>
        <v>0</v>
      </c>
      <c r="U11" s="105"/>
      <c r="V11" s="105"/>
      <c r="W11" s="338"/>
    </row>
    <row r="12" spans="1:23" ht="24.95" customHeight="1">
      <c r="A12" s="400"/>
      <c r="B12" s="31"/>
      <c r="C12" s="31"/>
      <c r="D12" s="56"/>
      <c r="E12" s="32"/>
      <c r="F12" s="33"/>
      <c r="G12" s="33"/>
      <c r="H12" s="59"/>
      <c r="I12" s="33"/>
      <c r="J12" s="32"/>
      <c r="K12" s="33"/>
      <c r="L12" s="56"/>
      <c r="M12" s="34"/>
      <c r="N12" s="34"/>
      <c r="O12" s="34">
        <f>+Tableau269[[#This Row],[MONTANT TOTAL  HT]]*1.2</f>
        <v>0</v>
      </c>
      <c r="P12" s="33"/>
      <c r="Q12" s="30"/>
      <c r="R12" s="30"/>
      <c r="S12" s="238"/>
      <c r="T12" s="107">
        <f t="shared" si="0"/>
        <v>0</v>
      </c>
      <c r="U12" s="105"/>
      <c r="V12" s="105"/>
      <c r="W12" s="338"/>
    </row>
    <row r="13" spans="1:23" ht="24.95" customHeight="1">
      <c r="A13" s="400"/>
      <c r="B13" s="31"/>
      <c r="C13" s="31"/>
      <c r="D13" s="56"/>
      <c r="E13" s="32"/>
      <c r="F13" s="33"/>
      <c r="G13" s="33"/>
      <c r="H13" s="59"/>
      <c r="I13" s="33"/>
      <c r="J13" s="32"/>
      <c r="K13" s="33"/>
      <c r="L13" s="56"/>
      <c r="M13" s="34"/>
      <c r="N13" s="34"/>
      <c r="O13" s="34">
        <f>+Tableau269[[#This Row],[MONTANT TOTAL  HT]]*1.2</f>
        <v>0</v>
      </c>
      <c r="P13" s="33"/>
      <c r="Q13" s="30"/>
      <c r="R13" s="30"/>
      <c r="S13" s="238"/>
      <c r="T13" s="107">
        <f t="shared" si="0"/>
        <v>0</v>
      </c>
      <c r="U13" s="105"/>
      <c r="V13" s="312"/>
      <c r="W13" s="338"/>
    </row>
    <row r="14" spans="1:23" ht="24.95" customHeight="1">
      <c r="A14" s="400"/>
      <c r="B14" s="31"/>
      <c r="C14" s="31"/>
      <c r="D14" s="56"/>
      <c r="E14" s="32"/>
      <c r="F14" s="33"/>
      <c r="G14" s="33"/>
      <c r="H14" s="59"/>
      <c r="I14" s="33"/>
      <c r="J14" s="32"/>
      <c r="K14" s="33"/>
      <c r="L14" s="56"/>
      <c r="M14" s="34"/>
      <c r="N14" s="34"/>
      <c r="O14" s="34">
        <f>+Tableau269[[#This Row],[MONTANT TOTAL  HT]]*1.2</f>
        <v>0</v>
      </c>
      <c r="P14" s="33"/>
      <c r="Q14" s="30"/>
      <c r="R14" s="30"/>
      <c r="S14" s="238"/>
      <c r="T14" s="107">
        <f t="shared" si="0"/>
        <v>0</v>
      </c>
      <c r="U14" s="105"/>
      <c r="V14" s="105"/>
      <c r="W14" s="338"/>
    </row>
    <row r="15" spans="1:23" ht="24.95" customHeight="1">
      <c r="A15" s="400"/>
      <c r="B15" s="31"/>
      <c r="C15" s="31"/>
      <c r="D15" s="56"/>
      <c r="E15" s="32"/>
      <c r="F15" s="33"/>
      <c r="G15" s="33"/>
      <c r="H15" s="59"/>
      <c r="I15" s="33"/>
      <c r="J15" s="32"/>
      <c r="K15" s="33"/>
      <c r="L15" s="56"/>
      <c r="M15" s="34"/>
      <c r="N15" s="34"/>
      <c r="O15" s="34">
        <f>+Tableau269[[#This Row],[MONTANT TOTAL  HT]]*1.2</f>
        <v>0</v>
      </c>
      <c r="P15" s="33"/>
      <c r="Q15" s="30"/>
      <c r="R15" s="30"/>
      <c r="S15" s="238"/>
      <c r="T15" s="107">
        <f t="shared" si="0"/>
        <v>0</v>
      </c>
      <c r="U15" s="105"/>
      <c r="V15" s="312"/>
      <c r="W15" s="338"/>
    </row>
    <row r="16" spans="1:23" ht="24.95" customHeight="1">
      <c r="A16" s="400"/>
      <c r="B16" s="31"/>
      <c r="C16" s="31"/>
      <c r="D16" s="56"/>
      <c r="E16" s="32"/>
      <c r="F16" s="33"/>
      <c r="G16" s="33"/>
      <c r="H16" s="59"/>
      <c r="I16" s="33"/>
      <c r="J16" s="32"/>
      <c r="K16" s="33"/>
      <c r="L16" s="56"/>
      <c r="M16" s="34"/>
      <c r="N16" s="34"/>
      <c r="O16" s="34">
        <f>+Tableau269[[#This Row],[MONTANT TOTAL  HT]]*1.2</f>
        <v>0</v>
      </c>
      <c r="P16" s="33"/>
      <c r="Q16" s="30"/>
      <c r="R16" s="30"/>
      <c r="S16" s="238"/>
      <c r="T16" s="107">
        <f t="shared" si="0"/>
        <v>0</v>
      </c>
      <c r="U16" s="105"/>
      <c r="V16" s="105"/>
      <c r="W16" s="338"/>
    </row>
    <row r="17" spans="1:23" ht="24.95" customHeight="1">
      <c r="A17" s="400"/>
      <c r="B17" s="31"/>
      <c r="C17" s="31"/>
      <c r="D17" s="56"/>
      <c r="E17" s="32"/>
      <c r="F17" s="33"/>
      <c r="G17" s="33"/>
      <c r="H17" s="59"/>
      <c r="I17" s="33"/>
      <c r="J17" s="32"/>
      <c r="K17" s="33"/>
      <c r="L17" s="56"/>
      <c r="M17" s="34"/>
      <c r="N17" s="34"/>
      <c r="O17" s="34">
        <f>+Tableau269[[#This Row],[MONTANT TOTAL  HT]]*1.2</f>
        <v>0</v>
      </c>
      <c r="P17" s="33"/>
      <c r="Q17" s="30"/>
      <c r="R17" s="30"/>
      <c r="S17" s="238"/>
      <c r="T17" s="107">
        <f t="shared" si="0"/>
        <v>0</v>
      </c>
      <c r="U17" s="105"/>
      <c r="V17" s="105"/>
      <c r="W17" s="338"/>
    </row>
    <row r="18" spans="1:23" ht="24.95" customHeight="1">
      <c r="A18" s="400"/>
      <c r="B18" s="31"/>
      <c r="C18" s="31"/>
      <c r="D18" s="56"/>
      <c r="E18" s="32"/>
      <c r="F18" s="33"/>
      <c r="G18" s="33"/>
      <c r="H18" s="59"/>
      <c r="I18" s="33"/>
      <c r="J18" s="32"/>
      <c r="K18" s="33"/>
      <c r="L18" s="56"/>
      <c r="M18" s="34"/>
      <c r="N18" s="34"/>
      <c r="O18" s="34">
        <f>+Tableau269[[#This Row],[MONTANT TOTAL  HT]]*1.2</f>
        <v>0</v>
      </c>
      <c r="P18" s="33"/>
      <c r="Q18" s="30"/>
      <c r="R18" s="30"/>
      <c r="S18" s="238"/>
      <c r="T18" s="107">
        <f t="shared" si="0"/>
        <v>0</v>
      </c>
      <c r="U18" s="105"/>
      <c r="V18" s="105"/>
      <c r="W18" s="338"/>
    </row>
    <row r="19" spans="1:23" ht="24.95" customHeight="1">
      <c r="A19" s="400"/>
      <c r="B19" s="31"/>
      <c r="C19" s="31"/>
      <c r="D19" s="56"/>
      <c r="E19" s="32"/>
      <c r="F19" s="33"/>
      <c r="G19" s="33"/>
      <c r="H19" s="59"/>
      <c r="I19" s="33"/>
      <c r="J19" s="32"/>
      <c r="K19" s="33"/>
      <c r="L19" s="56"/>
      <c r="M19" s="34"/>
      <c r="N19" s="34"/>
      <c r="O19" s="34">
        <f>+Tableau269[[#This Row],[MONTANT TOTAL  HT]]*1.2</f>
        <v>0</v>
      </c>
      <c r="P19" s="33"/>
      <c r="Q19" s="30"/>
      <c r="R19" s="30"/>
      <c r="S19" s="238"/>
      <c r="T19" s="107">
        <f t="shared" si="0"/>
        <v>0</v>
      </c>
      <c r="U19" s="105"/>
      <c r="V19" s="105"/>
      <c r="W19" s="338"/>
    </row>
    <row r="20" spans="1:23" ht="24.95" customHeight="1">
      <c r="A20" s="400"/>
      <c r="B20" s="31"/>
      <c r="C20" s="31"/>
      <c r="D20" s="56"/>
      <c r="E20" s="32"/>
      <c r="F20" s="33"/>
      <c r="G20" s="33"/>
      <c r="H20" s="59"/>
      <c r="I20" s="33"/>
      <c r="J20" s="32"/>
      <c r="K20" s="33"/>
      <c r="L20" s="56"/>
      <c r="M20" s="34"/>
      <c r="N20" s="34"/>
      <c r="O20" s="34">
        <f>+Tableau269[[#This Row],[MONTANT TOTAL  HT]]*1.2</f>
        <v>0</v>
      </c>
      <c r="P20" s="33"/>
      <c r="Q20" s="30"/>
      <c r="R20" s="30"/>
      <c r="S20" s="238"/>
      <c r="T20" s="107">
        <f t="shared" si="0"/>
        <v>0</v>
      </c>
      <c r="U20" s="105"/>
      <c r="V20" s="105"/>
      <c r="W20" s="338"/>
    </row>
    <row r="21" spans="1:23" ht="24.95" customHeight="1">
      <c r="A21" s="400"/>
      <c r="B21" s="31"/>
      <c r="C21" s="31"/>
      <c r="D21" s="56"/>
      <c r="E21" s="32"/>
      <c r="F21" s="33"/>
      <c r="G21" s="33"/>
      <c r="H21" s="59"/>
      <c r="I21" s="33"/>
      <c r="J21" s="32"/>
      <c r="K21" s="33"/>
      <c r="L21" s="56"/>
      <c r="M21" s="34"/>
      <c r="N21" s="34"/>
      <c r="O21" s="34">
        <f>+Tableau269[[#This Row],[MONTANT TOTAL  HT]]*1.2</f>
        <v>0</v>
      </c>
      <c r="P21" s="33"/>
      <c r="Q21" s="30"/>
      <c r="R21" s="30"/>
      <c r="S21" s="238"/>
      <c r="T21" s="107">
        <f t="shared" si="0"/>
        <v>0</v>
      </c>
      <c r="U21" s="105"/>
      <c r="V21" s="105"/>
      <c r="W21" s="338"/>
    </row>
    <row r="22" spans="1:23" ht="24.95" customHeight="1">
      <c r="A22" s="400"/>
      <c r="B22" s="31"/>
      <c r="C22" s="31"/>
      <c r="D22" s="56"/>
      <c r="E22" s="32"/>
      <c r="F22" s="33"/>
      <c r="G22" s="33"/>
      <c r="H22" s="59"/>
      <c r="I22" s="33"/>
      <c r="J22" s="32"/>
      <c r="K22" s="33"/>
      <c r="L22" s="56"/>
      <c r="M22" s="34"/>
      <c r="N22" s="34"/>
      <c r="O22" s="34">
        <f>+Tableau269[[#This Row],[MONTANT TOTAL  HT]]*1.2</f>
        <v>0</v>
      </c>
      <c r="P22" s="33"/>
      <c r="Q22" s="30"/>
      <c r="R22" s="30"/>
      <c r="S22" s="238"/>
      <c r="T22" s="107">
        <f t="shared" si="0"/>
        <v>0</v>
      </c>
      <c r="U22" s="105"/>
      <c r="V22" s="105"/>
      <c r="W22" s="338"/>
    </row>
    <row r="23" spans="1:23" ht="24.95" customHeight="1">
      <c r="A23" s="400"/>
      <c r="B23" s="31"/>
      <c r="C23" s="31"/>
      <c r="D23" s="56"/>
      <c r="E23" s="32"/>
      <c r="F23" s="33"/>
      <c r="G23" s="33"/>
      <c r="H23" s="59"/>
      <c r="I23" s="33"/>
      <c r="J23" s="32"/>
      <c r="K23" s="32"/>
      <c r="L23" s="56"/>
      <c r="M23" s="34"/>
      <c r="N23" s="34"/>
      <c r="O23" s="34">
        <f>+Tableau269[[#This Row],[MONTANT TOTAL  HT]]*1.2</f>
        <v>0</v>
      </c>
      <c r="P23" s="33"/>
      <c r="Q23" s="30"/>
      <c r="R23" s="30"/>
      <c r="S23" s="238"/>
      <c r="T23" s="107">
        <f t="shared" si="0"/>
        <v>0</v>
      </c>
      <c r="U23" s="105"/>
      <c r="V23" s="105"/>
      <c r="W23" s="338"/>
    </row>
    <row r="24" spans="1:23" ht="24.95" customHeight="1">
      <c r="A24" s="400"/>
      <c r="B24" s="31"/>
      <c r="C24" s="31"/>
      <c r="D24" s="56"/>
      <c r="E24" s="32"/>
      <c r="F24" s="33"/>
      <c r="G24" s="33"/>
      <c r="H24" s="59"/>
      <c r="I24" s="33"/>
      <c r="J24" s="32"/>
      <c r="K24" s="33"/>
      <c r="L24" s="56"/>
      <c r="M24" s="34"/>
      <c r="N24" s="34"/>
      <c r="O24" s="34">
        <f>+Tableau269[[#This Row],[MONTANT TOTAL  HT]]*1.2</f>
        <v>0</v>
      </c>
      <c r="P24" s="33"/>
      <c r="Q24" s="30"/>
      <c r="R24" s="30"/>
      <c r="S24" s="238"/>
      <c r="T24" s="107">
        <f t="shared" si="0"/>
        <v>0</v>
      </c>
      <c r="U24" s="105"/>
      <c r="V24" s="105"/>
      <c r="W24" s="338"/>
    </row>
    <row r="25" spans="1:23" ht="24.95" customHeight="1">
      <c r="A25" s="400"/>
      <c r="B25" s="31"/>
      <c r="C25" s="31"/>
      <c r="D25" s="56"/>
      <c r="E25" s="32"/>
      <c r="F25" s="33"/>
      <c r="G25" s="33"/>
      <c r="H25" s="59"/>
      <c r="I25" s="33"/>
      <c r="J25" s="32"/>
      <c r="K25" s="33"/>
      <c r="L25" s="56"/>
      <c r="M25" s="34"/>
      <c r="N25" s="34"/>
      <c r="O25" s="34">
        <f>+Tableau269[[#This Row],[MONTANT TOTAL  HT]]*1.2</f>
        <v>0</v>
      </c>
      <c r="P25" s="33"/>
      <c r="Q25" s="30"/>
      <c r="R25" s="30"/>
      <c r="S25" s="238"/>
      <c r="T25" s="107">
        <f t="shared" si="0"/>
        <v>0</v>
      </c>
      <c r="U25" s="105"/>
      <c r="V25" s="105"/>
      <c r="W25" s="338"/>
    </row>
    <row r="26" spans="1:23" ht="24.95" customHeight="1">
      <c r="A26" s="400"/>
      <c r="B26" s="31"/>
      <c r="C26" s="31"/>
      <c r="D26" s="56"/>
      <c r="E26" s="32"/>
      <c r="F26" s="33"/>
      <c r="G26" s="33"/>
      <c r="H26" s="59"/>
      <c r="I26" s="33"/>
      <c r="J26" s="32"/>
      <c r="K26" s="33"/>
      <c r="L26" s="56"/>
      <c r="M26" s="34"/>
      <c r="N26" s="34"/>
      <c r="O26" s="34">
        <f>+Tableau269[[#This Row],[MONTANT TOTAL  HT]]*1.2</f>
        <v>0</v>
      </c>
      <c r="P26" s="33"/>
      <c r="Q26" s="30"/>
      <c r="R26" s="30"/>
      <c r="S26" s="238"/>
      <c r="T26" s="107">
        <f t="shared" si="0"/>
        <v>0</v>
      </c>
      <c r="U26" s="105"/>
      <c r="V26" s="105"/>
      <c r="W26" s="338"/>
    </row>
    <row r="27" spans="1:23" ht="24.95" customHeight="1">
      <c r="A27" s="400"/>
      <c r="B27" s="31"/>
      <c r="C27" s="31"/>
      <c r="D27" s="56"/>
      <c r="E27" s="32"/>
      <c r="F27" s="33"/>
      <c r="G27" s="33"/>
      <c r="H27" s="59"/>
      <c r="I27" s="33"/>
      <c r="J27" s="32"/>
      <c r="K27" s="33"/>
      <c r="L27" s="56"/>
      <c r="M27" s="34"/>
      <c r="N27" s="34"/>
      <c r="O27" s="34">
        <f>+Tableau269[[#This Row],[MONTANT TOTAL  HT]]*1.2</f>
        <v>0</v>
      </c>
      <c r="P27" s="33"/>
      <c r="Q27" s="30"/>
      <c r="R27" s="30"/>
      <c r="S27" s="238"/>
      <c r="T27" s="107">
        <f t="shared" si="0"/>
        <v>0</v>
      </c>
      <c r="U27" s="105"/>
      <c r="V27" s="105"/>
      <c r="W27" s="338"/>
    </row>
    <row r="28" spans="1:23" ht="24.95" customHeight="1">
      <c r="A28" s="400"/>
      <c r="B28" s="31"/>
      <c r="C28" s="31"/>
      <c r="D28" s="56"/>
      <c r="E28" s="32"/>
      <c r="F28" s="33"/>
      <c r="G28" s="33"/>
      <c r="H28" s="59"/>
      <c r="I28" s="33"/>
      <c r="J28" s="32"/>
      <c r="K28" s="33"/>
      <c r="L28" s="56"/>
      <c r="M28" s="34"/>
      <c r="N28" s="34"/>
      <c r="O28" s="34">
        <f>+Tableau269[[#This Row],[MONTANT TOTAL  HT]]*1.2</f>
        <v>0</v>
      </c>
      <c r="P28" s="33"/>
      <c r="Q28" s="30"/>
      <c r="R28" s="30"/>
      <c r="S28" s="238"/>
      <c r="T28" s="107">
        <f t="shared" si="0"/>
        <v>0</v>
      </c>
      <c r="U28" s="105"/>
      <c r="V28" s="105"/>
      <c r="W28" s="338"/>
    </row>
    <row r="29" spans="1:23" ht="24.95" customHeight="1">
      <c r="A29" s="400"/>
      <c r="B29" s="31"/>
      <c r="C29" s="31"/>
      <c r="D29" s="56"/>
      <c r="E29" s="32"/>
      <c r="F29" s="33"/>
      <c r="G29" s="33"/>
      <c r="H29" s="59"/>
      <c r="I29" s="33"/>
      <c r="J29" s="32"/>
      <c r="K29" s="33"/>
      <c r="L29" s="56"/>
      <c r="M29" s="34"/>
      <c r="N29" s="34"/>
      <c r="O29" s="34">
        <f>+Tableau269[[#This Row],[MONTANT TOTAL  HT]]*1.2</f>
        <v>0</v>
      </c>
      <c r="P29" s="33"/>
      <c r="Q29" s="30"/>
      <c r="R29" s="30"/>
      <c r="S29" s="238"/>
      <c r="T29" s="107">
        <f t="shared" si="0"/>
        <v>0</v>
      </c>
      <c r="U29" s="105"/>
      <c r="V29" s="105"/>
      <c r="W29" s="338"/>
    </row>
    <row r="30" spans="1:23" ht="24.95" customHeight="1">
      <c r="A30" s="400"/>
      <c r="B30" s="31"/>
      <c r="C30" s="31"/>
      <c r="D30" s="56"/>
      <c r="E30" s="32"/>
      <c r="F30" s="33"/>
      <c r="G30" s="33"/>
      <c r="H30" s="59"/>
      <c r="I30" s="33"/>
      <c r="J30" s="32"/>
      <c r="K30" s="33"/>
      <c r="L30" s="56"/>
      <c r="M30" s="34"/>
      <c r="N30" s="34"/>
      <c r="O30" s="34">
        <f>+Tableau269[[#This Row],[MONTANT TOTAL  HT]]*1.2</f>
        <v>0</v>
      </c>
      <c r="P30" s="33"/>
      <c r="Q30" s="30"/>
      <c r="R30" s="30"/>
      <c r="S30" s="238"/>
      <c r="T30" s="107">
        <f t="shared" si="0"/>
        <v>0</v>
      </c>
      <c r="U30" s="105"/>
      <c r="V30" s="105"/>
      <c r="W30" s="338"/>
    </row>
    <row r="31" spans="1:23" ht="24.95" customHeight="1">
      <c r="A31" s="400"/>
      <c r="B31" s="31"/>
      <c r="C31" s="31"/>
      <c r="D31" s="56"/>
      <c r="E31" s="32"/>
      <c r="F31" s="33"/>
      <c r="G31" s="33"/>
      <c r="H31" s="59"/>
      <c r="I31" s="33"/>
      <c r="J31" s="32"/>
      <c r="K31" s="33"/>
      <c r="L31" s="56"/>
      <c r="M31" s="34"/>
      <c r="N31" s="34"/>
      <c r="O31" s="34">
        <f>+Tableau269[[#This Row],[MONTANT TOTAL  HT]]*1.2</f>
        <v>0</v>
      </c>
      <c r="P31" s="33"/>
      <c r="Q31" s="30"/>
      <c r="R31" s="30"/>
      <c r="S31" s="238"/>
      <c r="T31" s="107">
        <f t="shared" si="0"/>
        <v>0</v>
      </c>
      <c r="U31" s="105"/>
      <c r="V31" s="105"/>
      <c r="W31" s="338"/>
    </row>
    <row r="32" spans="1:23" ht="24.95" customHeight="1">
      <c r="A32" s="400"/>
      <c r="B32" s="31"/>
      <c r="C32" s="31"/>
      <c r="D32" s="56"/>
      <c r="E32" s="32"/>
      <c r="F32" s="33"/>
      <c r="G32" s="33"/>
      <c r="H32" s="59"/>
      <c r="I32" s="33"/>
      <c r="J32" s="32"/>
      <c r="K32" s="33"/>
      <c r="L32" s="56"/>
      <c r="M32" s="34"/>
      <c r="N32" s="34"/>
      <c r="O32" s="34">
        <f>+Tableau269[[#This Row],[MONTANT TOTAL  HT]]*1.2</f>
        <v>0</v>
      </c>
      <c r="P32" s="33"/>
      <c r="Q32" s="30"/>
      <c r="R32" s="30"/>
      <c r="S32" s="238"/>
      <c r="T32" s="107">
        <f t="shared" si="0"/>
        <v>0</v>
      </c>
      <c r="U32" s="105"/>
      <c r="V32" s="105"/>
      <c r="W32" s="338"/>
    </row>
    <row r="33" spans="1:23" ht="24.95" customHeight="1">
      <c r="A33" s="400"/>
      <c r="B33" s="31"/>
      <c r="C33" s="31"/>
      <c r="D33" s="56"/>
      <c r="E33" s="32"/>
      <c r="F33" s="33"/>
      <c r="G33" s="33"/>
      <c r="H33" s="59"/>
      <c r="I33" s="33"/>
      <c r="J33" s="32"/>
      <c r="K33" s="33"/>
      <c r="L33" s="56"/>
      <c r="M33" s="34"/>
      <c r="N33" s="34"/>
      <c r="O33" s="34">
        <f>+Tableau269[[#This Row],[MONTANT TOTAL  HT]]*1.2</f>
        <v>0</v>
      </c>
      <c r="P33" s="33"/>
      <c r="Q33" s="30"/>
      <c r="R33" s="30"/>
      <c r="S33" s="238"/>
      <c r="T33" s="107">
        <f t="shared" si="0"/>
        <v>0</v>
      </c>
      <c r="U33" s="105"/>
      <c r="V33" s="105"/>
      <c r="W33" s="338"/>
    </row>
    <row r="34" spans="1:23" ht="24.95" customHeight="1">
      <c r="A34" s="400"/>
      <c r="B34" s="31"/>
      <c r="C34" s="31"/>
      <c r="D34" s="56"/>
      <c r="E34" s="32"/>
      <c r="F34" s="33"/>
      <c r="G34" s="33"/>
      <c r="H34" s="59"/>
      <c r="I34" s="33"/>
      <c r="J34" s="32"/>
      <c r="K34" s="33"/>
      <c r="L34" s="56"/>
      <c r="M34" s="34"/>
      <c r="N34" s="34"/>
      <c r="O34" s="34">
        <f>+Tableau269[[#This Row],[MONTANT TOTAL  HT]]*1.2</f>
        <v>0</v>
      </c>
      <c r="P34" s="33"/>
      <c r="Q34" s="30"/>
      <c r="R34" s="30"/>
      <c r="S34" s="238"/>
      <c r="T34" s="107">
        <f t="shared" si="0"/>
        <v>0</v>
      </c>
      <c r="U34" s="105"/>
      <c r="V34" s="105"/>
      <c r="W34" s="338"/>
    </row>
    <row r="35" spans="1:23" ht="24.95" customHeight="1">
      <c r="A35" s="400"/>
      <c r="B35" s="31"/>
      <c r="C35" s="31"/>
      <c r="D35" s="56"/>
      <c r="E35" s="32"/>
      <c r="F35" s="33"/>
      <c r="G35" s="33"/>
      <c r="H35" s="59"/>
      <c r="I35" s="33"/>
      <c r="J35" s="32"/>
      <c r="K35" s="33"/>
      <c r="L35" s="56"/>
      <c r="M35" s="34"/>
      <c r="N35" s="34"/>
      <c r="O35" s="34">
        <f>+Tableau269[[#This Row],[MONTANT TOTAL  HT]]*1.2</f>
        <v>0</v>
      </c>
      <c r="P35" s="33"/>
      <c r="Q35" s="30"/>
      <c r="R35" s="30"/>
      <c r="S35" s="238"/>
      <c r="T35" s="107">
        <f t="shared" si="0"/>
        <v>0</v>
      </c>
      <c r="U35" s="105"/>
      <c r="V35" s="105"/>
      <c r="W35" s="338"/>
    </row>
    <row r="36" spans="1:23" ht="24.95" customHeight="1">
      <c r="A36" s="400"/>
      <c r="B36" s="31"/>
      <c r="C36" s="31"/>
      <c r="D36" s="56"/>
      <c r="E36" s="32"/>
      <c r="F36" s="33"/>
      <c r="G36" s="33"/>
      <c r="H36" s="59"/>
      <c r="I36" s="33"/>
      <c r="J36" s="32"/>
      <c r="K36" s="33"/>
      <c r="L36" s="56"/>
      <c r="M36" s="34"/>
      <c r="N36" s="34"/>
      <c r="O36" s="34">
        <f>+Tableau269[[#This Row],[MONTANT TOTAL  HT]]*1.2</f>
        <v>0</v>
      </c>
      <c r="P36" s="33"/>
      <c r="Q36" s="30"/>
      <c r="R36" s="30"/>
      <c r="S36" s="238"/>
      <c r="T36" s="107">
        <f t="shared" si="0"/>
        <v>0</v>
      </c>
      <c r="U36" s="105"/>
      <c r="V36" s="105"/>
      <c r="W36" s="338"/>
    </row>
    <row r="37" spans="1:23" ht="24.95" customHeight="1">
      <c r="A37" s="400"/>
      <c r="B37" s="31"/>
      <c r="C37" s="31"/>
      <c r="D37" s="56"/>
      <c r="E37" s="32"/>
      <c r="F37" s="33"/>
      <c r="G37" s="33"/>
      <c r="H37" s="59"/>
      <c r="I37" s="33"/>
      <c r="J37" s="32"/>
      <c r="K37" s="33"/>
      <c r="L37" s="56"/>
      <c r="M37" s="34"/>
      <c r="N37" s="34"/>
      <c r="O37" s="34">
        <f>+Tableau269[[#This Row],[MONTANT TOTAL  HT]]*1.2</f>
        <v>0</v>
      </c>
      <c r="P37" s="33"/>
      <c r="Q37" s="30"/>
      <c r="R37" s="30"/>
      <c r="S37" s="238"/>
      <c r="T37" s="107">
        <f t="shared" si="0"/>
        <v>0</v>
      </c>
      <c r="U37" s="105"/>
      <c r="V37" s="105"/>
      <c r="W37" s="338"/>
    </row>
    <row r="38" spans="1:23" ht="24.95" customHeight="1">
      <c r="A38" s="400"/>
      <c r="B38" s="31"/>
      <c r="C38" s="31"/>
      <c r="D38" s="56"/>
      <c r="E38" s="32"/>
      <c r="F38" s="33"/>
      <c r="G38" s="33"/>
      <c r="H38" s="59"/>
      <c r="I38" s="33"/>
      <c r="J38" s="32"/>
      <c r="K38" s="33"/>
      <c r="L38" s="56"/>
      <c r="M38" s="34"/>
      <c r="N38" s="34"/>
      <c r="O38" s="34">
        <f>+Tableau269[[#This Row],[MONTANT TOTAL  HT]]*1.2</f>
        <v>0</v>
      </c>
      <c r="P38" s="33"/>
      <c r="Q38" s="30"/>
      <c r="R38" s="30"/>
      <c r="S38" s="238"/>
      <c r="T38" s="107">
        <f t="shared" si="0"/>
        <v>0</v>
      </c>
      <c r="U38" s="105"/>
      <c r="V38" s="105"/>
      <c r="W38" s="338"/>
    </row>
    <row r="39" spans="1:23" ht="24.95" customHeight="1">
      <c r="A39" s="400"/>
      <c r="B39" s="31"/>
      <c r="C39" s="31"/>
      <c r="D39" s="56"/>
      <c r="E39" s="32"/>
      <c r="F39" s="33"/>
      <c r="G39" s="33"/>
      <c r="H39" s="59"/>
      <c r="I39" s="33"/>
      <c r="J39" s="32"/>
      <c r="K39" s="33"/>
      <c r="L39" s="56"/>
      <c r="M39" s="34"/>
      <c r="N39" s="34"/>
      <c r="O39" s="34">
        <f>+Tableau269[[#This Row],[MONTANT TOTAL  HT]]*1.2</f>
        <v>0</v>
      </c>
      <c r="P39" s="33"/>
      <c r="Q39" s="30"/>
      <c r="R39" s="30"/>
      <c r="S39" s="238"/>
      <c r="T39" s="107">
        <f t="shared" si="0"/>
        <v>0</v>
      </c>
      <c r="U39" s="105"/>
      <c r="V39" s="105"/>
      <c r="W39" s="338"/>
    </row>
    <row r="40" spans="1:23" ht="24.95" customHeight="1">
      <c r="A40" s="400"/>
      <c r="B40" s="31"/>
      <c r="C40" s="31"/>
      <c r="D40" s="56"/>
      <c r="E40" s="32"/>
      <c r="F40" s="33"/>
      <c r="G40" s="33"/>
      <c r="H40" s="59"/>
      <c r="I40" s="33"/>
      <c r="J40" s="32"/>
      <c r="K40" s="33"/>
      <c r="L40" s="56"/>
      <c r="M40" s="34"/>
      <c r="N40" s="34"/>
      <c r="O40" s="34">
        <f>+Tableau269[[#This Row],[MONTANT TOTAL  HT]]*1.2</f>
        <v>0</v>
      </c>
      <c r="P40" s="33"/>
      <c r="Q40" s="30"/>
      <c r="R40" s="30"/>
      <c r="S40" s="238"/>
      <c r="T40" s="107">
        <f t="shared" si="0"/>
        <v>0</v>
      </c>
      <c r="U40" s="105"/>
      <c r="V40" s="105"/>
      <c r="W40" s="338"/>
    </row>
    <row r="41" spans="1:23" ht="24.95" customHeight="1">
      <c r="A41" s="400"/>
      <c r="B41" s="31"/>
      <c r="C41" s="31"/>
      <c r="D41" s="56"/>
      <c r="E41" s="32"/>
      <c r="F41" s="33"/>
      <c r="G41" s="33"/>
      <c r="H41" s="59"/>
      <c r="I41" s="33"/>
      <c r="J41" s="32"/>
      <c r="K41" s="33"/>
      <c r="L41" s="56"/>
      <c r="M41" s="34"/>
      <c r="N41" s="34"/>
      <c r="O41" s="34">
        <f>+Tableau269[[#This Row],[MONTANT TOTAL  HT]]*1.2</f>
        <v>0</v>
      </c>
      <c r="P41" s="33"/>
      <c r="Q41" s="30"/>
      <c r="R41" s="30"/>
      <c r="S41" s="238"/>
      <c r="T41" s="107">
        <f t="shared" si="0"/>
        <v>0</v>
      </c>
      <c r="U41" s="105"/>
      <c r="V41" s="105"/>
      <c r="W41" s="338"/>
    </row>
    <row r="42" spans="1:23" ht="24.95" customHeight="1">
      <c r="A42" s="400"/>
      <c r="B42" s="31"/>
      <c r="C42" s="31"/>
      <c r="D42" s="56"/>
      <c r="E42" s="32"/>
      <c r="F42" s="33"/>
      <c r="G42" s="33"/>
      <c r="H42" s="59"/>
      <c r="I42" s="33"/>
      <c r="J42" s="32"/>
      <c r="K42" s="33"/>
      <c r="L42" s="56"/>
      <c r="M42" s="34"/>
      <c r="N42" s="34"/>
      <c r="O42" s="34">
        <f>+Tableau269[[#This Row],[MONTANT TOTAL  HT]]*1.2</f>
        <v>0</v>
      </c>
      <c r="P42" s="33"/>
      <c r="Q42" s="30"/>
      <c r="R42" s="30"/>
      <c r="S42" s="238"/>
      <c r="T42" s="107">
        <f t="shared" si="0"/>
        <v>0</v>
      </c>
      <c r="U42" s="105"/>
      <c r="V42" s="105"/>
      <c r="W42" s="338"/>
    </row>
    <row r="43" spans="1:23" ht="24.95" customHeight="1">
      <c r="A43" s="400"/>
      <c r="B43" s="31"/>
      <c r="C43" s="31"/>
      <c r="D43" s="56"/>
      <c r="E43" s="32"/>
      <c r="F43" s="33"/>
      <c r="G43" s="33"/>
      <c r="H43" s="59"/>
      <c r="I43" s="33"/>
      <c r="J43" s="32"/>
      <c r="K43" s="33"/>
      <c r="L43" s="56"/>
      <c r="M43" s="34"/>
      <c r="N43" s="34"/>
      <c r="O43" s="34">
        <f>+Tableau269[[#This Row],[MONTANT TOTAL  HT]]*1.2</f>
        <v>0</v>
      </c>
      <c r="P43" s="33"/>
      <c r="Q43" s="30"/>
      <c r="R43" s="30"/>
      <c r="S43" s="238"/>
      <c r="T43" s="107">
        <f t="shared" si="0"/>
        <v>0</v>
      </c>
      <c r="U43" s="105"/>
      <c r="V43" s="105"/>
      <c r="W43" s="338"/>
    </row>
    <row r="44" spans="1:23" ht="24.95" customHeight="1">
      <c r="A44" s="400"/>
      <c r="B44" s="31"/>
      <c r="C44" s="31"/>
      <c r="D44" s="56"/>
      <c r="E44" s="32"/>
      <c r="F44" s="33"/>
      <c r="G44" s="33"/>
      <c r="H44" s="59"/>
      <c r="I44" s="33"/>
      <c r="J44" s="32"/>
      <c r="K44" s="33"/>
      <c r="L44" s="56"/>
      <c r="M44" s="34"/>
      <c r="N44" s="34"/>
      <c r="O44" s="34">
        <f>+Tableau269[[#This Row],[MONTANT TOTAL  HT]]*1.2</f>
        <v>0</v>
      </c>
      <c r="P44" s="33"/>
      <c r="Q44" s="30"/>
      <c r="R44" s="30"/>
      <c r="S44" s="238"/>
      <c r="T44" s="107">
        <f t="shared" si="0"/>
        <v>0</v>
      </c>
      <c r="U44" s="105"/>
      <c r="V44" s="105"/>
      <c r="W44" s="338"/>
    </row>
    <row r="45" spans="1:23" ht="24.95" customHeight="1">
      <c r="A45" s="400"/>
      <c r="B45" s="31"/>
      <c r="C45" s="31"/>
      <c r="D45" s="56"/>
      <c r="E45" s="32"/>
      <c r="F45" s="33"/>
      <c r="G45" s="33"/>
      <c r="H45" s="59"/>
      <c r="I45" s="33"/>
      <c r="J45" s="32"/>
      <c r="K45" s="33"/>
      <c r="L45" s="56"/>
      <c r="M45" s="34"/>
      <c r="N45" s="34"/>
      <c r="O45" s="34">
        <f>+Tableau269[[#This Row],[MONTANT TOTAL  HT]]*1.2</f>
        <v>0</v>
      </c>
      <c r="P45" s="33"/>
      <c r="Q45" s="30"/>
      <c r="R45" s="30"/>
      <c r="S45" s="243"/>
      <c r="T45" s="107">
        <f t="shared" si="0"/>
        <v>0</v>
      </c>
      <c r="U45" s="105"/>
      <c r="V45" s="105"/>
      <c r="W45" s="338"/>
    </row>
    <row r="46" spans="1:23" ht="24.95" customHeight="1">
      <c r="A46" s="400"/>
      <c r="B46" s="31"/>
      <c r="C46" s="31"/>
      <c r="D46" s="56"/>
      <c r="E46" s="32"/>
      <c r="F46" s="33"/>
      <c r="G46" s="33"/>
      <c r="H46" s="59"/>
      <c r="I46" s="33"/>
      <c r="J46" s="32"/>
      <c r="K46" s="33"/>
      <c r="L46" s="56"/>
      <c r="M46" s="34"/>
      <c r="N46" s="34"/>
      <c r="O46" s="34">
        <f>+Tableau269[[#This Row],[MONTANT TOTAL  HT]]*1.2</f>
        <v>0</v>
      </c>
      <c r="P46" s="33"/>
      <c r="Q46" s="30"/>
      <c r="R46" s="30"/>
      <c r="S46" s="243"/>
      <c r="T46" s="107">
        <f t="shared" si="0"/>
        <v>0</v>
      </c>
      <c r="U46" s="105"/>
      <c r="V46" s="105"/>
      <c r="W46" s="338"/>
    </row>
    <row r="47" spans="1:23" ht="24.95" customHeight="1">
      <c r="A47" s="400"/>
      <c r="B47" s="31"/>
      <c r="C47" s="31"/>
      <c r="D47" s="56"/>
      <c r="E47" s="32"/>
      <c r="F47" s="33"/>
      <c r="G47" s="33"/>
      <c r="H47" s="59"/>
      <c r="I47" s="33"/>
      <c r="J47" s="32"/>
      <c r="K47" s="33"/>
      <c r="L47" s="56"/>
      <c r="M47" s="34"/>
      <c r="N47" s="34"/>
      <c r="O47" s="34">
        <f>+Tableau269[[#This Row],[MONTANT TOTAL  HT]]*1.2</f>
        <v>0</v>
      </c>
      <c r="P47" s="33"/>
      <c r="Q47" s="30"/>
      <c r="R47" s="30"/>
      <c r="S47" s="243"/>
      <c r="T47" s="107">
        <f t="shared" si="0"/>
        <v>0</v>
      </c>
      <c r="U47" s="105"/>
      <c r="V47" s="105"/>
      <c r="W47" s="338"/>
    </row>
    <row r="48" spans="1:23" ht="24.95" customHeight="1">
      <c r="A48" s="400"/>
      <c r="B48" s="31"/>
      <c r="C48" s="31"/>
      <c r="D48" s="56"/>
      <c r="E48" s="32"/>
      <c r="F48" s="33"/>
      <c r="G48" s="33"/>
      <c r="H48" s="59"/>
      <c r="I48" s="33"/>
      <c r="J48" s="32"/>
      <c r="K48" s="33"/>
      <c r="L48" s="56"/>
      <c r="M48" s="34"/>
      <c r="N48" s="34"/>
      <c r="O48" s="34">
        <f>+Tableau269[[#This Row],[MONTANT TOTAL  HT]]*1.2</f>
        <v>0</v>
      </c>
      <c r="P48" s="33"/>
      <c r="Q48" s="30"/>
      <c r="R48" s="30"/>
      <c r="S48" s="243"/>
      <c r="T48" s="107">
        <f t="shared" si="0"/>
        <v>0</v>
      </c>
      <c r="U48" s="105"/>
      <c r="V48" s="105"/>
      <c r="W48" s="338"/>
    </row>
    <row r="49" spans="1:23" ht="24.95" customHeight="1">
      <c r="A49" s="400"/>
      <c r="B49" s="31"/>
      <c r="C49" s="31"/>
      <c r="D49" s="56"/>
      <c r="E49" s="32"/>
      <c r="F49" s="33"/>
      <c r="G49" s="33"/>
      <c r="H49" s="59"/>
      <c r="I49" s="33"/>
      <c r="J49" s="32"/>
      <c r="K49" s="33"/>
      <c r="L49" s="56"/>
      <c r="M49" s="34"/>
      <c r="N49" s="34"/>
      <c r="O49" s="34">
        <f>+Tableau269[[#This Row],[MONTANT TOTAL  HT]]*1.2</f>
        <v>0</v>
      </c>
      <c r="P49" s="33"/>
      <c r="Q49" s="30"/>
      <c r="R49" s="30"/>
      <c r="S49" s="243"/>
      <c r="T49" s="107">
        <f t="shared" si="0"/>
        <v>0</v>
      </c>
      <c r="U49" s="105"/>
      <c r="V49" s="105"/>
      <c r="W49" s="338"/>
    </row>
    <row r="50" spans="1:23" ht="24.95" customHeight="1">
      <c r="A50" s="400"/>
      <c r="B50" s="31"/>
      <c r="C50" s="31"/>
      <c r="D50" s="56"/>
      <c r="E50" s="32"/>
      <c r="F50" s="33"/>
      <c r="G50" s="33"/>
      <c r="H50" s="59"/>
      <c r="I50" s="33"/>
      <c r="J50" s="32"/>
      <c r="K50" s="33"/>
      <c r="L50" s="56"/>
      <c r="M50" s="34"/>
      <c r="N50" s="34"/>
      <c r="O50" s="34">
        <f>+Tableau269[[#This Row],[MONTANT TOTAL  HT]]*1.2</f>
        <v>0</v>
      </c>
      <c r="P50" s="33"/>
      <c r="Q50" s="30"/>
      <c r="R50" s="30"/>
      <c r="S50" s="243"/>
      <c r="T50" s="107">
        <f t="shared" si="0"/>
        <v>0</v>
      </c>
      <c r="U50" s="105"/>
      <c r="V50" s="105"/>
      <c r="W50" s="338"/>
    </row>
    <row r="51" spans="1:23" ht="24.95" customHeight="1">
      <c r="A51" s="400"/>
      <c r="B51" s="31"/>
      <c r="C51" s="31"/>
      <c r="D51" s="56"/>
      <c r="E51" s="32"/>
      <c r="F51" s="33"/>
      <c r="G51" s="33"/>
      <c r="H51" s="59"/>
      <c r="I51" s="33"/>
      <c r="J51" s="32"/>
      <c r="K51" s="33"/>
      <c r="L51" s="56"/>
      <c r="M51" s="34"/>
      <c r="N51" s="34"/>
      <c r="O51" s="34">
        <f>+Tableau269[[#This Row],[MONTANT TOTAL  HT]]*1.2</f>
        <v>0</v>
      </c>
      <c r="P51" s="33"/>
      <c r="Q51" s="30"/>
      <c r="R51" s="30"/>
      <c r="S51" s="243"/>
      <c r="T51" s="107">
        <f t="shared" si="0"/>
        <v>0</v>
      </c>
      <c r="U51" s="105"/>
      <c r="V51" s="105"/>
      <c r="W51" s="338"/>
    </row>
    <row r="52" spans="1:23" ht="24.95" customHeight="1">
      <c r="A52" s="400"/>
      <c r="B52" s="31"/>
      <c r="C52" s="31"/>
      <c r="D52" s="56"/>
      <c r="E52" s="32"/>
      <c r="F52" s="33"/>
      <c r="G52" s="33"/>
      <c r="H52" s="59"/>
      <c r="I52" s="33"/>
      <c r="J52" s="32"/>
      <c r="K52" s="33"/>
      <c r="L52" s="56"/>
      <c r="M52" s="34"/>
      <c r="N52" s="34"/>
      <c r="O52" s="34">
        <f>+Tableau269[[#This Row],[MONTANT TOTAL  HT]]*1.2</f>
        <v>0</v>
      </c>
      <c r="P52" s="33"/>
      <c r="Q52" s="30"/>
      <c r="R52" s="30"/>
      <c r="S52" s="243"/>
      <c r="T52" s="107">
        <f t="shared" si="0"/>
        <v>0</v>
      </c>
      <c r="U52" s="105"/>
      <c r="V52" s="105"/>
      <c r="W52" s="338"/>
    </row>
    <row r="53" spans="1:23" ht="24.95" customHeight="1">
      <c r="A53" s="400"/>
      <c r="B53" s="31"/>
      <c r="C53" s="31"/>
      <c r="D53" s="56"/>
      <c r="E53" s="32"/>
      <c r="F53" s="33"/>
      <c r="G53" s="33"/>
      <c r="H53" s="59"/>
      <c r="I53" s="33"/>
      <c r="J53" s="32"/>
      <c r="K53" s="33"/>
      <c r="L53" s="56"/>
      <c r="M53" s="34"/>
      <c r="N53" s="34"/>
      <c r="O53" s="34">
        <f>+Tableau269[[#This Row],[MONTANT TOTAL  HT]]*1.2</f>
        <v>0</v>
      </c>
      <c r="P53" s="33"/>
      <c r="Q53" s="30"/>
      <c r="R53" s="30"/>
      <c r="S53" s="243"/>
      <c r="T53" s="107">
        <f t="shared" si="0"/>
        <v>0</v>
      </c>
      <c r="U53" s="105"/>
      <c r="V53" s="105"/>
      <c r="W53" s="338"/>
    </row>
    <row r="54" spans="1:23" ht="24.95" customHeight="1">
      <c r="A54" s="400"/>
      <c r="B54" s="31"/>
      <c r="C54" s="31"/>
      <c r="D54" s="56"/>
      <c r="E54" s="32"/>
      <c r="F54" s="33"/>
      <c r="G54" s="33"/>
      <c r="H54" s="59"/>
      <c r="I54" s="33"/>
      <c r="J54" s="32"/>
      <c r="K54" s="33"/>
      <c r="L54" s="56"/>
      <c r="M54" s="34"/>
      <c r="N54" s="34"/>
      <c r="O54" s="34">
        <f>+Tableau269[[#This Row],[MONTANT TOTAL  HT]]*1.2</f>
        <v>0</v>
      </c>
      <c r="P54" s="33"/>
      <c r="Q54" s="30"/>
      <c r="R54" s="30"/>
      <c r="S54" s="243"/>
      <c r="T54" s="107">
        <f t="shared" si="0"/>
        <v>0</v>
      </c>
      <c r="U54" s="105"/>
      <c r="V54" s="105"/>
      <c r="W54" s="338"/>
    </row>
    <row r="55" spans="1:23" ht="24.95" customHeight="1">
      <c r="A55" s="400"/>
      <c r="B55" s="31"/>
      <c r="C55" s="31"/>
      <c r="D55" s="56"/>
      <c r="E55" s="32"/>
      <c r="F55" s="33"/>
      <c r="G55" s="33"/>
      <c r="H55" s="59"/>
      <c r="I55" s="33"/>
      <c r="J55" s="32"/>
      <c r="K55" s="33"/>
      <c r="L55" s="56"/>
      <c r="M55" s="34"/>
      <c r="N55" s="34"/>
      <c r="O55" s="34">
        <f>+Tableau269[[#This Row],[MONTANT TOTAL  HT]]*1.2</f>
        <v>0</v>
      </c>
      <c r="P55" s="33"/>
      <c r="Q55" s="30"/>
      <c r="R55" s="30"/>
      <c r="S55" s="243"/>
      <c r="T55" s="107">
        <f t="shared" si="0"/>
        <v>0</v>
      </c>
      <c r="U55" s="105"/>
      <c r="V55" s="105"/>
      <c r="W55" s="338"/>
    </row>
    <row r="56" spans="1:23" ht="24.95" customHeight="1">
      <c r="A56" s="400"/>
      <c r="B56" s="31"/>
      <c r="C56" s="31"/>
      <c r="D56" s="56"/>
      <c r="E56" s="32"/>
      <c r="F56" s="33"/>
      <c r="G56" s="33"/>
      <c r="H56" s="59"/>
      <c r="I56" s="33"/>
      <c r="J56" s="32"/>
      <c r="K56" s="33"/>
      <c r="L56" s="56"/>
      <c r="M56" s="34"/>
      <c r="N56" s="34"/>
      <c r="O56" s="34">
        <f>+Tableau269[[#This Row],[MONTANT TOTAL  HT]]*1.2</f>
        <v>0</v>
      </c>
      <c r="P56" s="33"/>
      <c r="Q56" s="30"/>
      <c r="R56" s="30"/>
      <c r="S56" s="243"/>
      <c r="T56" s="107">
        <f t="shared" si="0"/>
        <v>0</v>
      </c>
      <c r="U56" s="105"/>
      <c r="V56" s="105"/>
      <c r="W56" s="338"/>
    </row>
    <row r="57" spans="1:23" ht="24.95" customHeight="1">
      <c r="A57" s="400"/>
      <c r="B57" s="31"/>
      <c r="C57" s="31"/>
      <c r="D57" s="56"/>
      <c r="E57" s="32"/>
      <c r="F57" s="33"/>
      <c r="G57" s="33"/>
      <c r="H57" s="59"/>
      <c r="I57" s="33"/>
      <c r="J57" s="32"/>
      <c r="K57" s="33"/>
      <c r="L57" s="56"/>
      <c r="M57" s="34"/>
      <c r="N57" s="34"/>
      <c r="O57" s="34">
        <f>+Tableau269[[#This Row],[MONTANT TOTAL  HT]]*1.2</f>
        <v>0</v>
      </c>
      <c r="P57" s="33"/>
      <c r="Q57" s="30"/>
      <c r="R57" s="30"/>
      <c r="S57" s="243"/>
      <c r="T57" s="107">
        <f t="shared" si="0"/>
        <v>0</v>
      </c>
      <c r="U57" s="105"/>
      <c r="V57" s="105"/>
      <c r="W57" s="338"/>
    </row>
    <row r="58" spans="1:23" ht="24.95" customHeight="1">
      <c r="A58" s="400"/>
      <c r="B58" s="31"/>
      <c r="C58" s="31"/>
      <c r="D58" s="56"/>
      <c r="E58" s="32"/>
      <c r="F58" s="33"/>
      <c r="G58" s="33"/>
      <c r="H58" s="59"/>
      <c r="I58" s="33"/>
      <c r="J58" s="32"/>
      <c r="K58" s="33"/>
      <c r="L58" s="56"/>
      <c r="M58" s="34"/>
      <c r="N58" s="34"/>
      <c r="O58" s="34">
        <f>+Tableau269[[#This Row],[MONTANT TOTAL  HT]]*1.2</f>
        <v>0</v>
      </c>
      <c r="P58" s="33"/>
      <c r="Q58" s="30"/>
      <c r="R58" s="30"/>
      <c r="S58" s="243"/>
      <c r="T58" s="107">
        <f t="shared" si="0"/>
        <v>0</v>
      </c>
      <c r="U58" s="105"/>
      <c r="V58" s="105"/>
      <c r="W58" s="338"/>
    </row>
    <row r="59" spans="1:23" ht="24.95" customHeight="1">
      <c r="A59" s="400"/>
      <c r="B59" s="31"/>
      <c r="C59" s="31"/>
      <c r="D59" s="56"/>
      <c r="E59" s="32"/>
      <c r="F59" s="33"/>
      <c r="G59" s="33"/>
      <c r="H59" s="59"/>
      <c r="I59" s="33"/>
      <c r="J59" s="32"/>
      <c r="K59" s="33"/>
      <c r="L59" s="56"/>
      <c r="M59" s="34"/>
      <c r="N59" s="34"/>
      <c r="O59" s="34">
        <f>+Tableau269[[#This Row],[MONTANT TOTAL  HT]]*1.2</f>
        <v>0</v>
      </c>
      <c r="P59" s="33"/>
      <c r="Q59" s="30"/>
      <c r="R59" s="30"/>
      <c r="S59" s="243"/>
      <c r="T59" s="107">
        <f t="shared" si="0"/>
        <v>0</v>
      </c>
      <c r="U59" s="105"/>
      <c r="V59" s="105"/>
      <c r="W59" s="338"/>
    </row>
    <row r="60" spans="1:23" ht="24.95" customHeight="1">
      <c r="A60" s="400"/>
      <c r="B60" s="31"/>
      <c r="C60" s="31"/>
      <c r="D60" s="56"/>
      <c r="E60" s="32"/>
      <c r="F60" s="33"/>
      <c r="G60" s="33"/>
      <c r="H60" s="59"/>
      <c r="I60" s="33"/>
      <c r="J60" s="32"/>
      <c r="K60" s="33"/>
      <c r="L60" s="56"/>
      <c r="M60" s="34"/>
      <c r="N60" s="34"/>
      <c r="O60" s="34">
        <f>+Tableau269[[#This Row],[MONTANT TOTAL  HT]]*1.2</f>
        <v>0</v>
      </c>
      <c r="P60" s="33"/>
      <c r="Q60" s="30"/>
      <c r="R60" s="30"/>
      <c r="S60" s="243"/>
      <c r="T60" s="107">
        <f t="shared" si="0"/>
        <v>0</v>
      </c>
      <c r="U60" s="105"/>
      <c r="V60" s="105"/>
      <c r="W60" s="338"/>
    </row>
    <row r="61" spans="1:23" ht="24.95" customHeight="1">
      <c r="A61" s="400"/>
      <c r="B61" s="31"/>
      <c r="C61" s="31"/>
      <c r="D61" s="56"/>
      <c r="E61" s="32"/>
      <c r="F61" s="33"/>
      <c r="G61" s="33"/>
      <c r="H61" s="59"/>
      <c r="I61" s="33"/>
      <c r="J61" s="32"/>
      <c r="K61" s="33"/>
      <c r="L61" s="56"/>
      <c r="M61" s="34"/>
      <c r="N61" s="34"/>
      <c r="O61" s="34">
        <f>+Tableau269[[#This Row],[MONTANT TOTAL  HT]]*1.2</f>
        <v>0</v>
      </c>
      <c r="P61" s="33"/>
      <c r="Q61" s="30"/>
      <c r="R61" s="30"/>
      <c r="S61" s="243"/>
      <c r="T61" s="107">
        <f t="shared" si="0"/>
        <v>0</v>
      </c>
      <c r="U61" s="105"/>
      <c r="V61" s="105"/>
      <c r="W61" s="338"/>
    </row>
    <row r="62" spans="1:23" ht="24.95" customHeight="1">
      <c r="A62" s="400"/>
      <c r="B62" s="31"/>
      <c r="C62" s="31"/>
      <c r="D62" s="56"/>
      <c r="E62" s="32"/>
      <c r="F62" s="33"/>
      <c r="G62" s="33"/>
      <c r="H62" s="59"/>
      <c r="I62" s="33"/>
      <c r="J62" s="32"/>
      <c r="K62" s="33"/>
      <c r="L62" s="56"/>
      <c r="M62" s="34"/>
      <c r="N62" s="34"/>
      <c r="O62" s="34">
        <f>+Tableau269[[#This Row],[MONTANT TOTAL  HT]]*1.2</f>
        <v>0</v>
      </c>
      <c r="P62" s="33"/>
      <c r="Q62" s="30"/>
      <c r="R62" s="30"/>
      <c r="S62" s="243"/>
      <c r="T62" s="107">
        <f t="shared" si="0"/>
        <v>0</v>
      </c>
      <c r="U62" s="105"/>
      <c r="V62" s="105"/>
      <c r="W62" s="338"/>
    </row>
    <row r="63" spans="1:23" ht="24.95" customHeight="1">
      <c r="A63" s="400"/>
      <c r="B63" s="31"/>
      <c r="C63" s="31"/>
      <c r="D63" s="56"/>
      <c r="E63" s="32"/>
      <c r="F63" s="33"/>
      <c r="G63" s="33"/>
      <c r="H63" s="59"/>
      <c r="I63" s="33"/>
      <c r="J63" s="32"/>
      <c r="K63" s="33"/>
      <c r="L63" s="56"/>
      <c r="M63" s="34"/>
      <c r="N63" s="34"/>
      <c r="O63" s="34">
        <f>+Tableau269[[#This Row],[MONTANT TOTAL  HT]]*1.2</f>
        <v>0</v>
      </c>
      <c r="P63" s="33"/>
      <c r="Q63" s="30"/>
      <c r="R63" s="30"/>
      <c r="S63" s="243"/>
      <c r="T63" s="107">
        <f t="shared" si="0"/>
        <v>0</v>
      </c>
      <c r="U63" s="105"/>
      <c r="V63" s="105"/>
      <c r="W63" s="338"/>
    </row>
    <row r="64" spans="1:23" ht="24.95" customHeight="1">
      <c r="A64" s="400"/>
      <c r="B64" s="31"/>
      <c r="C64" s="31"/>
      <c r="D64" s="56"/>
      <c r="E64" s="32"/>
      <c r="F64" s="33"/>
      <c r="G64" s="33"/>
      <c r="H64" s="59"/>
      <c r="I64" s="33"/>
      <c r="J64" s="32"/>
      <c r="K64" s="33"/>
      <c r="L64" s="56"/>
      <c r="M64" s="34"/>
      <c r="N64" s="34"/>
      <c r="O64" s="34">
        <f>+Tableau269[[#This Row],[MONTANT TOTAL  HT]]*1.2</f>
        <v>0</v>
      </c>
      <c r="P64" s="33"/>
      <c r="Q64" s="30"/>
      <c r="R64" s="30"/>
      <c r="S64" s="243"/>
      <c r="T64" s="107">
        <f t="shared" si="0"/>
        <v>0</v>
      </c>
      <c r="U64" s="105"/>
      <c r="V64" s="105"/>
      <c r="W64" s="338"/>
    </row>
    <row r="65" spans="1:23" ht="24.95" customHeight="1">
      <c r="A65" s="400"/>
      <c r="B65" s="31"/>
      <c r="C65" s="31"/>
      <c r="D65" s="56"/>
      <c r="E65" s="32"/>
      <c r="F65" s="33"/>
      <c r="G65" s="33"/>
      <c r="H65" s="59"/>
      <c r="I65" s="33"/>
      <c r="J65" s="32"/>
      <c r="K65" s="33"/>
      <c r="L65" s="56"/>
      <c r="M65" s="34"/>
      <c r="N65" s="34"/>
      <c r="O65" s="34">
        <f>+Tableau269[[#This Row],[MONTANT TOTAL  HT]]*1.2</f>
        <v>0</v>
      </c>
      <c r="P65" s="33"/>
      <c r="Q65" s="30"/>
      <c r="R65" s="30"/>
      <c r="S65" s="243"/>
      <c r="T65" s="107">
        <f t="shared" si="0"/>
        <v>0</v>
      </c>
      <c r="U65" s="105"/>
      <c r="V65" s="105"/>
      <c r="W65" s="338"/>
    </row>
    <row r="66" spans="1:23" ht="24.95" customHeight="1">
      <c r="A66" s="400"/>
      <c r="B66" s="31"/>
      <c r="C66" s="31"/>
      <c r="D66" s="56"/>
      <c r="E66" s="32"/>
      <c r="F66" s="33"/>
      <c r="G66" s="33"/>
      <c r="H66" s="59"/>
      <c r="I66" s="33"/>
      <c r="J66" s="32"/>
      <c r="K66" s="33"/>
      <c r="L66" s="56"/>
      <c r="M66" s="34"/>
      <c r="N66" s="34"/>
      <c r="O66" s="34">
        <f>+Tableau269[[#This Row],[MONTANT TOTAL  HT]]*1.2</f>
        <v>0</v>
      </c>
      <c r="P66" s="33"/>
      <c r="Q66" s="30"/>
      <c r="R66" s="30"/>
      <c r="S66" s="243"/>
      <c r="T66" s="107">
        <f t="shared" ref="T66:T98" si="1">IF(ISBLANK($S66),O66,0)</f>
        <v>0</v>
      </c>
      <c r="U66" s="105"/>
      <c r="V66" s="105"/>
      <c r="W66" s="338"/>
    </row>
    <row r="67" spans="1:23" ht="24.95" customHeight="1">
      <c r="A67" s="400"/>
      <c r="B67" s="31"/>
      <c r="C67" s="31"/>
      <c r="D67" s="56"/>
      <c r="E67" s="32"/>
      <c r="F67" s="33"/>
      <c r="G67" s="33"/>
      <c r="H67" s="59"/>
      <c r="I67" s="33"/>
      <c r="J67" s="32"/>
      <c r="K67" s="33"/>
      <c r="L67" s="56"/>
      <c r="M67" s="34"/>
      <c r="N67" s="34"/>
      <c r="O67" s="34">
        <f>+Tableau269[[#This Row],[MONTANT TOTAL  HT]]*1.2</f>
        <v>0</v>
      </c>
      <c r="P67" s="33"/>
      <c r="Q67" s="30"/>
      <c r="R67" s="30"/>
      <c r="S67" s="243"/>
      <c r="T67" s="107">
        <f t="shared" si="1"/>
        <v>0</v>
      </c>
      <c r="U67" s="105"/>
      <c r="V67" s="105"/>
      <c r="W67" s="338"/>
    </row>
    <row r="68" spans="1:23" ht="24.95" customHeight="1">
      <c r="A68" s="400"/>
      <c r="B68" s="31"/>
      <c r="C68" s="31"/>
      <c r="D68" s="56"/>
      <c r="E68" s="32"/>
      <c r="F68" s="33"/>
      <c r="G68" s="33"/>
      <c r="H68" s="59"/>
      <c r="I68" s="33"/>
      <c r="J68" s="32"/>
      <c r="K68" s="33"/>
      <c r="L68" s="56"/>
      <c r="M68" s="34"/>
      <c r="N68" s="34"/>
      <c r="O68" s="34">
        <f>+Tableau269[[#This Row],[MONTANT TOTAL  HT]]*1.2</f>
        <v>0</v>
      </c>
      <c r="P68" s="33"/>
      <c r="Q68" s="30"/>
      <c r="R68" s="30"/>
      <c r="S68" s="243"/>
      <c r="T68" s="107">
        <f t="shared" si="1"/>
        <v>0</v>
      </c>
      <c r="U68" s="105"/>
      <c r="V68" s="105"/>
      <c r="W68" s="338"/>
    </row>
    <row r="69" spans="1:23" ht="24.95" customHeight="1">
      <c r="A69" s="400"/>
      <c r="B69" s="31"/>
      <c r="C69" s="31"/>
      <c r="D69" s="56"/>
      <c r="E69" s="32"/>
      <c r="F69" s="33"/>
      <c r="G69" s="33"/>
      <c r="H69" s="59"/>
      <c r="I69" s="33"/>
      <c r="J69" s="32"/>
      <c r="K69" s="33"/>
      <c r="L69" s="56"/>
      <c r="M69" s="34"/>
      <c r="N69" s="34"/>
      <c r="O69" s="34">
        <f>+Tableau269[[#This Row],[MONTANT TOTAL  HT]]*1.2</f>
        <v>0</v>
      </c>
      <c r="P69" s="33"/>
      <c r="Q69" s="30"/>
      <c r="R69" s="30"/>
      <c r="S69" s="243"/>
      <c r="T69" s="107">
        <f t="shared" si="1"/>
        <v>0</v>
      </c>
      <c r="U69" s="105"/>
      <c r="V69" s="105"/>
      <c r="W69" s="338"/>
    </row>
    <row r="70" spans="1:23" ht="24.95" customHeight="1">
      <c r="A70" s="400"/>
      <c r="B70" s="31"/>
      <c r="C70" s="31"/>
      <c r="D70" s="56"/>
      <c r="E70" s="32"/>
      <c r="F70" s="33"/>
      <c r="G70" s="33"/>
      <c r="H70" s="59"/>
      <c r="I70" s="33"/>
      <c r="J70" s="32"/>
      <c r="K70" s="33"/>
      <c r="L70" s="56"/>
      <c r="M70" s="34"/>
      <c r="N70" s="34"/>
      <c r="O70" s="34">
        <f>+Tableau269[[#This Row],[MONTANT TOTAL  HT]]*1.2</f>
        <v>0</v>
      </c>
      <c r="P70" s="33"/>
      <c r="Q70" s="30"/>
      <c r="R70" s="30"/>
      <c r="S70" s="243"/>
      <c r="T70" s="107">
        <f t="shared" si="1"/>
        <v>0</v>
      </c>
      <c r="U70" s="105"/>
      <c r="V70" s="105"/>
      <c r="W70" s="338"/>
    </row>
    <row r="71" spans="1:23" ht="24.95" customHeight="1">
      <c r="A71" s="400"/>
      <c r="B71" s="31"/>
      <c r="C71" s="31"/>
      <c r="D71" s="56"/>
      <c r="E71" s="32"/>
      <c r="F71" s="33"/>
      <c r="G71" s="33"/>
      <c r="H71" s="59"/>
      <c r="I71" s="33"/>
      <c r="J71" s="32"/>
      <c r="K71" s="33"/>
      <c r="L71" s="56"/>
      <c r="M71" s="34"/>
      <c r="N71" s="34"/>
      <c r="O71" s="34">
        <f>+Tableau269[[#This Row],[MONTANT TOTAL  HT]]*1.2</f>
        <v>0</v>
      </c>
      <c r="P71" s="33"/>
      <c r="Q71" s="30"/>
      <c r="R71" s="30"/>
      <c r="S71" s="243"/>
      <c r="T71" s="107">
        <f t="shared" si="1"/>
        <v>0</v>
      </c>
      <c r="U71" s="105"/>
      <c r="V71" s="105"/>
      <c r="W71" s="338"/>
    </row>
    <row r="72" spans="1:23" ht="24.95" customHeight="1">
      <c r="A72" s="400"/>
      <c r="B72" s="31"/>
      <c r="C72" s="31"/>
      <c r="D72" s="56"/>
      <c r="E72" s="32"/>
      <c r="F72" s="33"/>
      <c r="G72" s="33"/>
      <c r="H72" s="59"/>
      <c r="I72" s="33"/>
      <c r="J72" s="32"/>
      <c r="K72" s="33"/>
      <c r="L72" s="56"/>
      <c r="M72" s="34"/>
      <c r="N72" s="34"/>
      <c r="O72" s="34">
        <f>+Tableau269[[#This Row],[MONTANT TOTAL  HT]]*1.2</f>
        <v>0</v>
      </c>
      <c r="P72" s="33"/>
      <c r="Q72" s="30"/>
      <c r="R72" s="30"/>
      <c r="S72" s="243"/>
      <c r="T72" s="107">
        <f t="shared" si="1"/>
        <v>0</v>
      </c>
      <c r="U72" s="105"/>
      <c r="V72" s="105"/>
      <c r="W72" s="338"/>
    </row>
    <row r="73" spans="1:23" ht="24.95" customHeight="1">
      <c r="A73" s="400"/>
      <c r="B73" s="31"/>
      <c r="C73" s="31"/>
      <c r="D73" s="56"/>
      <c r="E73" s="32"/>
      <c r="F73" s="33"/>
      <c r="G73" s="33"/>
      <c r="H73" s="59"/>
      <c r="I73" s="33"/>
      <c r="J73" s="32"/>
      <c r="K73" s="33"/>
      <c r="L73" s="56"/>
      <c r="M73" s="34"/>
      <c r="N73" s="34"/>
      <c r="O73" s="34">
        <f>+Tableau269[[#This Row],[MONTANT TOTAL  HT]]*1.2</f>
        <v>0</v>
      </c>
      <c r="P73" s="33"/>
      <c r="Q73" s="30"/>
      <c r="R73" s="30"/>
      <c r="S73" s="243"/>
      <c r="T73" s="107">
        <f t="shared" si="1"/>
        <v>0</v>
      </c>
      <c r="U73" s="105"/>
      <c r="V73" s="105"/>
      <c r="W73" s="338"/>
    </row>
    <row r="74" spans="1:23" ht="24.95" customHeight="1">
      <c r="A74" s="400"/>
      <c r="B74" s="31"/>
      <c r="C74" s="31"/>
      <c r="D74" s="56"/>
      <c r="E74" s="32"/>
      <c r="F74" s="33"/>
      <c r="G74" s="33"/>
      <c r="H74" s="59"/>
      <c r="I74" s="33"/>
      <c r="J74" s="32"/>
      <c r="K74" s="33"/>
      <c r="L74" s="56"/>
      <c r="M74" s="34"/>
      <c r="N74" s="34"/>
      <c r="O74" s="34">
        <f>+Tableau269[[#This Row],[MONTANT TOTAL  HT]]*1.2</f>
        <v>0</v>
      </c>
      <c r="P74" s="33"/>
      <c r="Q74" s="30"/>
      <c r="R74" s="30"/>
      <c r="S74" s="243"/>
      <c r="T74" s="107">
        <f t="shared" si="1"/>
        <v>0</v>
      </c>
      <c r="U74" s="105"/>
      <c r="V74" s="105"/>
      <c r="W74" s="338"/>
    </row>
    <row r="75" spans="1:23" ht="24.95" customHeight="1">
      <c r="A75" s="400"/>
      <c r="B75" s="31"/>
      <c r="C75" s="31"/>
      <c r="D75" s="56"/>
      <c r="E75" s="32"/>
      <c r="F75" s="33"/>
      <c r="G75" s="33"/>
      <c r="H75" s="59"/>
      <c r="I75" s="33"/>
      <c r="J75" s="32"/>
      <c r="K75" s="33"/>
      <c r="L75" s="56"/>
      <c r="M75" s="34"/>
      <c r="N75" s="34"/>
      <c r="O75" s="34">
        <f>+Tableau269[[#This Row],[MONTANT TOTAL  HT]]*1.2</f>
        <v>0</v>
      </c>
      <c r="P75" s="33"/>
      <c r="Q75" s="30"/>
      <c r="R75" s="30"/>
      <c r="S75" s="243"/>
      <c r="T75" s="107">
        <f t="shared" si="1"/>
        <v>0</v>
      </c>
      <c r="U75" s="105"/>
      <c r="V75" s="105"/>
      <c r="W75" s="338"/>
    </row>
    <row r="76" spans="1:23" ht="24.95" customHeight="1">
      <c r="A76" s="400"/>
      <c r="B76" s="31"/>
      <c r="C76" s="31"/>
      <c r="D76" s="56"/>
      <c r="E76" s="32"/>
      <c r="F76" s="33"/>
      <c r="G76" s="33"/>
      <c r="H76" s="59"/>
      <c r="I76" s="33"/>
      <c r="J76" s="32"/>
      <c r="K76" s="33"/>
      <c r="L76" s="56"/>
      <c r="M76" s="34"/>
      <c r="N76" s="34"/>
      <c r="O76" s="34">
        <f>+Tableau269[[#This Row],[MONTANT TOTAL  HT]]*1.2</f>
        <v>0</v>
      </c>
      <c r="P76" s="33"/>
      <c r="Q76" s="30"/>
      <c r="R76" s="30"/>
      <c r="S76" s="243"/>
      <c r="T76" s="107">
        <f t="shared" si="1"/>
        <v>0</v>
      </c>
      <c r="U76" s="105"/>
      <c r="V76" s="105"/>
      <c r="W76" s="338"/>
    </row>
    <row r="77" spans="1:23" ht="24.95" customHeight="1">
      <c r="A77" s="400"/>
      <c r="B77" s="31"/>
      <c r="C77" s="31"/>
      <c r="D77" s="56"/>
      <c r="E77" s="32"/>
      <c r="F77" s="33"/>
      <c r="G77" s="33"/>
      <c r="H77" s="59"/>
      <c r="I77" s="33"/>
      <c r="J77" s="32"/>
      <c r="K77" s="33"/>
      <c r="L77" s="56"/>
      <c r="M77" s="34"/>
      <c r="N77" s="34"/>
      <c r="O77" s="34">
        <f>+Tableau269[[#This Row],[MONTANT TOTAL  HT]]*1.2</f>
        <v>0</v>
      </c>
      <c r="P77" s="33"/>
      <c r="Q77" s="30"/>
      <c r="R77" s="30"/>
      <c r="S77" s="243"/>
      <c r="T77" s="107">
        <f t="shared" si="1"/>
        <v>0</v>
      </c>
      <c r="U77" s="105"/>
      <c r="V77" s="105"/>
      <c r="W77" s="338"/>
    </row>
    <row r="78" spans="1:23" ht="24.95" customHeight="1">
      <c r="A78" s="400"/>
      <c r="B78" s="31"/>
      <c r="C78" s="31"/>
      <c r="D78" s="56"/>
      <c r="E78" s="32"/>
      <c r="F78" s="33"/>
      <c r="G78" s="33"/>
      <c r="H78" s="59"/>
      <c r="I78" s="33"/>
      <c r="J78" s="32"/>
      <c r="K78" s="33"/>
      <c r="L78" s="56"/>
      <c r="M78" s="34"/>
      <c r="N78" s="34"/>
      <c r="O78" s="34">
        <f>+Tableau269[[#This Row],[MONTANT TOTAL  HT]]*1.2</f>
        <v>0</v>
      </c>
      <c r="P78" s="33"/>
      <c r="Q78" s="30"/>
      <c r="R78" s="30"/>
      <c r="S78" s="243"/>
      <c r="T78" s="107">
        <f t="shared" si="1"/>
        <v>0</v>
      </c>
      <c r="U78" s="105"/>
      <c r="V78" s="105"/>
      <c r="W78" s="338"/>
    </row>
    <row r="79" spans="1:23" ht="24.95" customHeight="1">
      <c r="A79" s="400"/>
      <c r="B79" s="31"/>
      <c r="C79" s="31"/>
      <c r="D79" s="56"/>
      <c r="E79" s="32"/>
      <c r="F79" s="33"/>
      <c r="G79" s="33"/>
      <c r="H79" s="59"/>
      <c r="I79" s="33"/>
      <c r="J79" s="32"/>
      <c r="K79" s="33"/>
      <c r="L79" s="56"/>
      <c r="M79" s="34"/>
      <c r="N79" s="34"/>
      <c r="O79" s="34">
        <f>+Tableau269[[#This Row],[MONTANT TOTAL  HT]]*1.2</f>
        <v>0</v>
      </c>
      <c r="P79" s="33"/>
      <c r="Q79" s="30"/>
      <c r="R79" s="30"/>
      <c r="S79" s="243"/>
      <c r="T79" s="107">
        <f t="shared" si="1"/>
        <v>0</v>
      </c>
      <c r="U79" s="105"/>
      <c r="V79" s="105"/>
      <c r="W79" s="338"/>
    </row>
    <row r="80" spans="1:23" ht="24.95" customHeight="1">
      <c r="A80" s="400"/>
      <c r="B80" s="31"/>
      <c r="C80" s="31"/>
      <c r="D80" s="56"/>
      <c r="E80" s="32"/>
      <c r="F80" s="33"/>
      <c r="G80" s="33"/>
      <c r="H80" s="59"/>
      <c r="I80" s="33"/>
      <c r="J80" s="32"/>
      <c r="K80" s="33"/>
      <c r="L80" s="56"/>
      <c r="M80" s="34"/>
      <c r="N80" s="34"/>
      <c r="O80" s="34">
        <f>+Tableau269[[#This Row],[MONTANT TOTAL  HT]]*1.2</f>
        <v>0</v>
      </c>
      <c r="P80" s="33"/>
      <c r="Q80" s="30"/>
      <c r="R80" s="30"/>
      <c r="S80" s="243"/>
      <c r="T80" s="107">
        <f t="shared" si="1"/>
        <v>0</v>
      </c>
      <c r="U80" s="105"/>
      <c r="V80" s="105"/>
      <c r="W80" s="338"/>
    </row>
    <row r="81" spans="1:23" ht="24.95" customHeight="1">
      <c r="A81" s="400"/>
      <c r="B81" s="31"/>
      <c r="C81" s="31"/>
      <c r="D81" s="56"/>
      <c r="E81" s="32"/>
      <c r="F81" s="33"/>
      <c r="G81" s="33"/>
      <c r="H81" s="59"/>
      <c r="I81" s="33"/>
      <c r="J81" s="32"/>
      <c r="K81" s="33"/>
      <c r="L81" s="56"/>
      <c r="M81" s="34"/>
      <c r="N81" s="34"/>
      <c r="O81" s="34">
        <f>+Tableau269[[#This Row],[MONTANT TOTAL  HT]]*1.2</f>
        <v>0</v>
      </c>
      <c r="P81" s="33"/>
      <c r="Q81" s="30"/>
      <c r="R81" s="30"/>
      <c r="S81" s="243"/>
      <c r="T81" s="107">
        <f t="shared" si="1"/>
        <v>0</v>
      </c>
      <c r="U81" s="105"/>
      <c r="V81" s="105"/>
      <c r="W81" s="338"/>
    </row>
    <row r="82" spans="1:23" ht="24.95" customHeight="1">
      <c r="A82" s="400"/>
      <c r="B82" s="31"/>
      <c r="C82" s="31"/>
      <c r="D82" s="56"/>
      <c r="E82" s="32"/>
      <c r="F82" s="33"/>
      <c r="G82" s="33"/>
      <c r="H82" s="59"/>
      <c r="I82" s="33"/>
      <c r="J82" s="32"/>
      <c r="K82" s="33"/>
      <c r="L82" s="56"/>
      <c r="M82" s="34"/>
      <c r="N82" s="34"/>
      <c r="O82" s="34">
        <f>+Tableau269[[#This Row],[MONTANT TOTAL  HT]]*1.2</f>
        <v>0</v>
      </c>
      <c r="P82" s="33"/>
      <c r="Q82" s="30"/>
      <c r="R82" s="30"/>
      <c r="S82" s="243"/>
      <c r="T82" s="107">
        <f t="shared" si="1"/>
        <v>0</v>
      </c>
      <c r="U82" s="105"/>
      <c r="V82" s="105"/>
      <c r="W82" s="338"/>
    </row>
    <row r="83" spans="1:23" ht="24.95" customHeight="1">
      <c r="A83" s="400"/>
      <c r="B83" s="31"/>
      <c r="C83" s="31"/>
      <c r="D83" s="56"/>
      <c r="E83" s="32"/>
      <c r="F83" s="33"/>
      <c r="G83" s="33"/>
      <c r="H83" s="59"/>
      <c r="I83" s="33"/>
      <c r="J83" s="32"/>
      <c r="K83" s="33"/>
      <c r="L83" s="56"/>
      <c r="M83" s="34"/>
      <c r="N83" s="34"/>
      <c r="O83" s="34">
        <f>+Tableau269[[#This Row],[MONTANT TOTAL  HT]]*1.2</f>
        <v>0</v>
      </c>
      <c r="P83" s="33"/>
      <c r="Q83" s="30"/>
      <c r="R83" s="30"/>
      <c r="S83" s="243"/>
      <c r="T83" s="107">
        <f t="shared" si="1"/>
        <v>0</v>
      </c>
      <c r="U83" s="105"/>
      <c r="V83" s="105"/>
      <c r="W83" s="338"/>
    </row>
    <row r="84" spans="1:23" ht="24.95" customHeight="1">
      <c r="A84" s="400"/>
      <c r="B84" s="31"/>
      <c r="C84" s="31"/>
      <c r="D84" s="56"/>
      <c r="E84" s="32"/>
      <c r="F84" s="33"/>
      <c r="G84" s="33"/>
      <c r="H84" s="59"/>
      <c r="I84" s="33"/>
      <c r="J84" s="32"/>
      <c r="K84" s="33"/>
      <c r="L84" s="56"/>
      <c r="M84" s="34"/>
      <c r="N84" s="34"/>
      <c r="O84" s="34">
        <f>+Tableau269[[#This Row],[MONTANT TOTAL  HT]]*1.2</f>
        <v>0</v>
      </c>
      <c r="P84" s="33"/>
      <c r="Q84" s="30"/>
      <c r="R84" s="30"/>
      <c r="S84" s="243"/>
      <c r="T84" s="107">
        <f t="shared" si="1"/>
        <v>0</v>
      </c>
      <c r="U84" s="105"/>
      <c r="V84" s="105"/>
      <c r="W84" s="338"/>
    </row>
    <row r="85" spans="1:23" ht="24.95" customHeight="1">
      <c r="A85" s="400"/>
      <c r="B85" s="31"/>
      <c r="C85" s="31"/>
      <c r="D85" s="56"/>
      <c r="E85" s="32"/>
      <c r="F85" s="33"/>
      <c r="G85" s="33"/>
      <c r="H85" s="59"/>
      <c r="I85" s="33"/>
      <c r="J85" s="32"/>
      <c r="K85" s="33"/>
      <c r="L85" s="56"/>
      <c r="M85" s="34"/>
      <c r="N85" s="34"/>
      <c r="O85" s="34">
        <f>+Tableau269[[#This Row],[MONTANT TOTAL  HT]]*1.2</f>
        <v>0</v>
      </c>
      <c r="P85" s="33"/>
      <c r="Q85" s="30"/>
      <c r="R85" s="30"/>
      <c r="S85" s="243"/>
      <c r="T85" s="107">
        <f t="shared" si="1"/>
        <v>0</v>
      </c>
      <c r="U85" s="105"/>
      <c r="V85" s="105"/>
      <c r="W85" s="338"/>
    </row>
    <row r="86" spans="1:23" ht="24.95" customHeight="1">
      <c r="A86" s="400"/>
      <c r="B86" s="31"/>
      <c r="C86" s="31"/>
      <c r="D86" s="56"/>
      <c r="E86" s="32"/>
      <c r="F86" s="33"/>
      <c r="G86" s="33"/>
      <c r="H86" s="59"/>
      <c r="I86" s="33"/>
      <c r="J86" s="32"/>
      <c r="K86" s="33"/>
      <c r="L86" s="56"/>
      <c r="M86" s="34"/>
      <c r="N86" s="34"/>
      <c r="O86" s="34">
        <f>+Tableau269[[#This Row],[MONTANT TOTAL  HT]]*1.2</f>
        <v>0</v>
      </c>
      <c r="P86" s="33"/>
      <c r="Q86" s="30"/>
      <c r="R86" s="30"/>
      <c r="S86" s="243"/>
      <c r="T86" s="107">
        <f t="shared" si="1"/>
        <v>0</v>
      </c>
      <c r="U86" s="105"/>
      <c r="V86" s="105"/>
      <c r="W86" s="338"/>
    </row>
    <row r="87" spans="1:23" ht="24.95" customHeight="1">
      <c r="A87" s="400"/>
      <c r="B87" s="31"/>
      <c r="C87" s="31"/>
      <c r="D87" s="56"/>
      <c r="E87" s="32"/>
      <c r="F87" s="33"/>
      <c r="G87" s="33"/>
      <c r="H87" s="59"/>
      <c r="I87" s="33"/>
      <c r="J87" s="32"/>
      <c r="K87" s="33"/>
      <c r="L87" s="56"/>
      <c r="M87" s="34"/>
      <c r="N87" s="34"/>
      <c r="O87" s="34">
        <f>+Tableau269[[#This Row],[MONTANT TOTAL  HT]]*1.2</f>
        <v>0</v>
      </c>
      <c r="P87" s="33"/>
      <c r="Q87" s="30"/>
      <c r="R87" s="30"/>
      <c r="S87" s="243"/>
      <c r="T87" s="107">
        <f t="shared" si="1"/>
        <v>0</v>
      </c>
      <c r="U87" s="105"/>
      <c r="V87" s="105"/>
      <c r="W87" s="338"/>
    </row>
    <row r="88" spans="1:23" ht="24.95" customHeight="1">
      <c r="A88" s="400"/>
      <c r="B88" s="31"/>
      <c r="C88" s="31"/>
      <c r="D88" s="56"/>
      <c r="E88" s="32"/>
      <c r="F88" s="33"/>
      <c r="G88" s="33"/>
      <c r="H88" s="59"/>
      <c r="I88" s="33"/>
      <c r="J88" s="32"/>
      <c r="K88" s="33"/>
      <c r="L88" s="56"/>
      <c r="M88" s="34"/>
      <c r="N88" s="34"/>
      <c r="O88" s="34">
        <f>+Tableau269[[#This Row],[MONTANT TOTAL  HT]]*1.2</f>
        <v>0</v>
      </c>
      <c r="P88" s="33"/>
      <c r="Q88" s="30"/>
      <c r="R88" s="30"/>
      <c r="S88" s="243"/>
      <c r="T88" s="107">
        <f t="shared" si="1"/>
        <v>0</v>
      </c>
      <c r="U88" s="105"/>
      <c r="V88" s="105"/>
      <c r="W88" s="338"/>
    </row>
    <row r="89" spans="1:23" ht="24.95" customHeight="1">
      <c r="A89" s="400"/>
      <c r="B89" s="31"/>
      <c r="C89" s="31"/>
      <c r="D89" s="56"/>
      <c r="E89" s="32"/>
      <c r="F89" s="33"/>
      <c r="G89" s="33"/>
      <c r="H89" s="59"/>
      <c r="I89" s="33"/>
      <c r="J89" s="32"/>
      <c r="K89" s="33"/>
      <c r="L89" s="56"/>
      <c r="M89" s="34"/>
      <c r="N89" s="34"/>
      <c r="O89" s="34">
        <f>+Tableau269[[#This Row],[MONTANT TOTAL  HT]]*1.2</f>
        <v>0</v>
      </c>
      <c r="P89" s="33"/>
      <c r="Q89" s="30"/>
      <c r="R89" s="30"/>
      <c r="S89" s="243"/>
      <c r="T89" s="107">
        <f t="shared" si="1"/>
        <v>0</v>
      </c>
      <c r="U89" s="105"/>
      <c r="V89" s="105"/>
      <c r="W89" s="338"/>
    </row>
    <row r="90" spans="1:23" ht="24.95" customHeight="1">
      <c r="A90" s="400"/>
      <c r="B90" s="31"/>
      <c r="C90" s="31"/>
      <c r="D90" s="56"/>
      <c r="E90" s="32"/>
      <c r="F90" s="33"/>
      <c r="G90" s="33"/>
      <c r="H90" s="59"/>
      <c r="I90" s="33"/>
      <c r="J90" s="32"/>
      <c r="K90" s="33"/>
      <c r="L90" s="56"/>
      <c r="M90" s="34"/>
      <c r="N90" s="34"/>
      <c r="O90" s="34">
        <f>+Tableau269[[#This Row],[MONTANT TOTAL  HT]]*1.2</f>
        <v>0</v>
      </c>
      <c r="P90" s="33"/>
      <c r="Q90" s="30"/>
      <c r="R90" s="30"/>
      <c r="S90" s="243"/>
      <c r="T90" s="107">
        <f t="shared" si="1"/>
        <v>0</v>
      </c>
      <c r="U90" s="105"/>
      <c r="V90" s="105"/>
      <c r="W90" s="338"/>
    </row>
    <row r="91" spans="1:23" ht="24.95" customHeight="1">
      <c r="A91" s="400"/>
      <c r="B91" s="31"/>
      <c r="C91" s="31"/>
      <c r="D91" s="56"/>
      <c r="E91" s="32"/>
      <c r="F91" s="33"/>
      <c r="G91" s="33"/>
      <c r="H91" s="59"/>
      <c r="I91" s="33"/>
      <c r="J91" s="32"/>
      <c r="K91" s="33"/>
      <c r="L91" s="56"/>
      <c r="M91" s="34"/>
      <c r="N91" s="34"/>
      <c r="O91" s="34">
        <f>+Tableau269[[#This Row],[MONTANT TOTAL  HT]]*1.2</f>
        <v>0</v>
      </c>
      <c r="P91" s="33"/>
      <c r="Q91" s="30"/>
      <c r="R91" s="30"/>
      <c r="S91" s="243"/>
      <c r="T91" s="107">
        <f t="shared" si="1"/>
        <v>0</v>
      </c>
      <c r="U91" s="105"/>
      <c r="V91" s="105"/>
      <c r="W91" s="338"/>
    </row>
    <row r="92" spans="1:23" ht="24.95" customHeight="1">
      <c r="A92" s="400"/>
      <c r="B92" s="31"/>
      <c r="C92" s="31"/>
      <c r="D92" s="56"/>
      <c r="E92" s="32"/>
      <c r="F92" s="33"/>
      <c r="G92" s="33"/>
      <c r="H92" s="59"/>
      <c r="I92" s="33"/>
      <c r="J92" s="32"/>
      <c r="K92" s="33"/>
      <c r="L92" s="56"/>
      <c r="M92" s="34"/>
      <c r="N92" s="34"/>
      <c r="O92" s="34">
        <f>+Tableau269[[#This Row],[MONTANT TOTAL  HT]]*1.2</f>
        <v>0</v>
      </c>
      <c r="P92" s="33"/>
      <c r="Q92" s="30"/>
      <c r="R92" s="30"/>
      <c r="S92" s="243"/>
      <c r="T92" s="107">
        <f t="shared" si="1"/>
        <v>0</v>
      </c>
      <c r="U92" s="105"/>
      <c r="V92" s="105"/>
      <c r="W92" s="338"/>
    </row>
    <row r="93" spans="1:23" ht="24.95" customHeight="1">
      <c r="A93" s="400"/>
      <c r="B93" s="31"/>
      <c r="C93" s="31"/>
      <c r="D93" s="56"/>
      <c r="E93" s="32"/>
      <c r="F93" s="33"/>
      <c r="G93" s="33"/>
      <c r="H93" s="59"/>
      <c r="I93" s="33"/>
      <c r="J93" s="32"/>
      <c r="K93" s="33"/>
      <c r="L93" s="56"/>
      <c r="M93" s="34"/>
      <c r="N93" s="34"/>
      <c r="O93" s="34">
        <f>+Tableau269[[#This Row],[MONTANT TOTAL  HT]]*1.2</f>
        <v>0</v>
      </c>
      <c r="P93" s="33"/>
      <c r="Q93" s="30"/>
      <c r="R93" s="30"/>
      <c r="S93" s="243"/>
      <c r="T93" s="107">
        <f t="shared" si="1"/>
        <v>0</v>
      </c>
      <c r="U93" s="105"/>
      <c r="V93" s="105"/>
      <c r="W93" s="338"/>
    </row>
    <row r="94" spans="1:23" ht="24.95" customHeight="1">
      <c r="A94" s="400"/>
      <c r="B94" s="31"/>
      <c r="C94" s="31"/>
      <c r="D94" s="56"/>
      <c r="E94" s="32"/>
      <c r="F94" s="33"/>
      <c r="G94" s="33"/>
      <c r="H94" s="59"/>
      <c r="I94" s="33"/>
      <c r="J94" s="32"/>
      <c r="K94" s="33"/>
      <c r="L94" s="56"/>
      <c r="M94" s="34"/>
      <c r="N94" s="34"/>
      <c r="O94" s="34">
        <f>+Tableau269[[#This Row],[MONTANT TOTAL  HT]]*1.2</f>
        <v>0</v>
      </c>
      <c r="P94" s="33"/>
      <c r="Q94" s="30"/>
      <c r="R94" s="30"/>
      <c r="S94" s="243"/>
      <c r="T94" s="107">
        <f t="shared" si="1"/>
        <v>0</v>
      </c>
      <c r="U94" s="105"/>
      <c r="V94" s="105"/>
      <c r="W94" s="338"/>
    </row>
    <row r="95" spans="1:23" ht="24.95" customHeight="1">
      <c r="A95" s="400"/>
      <c r="B95" s="31"/>
      <c r="C95" s="31"/>
      <c r="D95" s="56"/>
      <c r="E95" s="32"/>
      <c r="F95" s="33"/>
      <c r="G95" s="33"/>
      <c r="H95" s="59"/>
      <c r="I95" s="33"/>
      <c r="J95" s="32"/>
      <c r="K95" s="33"/>
      <c r="L95" s="56"/>
      <c r="M95" s="34"/>
      <c r="N95" s="34"/>
      <c r="O95" s="34">
        <f>+Tableau269[[#This Row],[MONTANT TOTAL  HT]]*1.2</f>
        <v>0</v>
      </c>
      <c r="P95" s="33"/>
      <c r="Q95" s="30"/>
      <c r="R95" s="30"/>
      <c r="S95" s="243"/>
      <c r="T95" s="107">
        <f t="shared" si="1"/>
        <v>0</v>
      </c>
      <c r="U95" s="105"/>
      <c r="V95" s="105"/>
      <c r="W95" s="338"/>
    </row>
    <row r="96" spans="1:23" ht="24.95" customHeight="1">
      <c r="A96" s="400"/>
      <c r="B96" s="31"/>
      <c r="C96" s="31"/>
      <c r="D96" s="56"/>
      <c r="E96" s="32"/>
      <c r="F96" s="33"/>
      <c r="G96" s="33"/>
      <c r="H96" s="59"/>
      <c r="I96" s="33"/>
      <c r="J96" s="32"/>
      <c r="K96" s="33"/>
      <c r="L96" s="56"/>
      <c r="M96" s="34"/>
      <c r="N96" s="34"/>
      <c r="O96" s="34">
        <f>+Tableau269[[#This Row],[MONTANT TOTAL  HT]]*1.2</f>
        <v>0</v>
      </c>
      <c r="P96" s="33"/>
      <c r="Q96" s="30"/>
      <c r="R96" s="30"/>
      <c r="S96" s="243"/>
      <c r="T96" s="107">
        <f t="shared" si="1"/>
        <v>0</v>
      </c>
      <c r="U96" s="105"/>
      <c r="V96" s="105"/>
      <c r="W96" s="338"/>
    </row>
    <row r="97" spans="1:23" ht="24.95" customHeight="1">
      <c r="A97" s="400"/>
      <c r="B97" s="31"/>
      <c r="C97" s="31"/>
      <c r="D97" s="56"/>
      <c r="E97" s="32"/>
      <c r="F97" s="33"/>
      <c r="G97" s="33"/>
      <c r="H97" s="59"/>
      <c r="I97" s="33"/>
      <c r="J97" s="32"/>
      <c r="K97" s="33"/>
      <c r="L97" s="56"/>
      <c r="M97" s="34"/>
      <c r="N97" s="34"/>
      <c r="O97" s="34">
        <f>+Tableau269[[#This Row],[MONTANT TOTAL  HT]]*1.2</f>
        <v>0</v>
      </c>
      <c r="P97" s="33"/>
      <c r="Q97" s="30"/>
      <c r="R97" s="30"/>
      <c r="S97" s="243"/>
      <c r="T97" s="107">
        <f t="shared" si="1"/>
        <v>0</v>
      </c>
      <c r="U97" s="105"/>
      <c r="V97" s="105"/>
      <c r="W97" s="338"/>
    </row>
    <row r="98" spans="1:23" ht="24.95" customHeight="1">
      <c r="A98" s="400"/>
      <c r="B98" s="31"/>
      <c r="C98" s="31"/>
      <c r="D98" s="56"/>
      <c r="E98" s="32"/>
      <c r="F98" s="33"/>
      <c r="G98" s="33"/>
      <c r="H98" s="59"/>
      <c r="I98" s="33"/>
      <c r="J98" s="32"/>
      <c r="K98" s="33"/>
      <c r="L98" s="56"/>
      <c r="M98" s="34"/>
      <c r="N98" s="34"/>
      <c r="O98" s="34">
        <f>+Tableau269[[#This Row],[MONTANT TOTAL  HT]]*1.2</f>
        <v>0</v>
      </c>
      <c r="P98" s="33"/>
      <c r="Q98" s="30"/>
      <c r="R98" s="30"/>
      <c r="S98" s="243"/>
      <c r="T98" s="107">
        <f t="shared" si="1"/>
        <v>0</v>
      </c>
      <c r="U98" s="105"/>
      <c r="V98" s="105"/>
      <c r="W98" s="338"/>
    </row>
    <row r="99" spans="1:23" ht="24.95" customHeight="1">
      <c r="A99" s="400"/>
      <c r="B99" s="31"/>
      <c r="C99" s="36"/>
      <c r="D99" s="57"/>
      <c r="E99" s="38"/>
      <c r="F99" s="39"/>
      <c r="G99" s="39"/>
      <c r="H99" s="60"/>
      <c r="I99" s="39"/>
      <c r="J99" s="38"/>
      <c r="K99" s="39"/>
      <c r="L99" s="57"/>
      <c r="M99" s="40"/>
      <c r="N99" s="40"/>
      <c r="O99" s="40">
        <f>+Tableau269[[#This Row],[MONTANT TOTAL  HT]]*1.2</f>
        <v>0</v>
      </c>
      <c r="P99" s="39"/>
      <c r="Q99" s="37"/>
      <c r="R99" s="37"/>
      <c r="S99" s="244"/>
      <c r="T99" s="107">
        <f>IF(ISBLANK($S99),O99,0)</f>
        <v>0</v>
      </c>
      <c r="U99" s="106"/>
      <c r="V99" s="105"/>
      <c r="W99" s="338"/>
    </row>
    <row r="100" spans="1:23" ht="39" customHeight="1" thickBot="1">
      <c r="A100" s="64"/>
      <c r="B100" s="252" t="s">
        <v>9</v>
      </c>
      <c r="C100" s="252"/>
      <c r="D100" s="253"/>
      <c r="E100" s="254"/>
      <c r="F100" s="254"/>
      <c r="G100" s="254"/>
      <c r="H100" s="255"/>
      <c r="I100" s="254"/>
      <c r="J100" s="254"/>
      <c r="K100" s="254"/>
      <c r="L100" s="253"/>
      <c r="M100" s="254"/>
      <c r="N100" s="257"/>
      <c r="O100" s="257"/>
      <c r="P100" s="254"/>
      <c r="Q100" s="258"/>
      <c r="R100" s="258"/>
      <c r="S100" s="253"/>
      <c r="T100" s="353">
        <f>SUBTOTAL(109,Tableau269[RESTE A RECEVOIR])</f>
        <v>0</v>
      </c>
      <c r="U100" s="355"/>
      <c r="V100" s="355"/>
      <c r="W100" s="355"/>
    </row>
    <row r="101" spans="1:23" ht="51.95" customHeigh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212"/>
      <c r="P101" s="212"/>
      <c r="Q101" s="247"/>
      <c r="R101" s="248" t="s">
        <v>65</v>
      </c>
      <c r="S101" s="249">
        <f>Tableau26[[#Totals],[MONTANT TOTAL TTC]]-Tableau26[[#Totals],[RESTE A RECEVOIR]]</f>
        <v>0</v>
      </c>
      <c r="T101" s="212"/>
      <c r="U101" s="212"/>
      <c r="V101" s="65"/>
    </row>
    <row r="102" spans="1:23" ht="18.75" customHeight="1">
      <c r="A102" s="212"/>
      <c r="B102" s="212"/>
      <c r="C102" s="212"/>
      <c r="D102" s="212"/>
      <c r="E102" s="212"/>
      <c r="F102" s="212"/>
      <c r="G102" s="212"/>
      <c r="H102" s="212"/>
      <c r="I102" s="212"/>
      <c r="J102" s="212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65"/>
    </row>
    <row r="103" spans="1:23" ht="18.75" customHeight="1">
      <c r="A103" s="212"/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65"/>
    </row>
    <row r="104" spans="1:23" ht="81" customHeight="1">
      <c r="A104" s="402" t="s">
        <v>42</v>
      </c>
      <c r="B104" s="403"/>
      <c r="C104" s="403"/>
      <c r="D104" s="403"/>
      <c r="E104" s="403"/>
      <c r="F104" s="403"/>
      <c r="G104" s="403"/>
      <c r="H104" s="403"/>
      <c r="I104" s="403"/>
      <c r="J104" s="403"/>
      <c r="K104" s="403"/>
      <c r="L104" s="403"/>
      <c r="M104" s="403"/>
      <c r="N104" s="403"/>
      <c r="O104" s="403"/>
      <c r="P104" s="403"/>
      <c r="Q104" s="403"/>
      <c r="R104" s="403"/>
      <c r="S104" s="403"/>
      <c r="T104" s="403"/>
      <c r="U104" s="403"/>
      <c r="V104" s="403"/>
      <c r="W104" s="404"/>
    </row>
    <row r="105" spans="1:23" ht="72" customHeight="1">
      <c r="A105" s="83"/>
      <c r="B105" s="93" t="s">
        <v>17</v>
      </c>
      <c r="C105" s="93" t="s">
        <v>0</v>
      </c>
      <c r="D105" s="97" t="s">
        <v>39</v>
      </c>
      <c r="E105" s="93" t="s">
        <v>2</v>
      </c>
      <c r="F105" s="93" t="s">
        <v>3</v>
      </c>
      <c r="G105" s="93" t="s">
        <v>10</v>
      </c>
      <c r="H105" s="94" t="s">
        <v>13</v>
      </c>
      <c r="I105" s="93" t="s">
        <v>12</v>
      </c>
      <c r="J105" s="93" t="s">
        <v>24</v>
      </c>
      <c r="K105" s="93" t="s">
        <v>7</v>
      </c>
      <c r="L105" s="108" t="s">
        <v>47</v>
      </c>
      <c r="M105" s="109" t="s">
        <v>5</v>
      </c>
      <c r="N105" s="110" t="s">
        <v>44</v>
      </c>
      <c r="O105" s="110" t="s">
        <v>45</v>
      </c>
      <c r="P105" s="109" t="s">
        <v>6</v>
      </c>
      <c r="Q105" s="109" t="s">
        <v>14</v>
      </c>
      <c r="R105" s="111" t="s">
        <v>23</v>
      </c>
      <c r="S105" s="108" t="s">
        <v>4</v>
      </c>
      <c r="T105" s="211" t="s">
        <v>55</v>
      </c>
      <c r="U105" s="93" t="s">
        <v>38</v>
      </c>
      <c r="V105" s="360" t="s">
        <v>69</v>
      </c>
      <c r="W105" s="361" t="s">
        <v>11</v>
      </c>
    </row>
    <row r="106" spans="1:23" ht="24.95" customHeight="1">
      <c r="A106" s="401" t="s">
        <v>30</v>
      </c>
      <c r="B106" s="42"/>
      <c r="C106" s="31"/>
      <c r="D106" s="56"/>
      <c r="E106" s="32"/>
      <c r="F106" s="33"/>
      <c r="G106" s="33"/>
      <c r="H106" s="59"/>
      <c r="I106" s="33"/>
      <c r="J106" s="32"/>
      <c r="K106" s="33"/>
      <c r="L106" s="56"/>
      <c r="M106" s="113"/>
      <c r="N106" s="34"/>
      <c r="O106" s="34">
        <f>+N106*1.2</f>
        <v>0</v>
      </c>
      <c r="P106" s="33"/>
      <c r="Q106" s="30"/>
      <c r="R106" s="30"/>
      <c r="S106" s="243"/>
      <c r="T106" s="107">
        <f t="shared" ref="T106:T169" si="2">IF(ISBLANK($S106),O106,0)</f>
        <v>0</v>
      </c>
      <c r="U106" s="105"/>
      <c r="V106" s="312"/>
      <c r="W106" s="314"/>
    </row>
    <row r="107" spans="1:23" ht="24.95" customHeight="1">
      <c r="A107" s="401"/>
      <c r="B107" s="42"/>
      <c r="C107" s="31"/>
      <c r="D107" s="56"/>
      <c r="E107" s="32"/>
      <c r="F107" s="33"/>
      <c r="G107" s="33"/>
      <c r="H107" s="59"/>
      <c r="I107" s="33"/>
      <c r="J107" s="32"/>
      <c r="K107" s="33"/>
      <c r="L107" s="56"/>
      <c r="M107" s="113"/>
      <c r="N107" s="34"/>
      <c r="O107" s="34">
        <f t="shared" ref="O107:O170" si="3">+N107*1.2</f>
        <v>0</v>
      </c>
      <c r="P107" s="33"/>
      <c r="Q107" s="30"/>
      <c r="R107" s="30"/>
      <c r="S107" s="243"/>
      <c r="T107" s="107">
        <f t="shared" si="2"/>
        <v>0</v>
      </c>
      <c r="U107" s="35"/>
      <c r="V107" s="312"/>
      <c r="W107" s="314"/>
    </row>
    <row r="108" spans="1:23" ht="24.95" customHeight="1">
      <c r="A108" s="401"/>
      <c r="B108" s="42"/>
      <c r="C108" s="31"/>
      <c r="D108" s="56"/>
      <c r="E108" s="32"/>
      <c r="F108" s="33"/>
      <c r="G108" s="33"/>
      <c r="H108" s="59"/>
      <c r="I108" s="33"/>
      <c r="J108" s="32"/>
      <c r="K108" s="33"/>
      <c r="L108" s="56"/>
      <c r="M108" s="113"/>
      <c r="N108" s="34"/>
      <c r="O108" s="34">
        <f t="shared" si="3"/>
        <v>0</v>
      </c>
      <c r="P108" s="33"/>
      <c r="Q108" s="30"/>
      <c r="R108" s="30"/>
      <c r="S108" s="243"/>
      <c r="T108" s="107">
        <f t="shared" si="2"/>
        <v>0</v>
      </c>
      <c r="U108" s="35"/>
      <c r="V108" s="312"/>
      <c r="W108" s="314"/>
    </row>
    <row r="109" spans="1:23" ht="24.95" customHeight="1">
      <c r="A109" s="401"/>
      <c r="B109" s="42"/>
      <c r="C109" s="31"/>
      <c r="D109" s="56"/>
      <c r="E109" s="32"/>
      <c r="F109" s="33"/>
      <c r="G109" s="33"/>
      <c r="H109" s="59"/>
      <c r="I109" s="33"/>
      <c r="J109" s="32"/>
      <c r="K109" s="33"/>
      <c r="L109" s="56"/>
      <c r="M109" s="113"/>
      <c r="N109" s="34"/>
      <c r="O109" s="34">
        <f t="shared" si="3"/>
        <v>0</v>
      </c>
      <c r="P109" s="33"/>
      <c r="Q109" s="30"/>
      <c r="R109" s="30"/>
      <c r="S109" s="243"/>
      <c r="T109" s="107">
        <f t="shared" si="2"/>
        <v>0</v>
      </c>
      <c r="U109" s="35"/>
      <c r="V109" s="312"/>
      <c r="W109" s="314"/>
    </row>
    <row r="110" spans="1:23" ht="24.95" customHeight="1">
      <c r="A110" s="401"/>
      <c r="B110" s="42"/>
      <c r="C110" s="31"/>
      <c r="D110" s="56"/>
      <c r="E110" s="32"/>
      <c r="F110" s="33"/>
      <c r="G110" s="33"/>
      <c r="H110" s="59"/>
      <c r="I110" s="33"/>
      <c r="J110" s="32"/>
      <c r="K110" s="33"/>
      <c r="L110" s="56"/>
      <c r="M110" s="113"/>
      <c r="N110" s="34"/>
      <c r="O110" s="34">
        <f t="shared" si="3"/>
        <v>0</v>
      </c>
      <c r="P110" s="33"/>
      <c r="Q110" s="30"/>
      <c r="R110" s="30"/>
      <c r="S110" s="243"/>
      <c r="T110" s="107">
        <f t="shared" si="2"/>
        <v>0</v>
      </c>
      <c r="U110" s="35"/>
      <c r="V110" s="312"/>
      <c r="W110" s="314"/>
    </row>
    <row r="111" spans="1:23" ht="24.95" customHeight="1">
      <c r="A111" s="401"/>
      <c r="B111" s="42"/>
      <c r="C111" s="31"/>
      <c r="D111" s="56"/>
      <c r="E111" s="32"/>
      <c r="F111" s="33"/>
      <c r="G111" s="33"/>
      <c r="H111" s="59"/>
      <c r="I111" s="33"/>
      <c r="J111" s="32"/>
      <c r="K111" s="33"/>
      <c r="L111" s="56"/>
      <c r="M111" s="113"/>
      <c r="N111" s="34"/>
      <c r="O111" s="34">
        <f t="shared" si="3"/>
        <v>0</v>
      </c>
      <c r="P111" s="33"/>
      <c r="Q111" s="30"/>
      <c r="R111" s="30"/>
      <c r="S111" s="243"/>
      <c r="T111" s="107">
        <f t="shared" si="2"/>
        <v>0</v>
      </c>
      <c r="U111" s="35"/>
      <c r="V111" s="312"/>
      <c r="W111" s="314"/>
    </row>
    <row r="112" spans="1:23" ht="24.95" customHeight="1">
      <c r="A112" s="401"/>
      <c r="B112" s="42"/>
      <c r="C112" s="31"/>
      <c r="D112" s="56"/>
      <c r="E112" s="32"/>
      <c r="F112" s="33"/>
      <c r="G112" s="33"/>
      <c r="H112" s="59"/>
      <c r="I112" s="33"/>
      <c r="J112" s="32"/>
      <c r="K112" s="33"/>
      <c r="L112" s="56"/>
      <c r="M112" s="113"/>
      <c r="N112" s="34"/>
      <c r="O112" s="34">
        <f t="shared" si="3"/>
        <v>0</v>
      </c>
      <c r="P112" s="33"/>
      <c r="Q112" s="30"/>
      <c r="R112" s="30"/>
      <c r="S112" s="243"/>
      <c r="T112" s="107">
        <f t="shared" si="2"/>
        <v>0</v>
      </c>
      <c r="U112" s="35"/>
      <c r="V112" s="312"/>
      <c r="W112" s="314"/>
    </row>
    <row r="113" spans="1:23" ht="24.95" customHeight="1">
      <c r="A113" s="401"/>
      <c r="B113" s="42"/>
      <c r="C113" s="31"/>
      <c r="D113" s="56"/>
      <c r="E113" s="32"/>
      <c r="F113" s="33"/>
      <c r="G113" s="33"/>
      <c r="H113" s="59"/>
      <c r="I113" s="33"/>
      <c r="J113" s="32"/>
      <c r="K113" s="33"/>
      <c r="L113" s="56"/>
      <c r="M113" s="113"/>
      <c r="N113" s="34"/>
      <c r="O113" s="34">
        <f t="shared" si="3"/>
        <v>0</v>
      </c>
      <c r="P113" s="33"/>
      <c r="Q113" s="30"/>
      <c r="R113" s="30"/>
      <c r="S113" s="243"/>
      <c r="T113" s="107">
        <f t="shared" si="2"/>
        <v>0</v>
      </c>
      <c r="U113" s="35"/>
      <c r="V113" s="312"/>
      <c r="W113" s="314"/>
    </row>
    <row r="114" spans="1:23" ht="24.95" customHeight="1">
      <c r="A114" s="401"/>
      <c r="B114" s="42"/>
      <c r="C114" s="31"/>
      <c r="D114" s="56"/>
      <c r="E114" s="32"/>
      <c r="F114" s="33"/>
      <c r="G114" s="33"/>
      <c r="H114" s="59"/>
      <c r="I114" s="33"/>
      <c r="J114" s="32"/>
      <c r="K114" s="33"/>
      <c r="L114" s="56"/>
      <c r="M114" s="113"/>
      <c r="N114" s="34"/>
      <c r="O114" s="34">
        <f t="shared" si="3"/>
        <v>0</v>
      </c>
      <c r="P114" s="33"/>
      <c r="Q114" s="30"/>
      <c r="R114" s="30"/>
      <c r="S114" s="243"/>
      <c r="T114" s="107">
        <f t="shared" si="2"/>
        <v>0</v>
      </c>
      <c r="U114" s="35"/>
      <c r="V114" s="312"/>
      <c r="W114" s="314"/>
    </row>
    <row r="115" spans="1:23" ht="24.95" customHeight="1">
      <c r="A115" s="401"/>
      <c r="B115" s="42"/>
      <c r="C115" s="31"/>
      <c r="D115" s="56"/>
      <c r="E115" s="32"/>
      <c r="F115" s="33"/>
      <c r="G115" s="33"/>
      <c r="H115" s="59"/>
      <c r="I115" s="33"/>
      <c r="J115" s="32"/>
      <c r="K115" s="33"/>
      <c r="L115" s="56"/>
      <c r="M115" s="113"/>
      <c r="N115" s="34"/>
      <c r="O115" s="34">
        <f t="shared" si="3"/>
        <v>0</v>
      </c>
      <c r="P115" s="33"/>
      <c r="Q115" s="30"/>
      <c r="R115" s="30"/>
      <c r="S115" s="243"/>
      <c r="T115" s="107">
        <f t="shared" si="2"/>
        <v>0</v>
      </c>
      <c r="U115" s="35"/>
      <c r="V115" s="312"/>
      <c r="W115" s="314"/>
    </row>
    <row r="116" spans="1:23" ht="24.95" customHeight="1">
      <c r="A116" s="401"/>
      <c r="B116" s="42"/>
      <c r="C116" s="31"/>
      <c r="D116" s="56"/>
      <c r="E116" s="32"/>
      <c r="F116" s="33"/>
      <c r="G116" s="33"/>
      <c r="H116" s="59"/>
      <c r="I116" s="33"/>
      <c r="J116" s="32"/>
      <c r="K116" s="33"/>
      <c r="L116" s="56"/>
      <c r="M116" s="113"/>
      <c r="N116" s="34"/>
      <c r="O116" s="34">
        <f t="shared" si="3"/>
        <v>0</v>
      </c>
      <c r="P116" s="33"/>
      <c r="Q116" s="30"/>
      <c r="R116" s="30"/>
      <c r="S116" s="243"/>
      <c r="T116" s="107">
        <f t="shared" si="2"/>
        <v>0</v>
      </c>
      <c r="U116" s="35"/>
      <c r="V116" s="312"/>
      <c r="W116" s="314"/>
    </row>
    <row r="117" spans="1:23" ht="24.95" customHeight="1">
      <c r="A117" s="401"/>
      <c r="B117" s="42"/>
      <c r="C117" s="31"/>
      <c r="D117" s="56"/>
      <c r="E117" s="32"/>
      <c r="F117" s="33"/>
      <c r="G117" s="33"/>
      <c r="H117" s="59"/>
      <c r="I117" s="33"/>
      <c r="J117" s="32"/>
      <c r="K117" s="33"/>
      <c r="L117" s="56"/>
      <c r="M117" s="113"/>
      <c r="N117" s="34"/>
      <c r="O117" s="34">
        <f t="shared" si="3"/>
        <v>0</v>
      </c>
      <c r="P117" s="33"/>
      <c r="Q117" s="30"/>
      <c r="R117" s="30"/>
      <c r="S117" s="243"/>
      <c r="T117" s="107">
        <f t="shared" si="2"/>
        <v>0</v>
      </c>
      <c r="U117" s="35"/>
      <c r="V117" s="312"/>
      <c r="W117" s="314"/>
    </row>
    <row r="118" spans="1:23" ht="24.95" customHeight="1">
      <c r="A118" s="401"/>
      <c r="B118" s="42"/>
      <c r="C118" s="31"/>
      <c r="D118" s="56"/>
      <c r="E118" s="32"/>
      <c r="F118" s="33"/>
      <c r="G118" s="33"/>
      <c r="H118" s="59"/>
      <c r="I118" s="33"/>
      <c r="J118" s="32"/>
      <c r="K118" s="33"/>
      <c r="L118" s="56"/>
      <c r="M118" s="113"/>
      <c r="N118" s="34"/>
      <c r="O118" s="34">
        <f t="shared" si="3"/>
        <v>0</v>
      </c>
      <c r="P118" s="33"/>
      <c r="Q118" s="30"/>
      <c r="R118" s="30"/>
      <c r="S118" s="243"/>
      <c r="T118" s="107">
        <f t="shared" si="2"/>
        <v>0</v>
      </c>
      <c r="U118" s="35"/>
      <c r="V118" s="312"/>
      <c r="W118" s="314"/>
    </row>
    <row r="119" spans="1:23" ht="24.95" customHeight="1">
      <c r="A119" s="401"/>
      <c r="B119" s="42"/>
      <c r="C119" s="31"/>
      <c r="D119" s="56"/>
      <c r="E119" s="32"/>
      <c r="F119" s="33"/>
      <c r="G119" s="33"/>
      <c r="H119" s="59"/>
      <c r="I119" s="33"/>
      <c r="J119" s="32"/>
      <c r="K119" s="33"/>
      <c r="L119" s="56"/>
      <c r="M119" s="113"/>
      <c r="N119" s="34"/>
      <c r="O119" s="34">
        <f t="shared" si="3"/>
        <v>0</v>
      </c>
      <c r="P119" s="33"/>
      <c r="Q119" s="30"/>
      <c r="R119" s="30"/>
      <c r="S119" s="243"/>
      <c r="T119" s="107">
        <f t="shared" si="2"/>
        <v>0</v>
      </c>
      <c r="U119" s="35"/>
      <c r="V119" s="312"/>
      <c r="W119" s="314"/>
    </row>
    <row r="120" spans="1:23" ht="24.95" customHeight="1">
      <c r="A120" s="401"/>
      <c r="B120" s="42"/>
      <c r="C120" s="31"/>
      <c r="D120" s="56"/>
      <c r="E120" s="32"/>
      <c r="F120" s="33"/>
      <c r="G120" s="33"/>
      <c r="H120" s="59"/>
      <c r="I120" s="33"/>
      <c r="J120" s="32"/>
      <c r="K120" s="33"/>
      <c r="L120" s="56"/>
      <c r="M120" s="113"/>
      <c r="N120" s="34"/>
      <c r="O120" s="34">
        <f t="shared" si="3"/>
        <v>0</v>
      </c>
      <c r="P120" s="33"/>
      <c r="Q120" s="30"/>
      <c r="R120" s="30"/>
      <c r="S120" s="243"/>
      <c r="T120" s="107">
        <f t="shared" si="2"/>
        <v>0</v>
      </c>
      <c r="U120" s="35"/>
      <c r="V120" s="312"/>
      <c r="W120" s="314"/>
    </row>
    <row r="121" spans="1:23" ht="24.95" customHeight="1">
      <c r="A121" s="401"/>
      <c r="B121" s="42"/>
      <c r="C121" s="31"/>
      <c r="D121" s="56"/>
      <c r="E121" s="32"/>
      <c r="F121" s="33"/>
      <c r="G121" s="33"/>
      <c r="H121" s="59"/>
      <c r="I121" s="33"/>
      <c r="J121" s="32"/>
      <c r="K121" s="33"/>
      <c r="L121" s="56"/>
      <c r="M121" s="113"/>
      <c r="N121" s="34"/>
      <c r="O121" s="34">
        <f t="shared" si="3"/>
        <v>0</v>
      </c>
      <c r="P121" s="33"/>
      <c r="Q121" s="30"/>
      <c r="R121" s="30"/>
      <c r="S121" s="243"/>
      <c r="T121" s="107">
        <f t="shared" si="2"/>
        <v>0</v>
      </c>
      <c r="U121" s="35"/>
      <c r="V121" s="312"/>
      <c r="W121" s="314"/>
    </row>
    <row r="122" spans="1:23" ht="24.95" customHeight="1">
      <c r="A122" s="401"/>
      <c r="B122" s="42"/>
      <c r="C122" s="31"/>
      <c r="D122" s="56"/>
      <c r="E122" s="32"/>
      <c r="F122" s="33"/>
      <c r="G122" s="33"/>
      <c r="H122" s="59"/>
      <c r="I122" s="33"/>
      <c r="J122" s="32"/>
      <c r="K122" s="33"/>
      <c r="L122" s="56"/>
      <c r="M122" s="113"/>
      <c r="N122" s="34"/>
      <c r="O122" s="34">
        <f t="shared" si="3"/>
        <v>0</v>
      </c>
      <c r="P122" s="33"/>
      <c r="Q122" s="30"/>
      <c r="R122" s="30"/>
      <c r="S122" s="243"/>
      <c r="T122" s="107">
        <f t="shared" si="2"/>
        <v>0</v>
      </c>
      <c r="U122" s="35"/>
      <c r="V122" s="312"/>
      <c r="W122" s="314"/>
    </row>
    <row r="123" spans="1:23" ht="24.95" customHeight="1">
      <c r="A123" s="401"/>
      <c r="B123" s="42"/>
      <c r="C123" s="31"/>
      <c r="D123" s="56"/>
      <c r="E123" s="32"/>
      <c r="F123" s="33"/>
      <c r="G123" s="33"/>
      <c r="H123" s="59"/>
      <c r="I123" s="33"/>
      <c r="J123" s="32"/>
      <c r="K123" s="33"/>
      <c r="L123" s="56"/>
      <c r="M123" s="113"/>
      <c r="N123" s="34"/>
      <c r="O123" s="34">
        <f t="shared" si="3"/>
        <v>0</v>
      </c>
      <c r="P123" s="33"/>
      <c r="Q123" s="30"/>
      <c r="R123" s="30"/>
      <c r="S123" s="243"/>
      <c r="T123" s="107">
        <f t="shared" si="2"/>
        <v>0</v>
      </c>
      <c r="U123" s="35"/>
      <c r="V123" s="312"/>
      <c r="W123" s="314"/>
    </row>
    <row r="124" spans="1:23" ht="24.95" customHeight="1">
      <c r="A124" s="401"/>
      <c r="B124" s="42"/>
      <c r="C124" s="31"/>
      <c r="D124" s="56"/>
      <c r="E124" s="32"/>
      <c r="F124" s="33"/>
      <c r="G124" s="33"/>
      <c r="H124" s="59"/>
      <c r="I124" s="33"/>
      <c r="J124" s="32"/>
      <c r="K124" s="33"/>
      <c r="L124" s="56"/>
      <c r="M124" s="113"/>
      <c r="N124" s="34"/>
      <c r="O124" s="34">
        <f t="shared" si="3"/>
        <v>0</v>
      </c>
      <c r="P124" s="33"/>
      <c r="Q124" s="30"/>
      <c r="R124" s="30"/>
      <c r="S124" s="243"/>
      <c r="T124" s="107">
        <f t="shared" si="2"/>
        <v>0</v>
      </c>
      <c r="U124" s="35"/>
      <c r="V124" s="312"/>
      <c r="W124" s="314"/>
    </row>
    <row r="125" spans="1:23" ht="24.95" customHeight="1">
      <c r="A125" s="401"/>
      <c r="B125" s="42"/>
      <c r="C125" s="31"/>
      <c r="D125" s="56"/>
      <c r="E125" s="32"/>
      <c r="F125" s="33"/>
      <c r="G125" s="33"/>
      <c r="H125" s="59"/>
      <c r="I125" s="33"/>
      <c r="J125" s="32"/>
      <c r="K125" s="33"/>
      <c r="L125" s="56"/>
      <c r="M125" s="113"/>
      <c r="N125" s="34"/>
      <c r="O125" s="34">
        <f t="shared" si="3"/>
        <v>0</v>
      </c>
      <c r="P125" s="33"/>
      <c r="Q125" s="30"/>
      <c r="R125" s="30"/>
      <c r="S125" s="243"/>
      <c r="T125" s="107">
        <f t="shared" si="2"/>
        <v>0</v>
      </c>
      <c r="U125" s="35"/>
      <c r="V125" s="312"/>
      <c r="W125" s="314"/>
    </row>
    <row r="126" spans="1:23" ht="24.95" customHeight="1">
      <c r="A126" s="401"/>
      <c r="B126" s="42"/>
      <c r="C126" s="31"/>
      <c r="D126" s="56"/>
      <c r="E126" s="32"/>
      <c r="F126" s="33"/>
      <c r="G126" s="33"/>
      <c r="H126" s="59"/>
      <c r="I126" s="33"/>
      <c r="J126" s="32"/>
      <c r="K126" s="33"/>
      <c r="L126" s="56"/>
      <c r="M126" s="113"/>
      <c r="N126" s="34"/>
      <c r="O126" s="34">
        <f t="shared" si="3"/>
        <v>0</v>
      </c>
      <c r="P126" s="33"/>
      <c r="Q126" s="30"/>
      <c r="R126" s="30"/>
      <c r="S126" s="243"/>
      <c r="T126" s="107">
        <f t="shared" si="2"/>
        <v>0</v>
      </c>
      <c r="U126" s="35"/>
      <c r="V126" s="312"/>
      <c r="W126" s="314"/>
    </row>
    <row r="127" spans="1:23" ht="24.95" customHeight="1">
      <c r="A127" s="401"/>
      <c r="B127" s="42"/>
      <c r="C127" s="31"/>
      <c r="D127" s="56"/>
      <c r="E127" s="32"/>
      <c r="F127" s="33"/>
      <c r="G127" s="33"/>
      <c r="H127" s="59"/>
      <c r="I127" s="33"/>
      <c r="J127" s="32"/>
      <c r="K127" s="33"/>
      <c r="L127" s="56"/>
      <c r="M127" s="113"/>
      <c r="N127" s="34"/>
      <c r="O127" s="34">
        <f t="shared" si="3"/>
        <v>0</v>
      </c>
      <c r="P127" s="33"/>
      <c r="Q127" s="30"/>
      <c r="R127" s="30"/>
      <c r="S127" s="243"/>
      <c r="T127" s="107">
        <f t="shared" si="2"/>
        <v>0</v>
      </c>
      <c r="U127" s="35"/>
      <c r="V127" s="312"/>
      <c r="W127" s="314"/>
    </row>
    <row r="128" spans="1:23" ht="24.95" customHeight="1">
      <c r="A128" s="401"/>
      <c r="B128" s="42"/>
      <c r="C128" s="31"/>
      <c r="D128" s="56"/>
      <c r="E128" s="32"/>
      <c r="F128" s="33"/>
      <c r="G128" s="33"/>
      <c r="H128" s="59"/>
      <c r="I128" s="33"/>
      <c r="J128" s="32"/>
      <c r="K128" s="33"/>
      <c r="L128" s="56"/>
      <c r="M128" s="113"/>
      <c r="N128" s="34"/>
      <c r="O128" s="34">
        <f t="shared" si="3"/>
        <v>0</v>
      </c>
      <c r="P128" s="33"/>
      <c r="Q128" s="30"/>
      <c r="R128" s="30"/>
      <c r="S128" s="243"/>
      <c r="T128" s="107">
        <f t="shared" si="2"/>
        <v>0</v>
      </c>
      <c r="U128" s="35"/>
      <c r="V128" s="312"/>
      <c r="W128" s="314"/>
    </row>
    <row r="129" spans="1:23" ht="24.95" customHeight="1">
      <c r="A129" s="401"/>
      <c r="B129" s="42"/>
      <c r="C129" s="31"/>
      <c r="D129" s="56"/>
      <c r="E129" s="32"/>
      <c r="F129" s="33"/>
      <c r="G129" s="33"/>
      <c r="H129" s="59"/>
      <c r="I129" s="33"/>
      <c r="J129" s="32"/>
      <c r="K129" s="33"/>
      <c r="L129" s="56"/>
      <c r="M129" s="113"/>
      <c r="N129" s="34"/>
      <c r="O129" s="34">
        <f t="shared" si="3"/>
        <v>0</v>
      </c>
      <c r="P129" s="33"/>
      <c r="Q129" s="30"/>
      <c r="R129" s="30"/>
      <c r="S129" s="243"/>
      <c r="T129" s="107">
        <f t="shared" si="2"/>
        <v>0</v>
      </c>
      <c r="U129" s="35"/>
      <c r="V129" s="312"/>
      <c r="W129" s="314"/>
    </row>
    <row r="130" spans="1:23" ht="24.95" customHeight="1">
      <c r="A130" s="401"/>
      <c r="B130" s="42"/>
      <c r="C130" s="31"/>
      <c r="D130" s="56"/>
      <c r="E130" s="32"/>
      <c r="F130" s="33"/>
      <c r="G130" s="33"/>
      <c r="H130" s="59"/>
      <c r="I130" s="33"/>
      <c r="J130" s="32"/>
      <c r="K130" s="33"/>
      <c r="L130" s="56"/>
      <c r="M130" s="113"/>
      <c r="N130" s="34"/>
      <c r="O130" s="34">
        <f t="shared" si="3"/>
        <v>0</v>
      </c>
      <c r="P130" s="33"/>
      <c r="Q130" s="30"/>
      <c r="R130" s="30"/>
      <c r="S130" s="243"/>
      <c r="T130" s="107">
        <f t="shared" si="2"/>
        <v>0</v>
      </c>
      <c r="U130" s="35"/>
      <c r="V130" s="312"/>
      <c r="W130" s="314"/>
    </row>
    <row r="131" spans="1:23" ht="24.95" customHeight="1">
      <c r="A131" s="401"/>
      <c r="B131" s="42"/>
      <c r="C131" s="31"/>
      <c r="D131" s="56"/>
      <c r="E131" s="32"/>
      <c r="F131" s="33"/>
      <c r="G131" s="33"/>
      <c r="H131" s="59"/>
      <c r="I131" s="33"/>
      <c r="J131" s="32"/>
      <c r="K131" s="33"/>
      <c r="L131" s="56"/>
      <c r="M131" s="113"/>
      <c r="N131" s="34"/>
      <c r="O131" s="34">
        <f t="shared" si="3"/>
        <v>0</v>
      </c>
      <c r="P131" s="33"/>
      <c r="Q131" s="30"/>
      <c r="R131" s="30"/>
      <c r="S131" s="243"/>
      <c r="T131" s="107">
        <f t="shared" si="2"/>
        <v>0</v>
      </c>
      <c r="U131" s="35"/>
      <c r="V131" s="312"/>
      <c r="W131" s="314"/>
    </row>
    <row r="132" spans="1:23" ht="24.95" customHeight="1">
      <c r="A132" s="401"/>
      <c r="B132" s="42"/>
      <c r="C132" s="31"/>
      <c r="D132" s="56"/>
      <c r="E132" s="32"/>
      <c r="F132" s="33"/>
      <c r="G132" s="33"/>
      <c r="H132" s="59"/>
      <c r="I132" s="33"/>
      <c r="J132" s="32"/>
      <c r="K132" s="33"/>
      <c r="L132" s="56"/>
      <c r="M132" s="113"/>
      <c r="N132" s="34"/>
      <c r="O132" s="34">
        <f t="shared" si="3"/>
        <v>0</v>
      </c>
      <c r="P132" s="33"/>
      <c r="Q132" s="30"/>
      <c r="R132" s="30"/>
      <c r="S132" s="243"/>
      <c r="T132" s="107">
        <f t="shared" si="2"/>
        <v>0</v>
      </c>
      <c r="U132" s="35"/>
      <c r="V132" s="312"/>
      <c r="W132" s="314"/>
    </row>
    <row r="133" spans="1:23" ht="24.95" customHeight="1">
      <c r="A133" s="401"/>
      <c r="B133" s="42"/>
      <c r="C133" s="31"/>
      <c r="D133" s="56"/>
      <c r="E133" s="32"/>
      <c r="F133" s="33"/>
      <c r="G133" s="33"/>
      <c r="H133" s="59"/>
      <c r="I133" s="33"/>
      <c r="J133" s="32"/>
      <c r="K133" s="33"/>
      <c r="L133" s="56"/>
      <c r="M133" s="113"/>
      <c r="N133" s="34"/>
      <c r="O133" s="34">
        <f t="shared" si="3"/>
        <v>0</v>
      </c>
      <c r="P133" s="33"/>
      <c r="Q133" s="30"/>
      <c r="R133" s="30"/>
      <c r="S133" s="243"/>
      <c r="T133" s="107">
        <f t="shared" si="2"/>
        <v>0</v>
      </c>
      <c r="U133" s="35"/>
      <c r="V133" s="312"/>
      <c r="W133" s="314"/>
    </row>
    <row r="134" spans="1:23" ht="24.95" customHeight="1">
      <c r="A134" s="401"/>
      <c r="B134" s="42"/>
      <c r="C134" s="31"/>
      <c r="D134" s="56"/>
      <c r="E134" s="32"/>
      <c r="F134" s="33"/>
      <c r="G134" s="33"/>
      <c r="H134" s="59"/>
      <c r="I134" s="33"/>
      <c r="J134" s="32"/>
      <c r="K134" s="33"/>
      <c r="L134" s="56"/>
      <c r="M134" s="113"/>
      <c r="N134" s="34"/>
      <c r="O134" s="34">
        <f t="shared" si="3"/>
        <v>0</v>
      </c>
      <c r="P134" s="33"/>
      <c r="Q134" s="30"/>
      <c r="R134" s="30"/>
      <c r="S134" s="243"/>
      <c r="T134" s="107">
        <f t="shared" si="2"/>
        <v>0</v>
      </c>
      <c r="U134" s="35"/>
      <c r="V134" s="312"/>
      <c r="W134" s="314"/>
    </row>
    <row r="135" spans="1:23" ht="24.95" customHeight="1">
      <c r="A135" s="401"/>
      <c r="B135" s="42"/>
      <c r="C135" s="31"/>
      <c r="D135" s="56"/>
      <c r="E135" s="32"/>
      <c r="F135" s="33"/>
      <c r="G135" s="33"/>
      <c r="H135" s="59"/>
      <c r="I135" s="33"/>
      <c r="J135" s="32"/>
      <c r="K135" s="33"/>
      <c r="L135" s="56"/>
      <c r="M135" s="113"/>
      <c r="N135" s="34"/>
      <c r="O135" s="34">
        <f t="shared" si="3"/>
        <v>0</v>
      </c>
      <c r="P135" s="33"/>
      <c r="Q135" s="30"/>
      <c r="R135" s="30"/>
      <c r="S135" s="243"/>
      <c r="T135" s="107">
        <f t="shared" si="2"/>
        <v>0</v>
      </c>
      <c r="U135" s="35"/>
      <c r="V135" s="312"/>
      <c r="W135" s="314"/>
    </row>
    <row r="136" spans="1:23" ht="24.95" customHeight="1">
      <c r="A136" s="401"/>
      <c r="B136" s="42"/>
      <c r="C136" s="31"/>
      <c r="D136" s="56"/>
      <c r="E136" s="32"/>
      <c r="F136" s="33"/>
      <c r="G136" s="33"/>
      <c r="H136" s="59"/>
      <c r="I136" s="33"/>
      <c r="J136" s="32"/>
      <c r="K136" s="33"/>
      <c r="L136" s="56"/>
      <c r="M136" s="113"/>
      <c r="N136" s="34"/>
      <c r="O136" s="34">
        <f t="shared" si="3"/>
        <v>0</v>
      </c>
      <c r="P136" s="33"/>
      <c r="Q136" s="30"/>
      <c r="R136" s="30"/>
      <c r="S136" s="243"/>
      <c r="T136" s="107">
        <f t="shared" si="2"/>
        <v>0</v>
      </c>
      <c r="U136" s="35"/>
      <c r="V136" s="312"/>
      <c r="W136" s="314"/>
    </row>
    <row r="137" spans="1:23" ht="24.95" customHeight="1">
      <c r="A137" s="401"/>
      <c r="B137" s="42"/>
      <c r="C137" s="31"/>
      <c r="D137" s="56"/>
      <c r="E137" s="32"/>
      <c r="F137" s="33"/>
      <c r="G137" s="33"/>
      <c r="H137" s="59"/>
      <c r="I137" s="33"/>
      <c r="J137" s="32"/>
      <c r="K137" s="33"/>
      <c r="L137" s="56"/>
      <c r="M137" s="113"/>
      <c r="N137" s="34"/>
      <c r="O137" s="34">
        <f t="shared" si="3"/>
        <v>0</v>
      </c>
      <c r="P137" s="33"/>
      <c r="Q137" s="30"/>
      <c r="R137" s="30"/>
      <c r="S137" s="243"/>
      <c r="T137" s="107">
        <f t="shared" si="2"/>
        <v>0</v>
      </c>
      <c r="U137" s="35"/>
      <c r="V137" s="312"/>
      <c r="W137" s="314"/>
    </row>
    <row r="138" spans="1:23" ht="24.95" customHeight="1">
      <c r="A138" s="401"/>
      <c r="B138" s="42"/>
      <c r="C138" s="31"/>
      <c r="D138" s="56"/>
      <c r="E138" s="32"/>
      <c r="F138" s="33"/>
      <c r="G138" s="33"/>
      <c r="H138" s="59"/>
      <c r="I138" s="33"/>
      <c r="J138" s="32"/>
      <c r="K138" s="33"/>
      <c r="L138" s="56"/>
      <c r="M138" s="113"/>
      <c r="N138" s="34"/>
      <c r="O138" s="34">
        <f t="shared" si="3"/>
        <v>0</v>
      </c>
      <c r="P138" s="33"/>
      <c r="Q138" s="30"/>
      <c r="R138" s="30"/>
      <c r="S138" s="243"/>
      <c r="T138" s="107">
        <f t="shared" si="2"/>
        <v>0</v>
      </c>
      <c r="U138" s="35"/>
      <c r="V138" s="312"/>
      <c r="W138" s="314"/>
    </row>
    <row r="139" spans="1:23" ht="24.95" customHeight="1">
      <c r="A139" s="401"/>
      <c r="B139" s="42"/>
      <c r="C139" s="31"/>
      <c r="D139" s="56"/>
      <c r="E139" s="32"/>
      <c r="F139" s="33"/>
      <c r="G139" s="33"/>
      <c r="H139" s="59"/>
      <c r="I139" s="33"/>
      <c r="J139" s="32"/>
      <c r="K139" s="33"/>
      <c r="L139" s="56"/>
      <c r="M139" s="113"/>
      <c r="N139" s="34"/>
      <c r="O139" s="34">
        <f t="shared" si="3"/>
        <v>0</v>
      </c>
      <c r="P139" s="33"/>
      <c r="Q139" s="30"/>
      <c r="R139" s="30"/>
      <c r="S139" s="243"/>
      <c r="T139" s="107">
        <f t="shared" si="2"/>
        <v>0</v>
      </c>
      <c r="U139" s="35"/>
      <c r="V139" s="312"/>
      <c r="W139" s="314"/>
    </row>
    <row r="140" spans="1:23" ht="24.95" customHeight="1">
      <c r="A140" s="401"/>
      <c r="B140" s="42"/>
      <c r="C140" s="31"/>
      <c r="D140" s="56"/>
      <c r="E140" s="32"/>
      <c r="F140" s="33"/>
      <c r="G140" s="33"/>
      <c r="H140" s="59"/>
      <c r="I140" s="33"/>
      <c r="J140" s="32"/>
      <c r="K140" s="33"/>
      <c r="L140" s="56"/>
      <c r="M140" s="113"/>
      <c r="N140" s="34"/>
      <c r="O140" s="34">
        <f t="shared" si="3"/>
        <v>0</v>
      </c>
      <c r="P140" s="33"/>
      <c r="Q140" s="30"/>
      <c r="R140" s="30"/>
      <c r="S140" s="243"/>
      <c r="T140" s="107">
        <f t="shared" si="2"/>
        <v>0</v>
      </c>
      <c r="U140" s="35"/>
      <c r="V140" s="312"/>
      <c r="W140" s="314"/>
    </row>
    <row r="141" spans="1:23" ht="24.95" customHeight="1">
      <c r="A141" s="401"/>
      <c r="B141" s="42"/>
      <c r="C141" s="31"/>
      <c r="D141" s="56"/>
      <c r="E141" s="32"/>
      <c r="F141" s="33"/>
      <c r="G141" s="33"/>
      <c r="H141" s="59"/>
      <c r="I141" s="33"/>
      <c r="J141" s="32"/>
      <c r="K141" s="33"/>
      <c r="L141" s="56"/>
      <c r="M141" s="113"/>
      <c r="N141" s="34"/>
      <c r="O141" s="34">
        <f t="shared" si="3"/>
        <v>0</v>
      </c>
      <c r="P141" s="33"/>
      <c r="Q141" s="30"/>
      <c r="R141" s="30"/>
      <c r="S141" s="243"/>
      <c r="T141" s="107">
        <f t="shared" si="2"/>
        <v>0</v>
      </c>
      <c r="U141" s="35"/>
      <c r="V141" s="312"/>
      <c r="W141" s="314"/>
    </row>
    <row r="142" spans="1:23" ht="24.95" customHeight="1">
      <c r="A142" s="401"/>
      <c r="B142" s="42"/>
      <c r="C142" s="31"/>
      <c r="D142" s="56"/>
      <c r="E142" s="32"/>
      <c r="F142" s="33"/>
      <c r="G142" s="33"/>
      <c r="H142" s="59"/>
      <c r="I142" s="33"/>
      <c r="J142" s="32"/>
      <c r="K142" s="33"/>
      <c r="L142" s="56"/>
      <c r="M142" s="113"/>
      <c r="N142" s="34"/>
      <c r="O142" s="34">
        <f t="shared" si="3"/>
        <v>0</v>
      </c>
      <c r="P142" s="33"/>
      <c r="Q142" s="30"/>
      <c r="R142" s="30"/>
      <c r="S142" s="243"/>
      <c r="T142" s="107">
        <f t="shared" si="2"/>
        <v>0</v>
      </c>
      <c r="U142" s="35"/>
      <c r="V142" s="312"/>
      <c r="W142" s="314"/>
    </row>
    <row r="143" spans="1:23" ht="24.95" customHeight="1">
      <c r="A143" s="401"/>
      <c r="B143" s="42"/>
      <c r="C143" s="31"/>
      <c r="D143" s="56"/>
      <c r="E143" s="32"/>
      <c r="F143" s="33"/>
      <c r="G143" s="33"/>
      <c r="H143" s="59"/>
      <c r="I143" s="33"/>
      <c r="J143" s="32"/>
      <c r="K143" s="33"/>
      <c r="L143" s="56"/>
      <c r="M143" s="113"/>
      <c r="N143" s="34"/>
      <c r="O143" s="34">
        <f t="shared" si="3"/>
        <v>0</v>
      </c>
      <c r="P143" s="33"/>
      <c r="Q143" s="30"/>
      <c r="R143" s="30"/>
      <c r="S143" s="243"/>
      <c r="T143" s="107">
        <f t="shared" si="2"/>
        <v>0</v>
      </c>
      <c r="U143" s="35"/>
      <c r="V143" s="312"/>
      <c r="W143" s="314"/>
    </row>
    <row r="144" spans="1:23" ht="24.95" customHeight="1">
      <c r="A144" s="401"/>
      <c r="B144" s="42"/>
      <c r="C144" s="31"/>
      <c r="D144" s="56"/>
      <c r="E144" s="32"/>
      <c r="F144" s="33"/>
      <c r="G144" s="33"/>
      <c r="H144" s="59"/>
      <c r="I144" s="33"/>
      <c r="J144" s="32"/>
      <c r="K144" s="33"/>
      <c r="L144" s="56"/>
      <c r="M144" s="113"/>
      <c r="N144" s="34"/>
      <c r="O144" s="34">
        <f t="shared" si="3"/>
        <v>0</v>
      </c>
      <c r="P144" s="33"/>
      <c r="Q144" s="30"/>
      <c r="R144" s="30"/>
      <c r="S144" s="243"/>
      <c r="T144" s="107">
        <f t="shared" si="2"/>
        <v>0</v>
      </c>
      <c r="U144" s="35"/>
      <c r="V144" s="312"/>
      <c r="W144" s="314"/>
    </row>
    <row r="145" spans="1:23" ht="24.95" customHeight="1">
      <c r="A145" s="401"/>
      <c r="B145" s="42"/>
      <c r="C145" s="31"/>
      <c r="D145" s="56"/>
      <c r="E145" s="32"/>
      <c r="F145" s="33"/>
      <c r="G145" s="33"/>
      <c r="H145" s="59"/>
      <c r="I145" s="33"/>
      <c r="J145" s="32"/>
      <c r="K145" s="33"/>
      <c r="L145" s="56"/>
      <c r="M145" s="113"/>
      <c r="N145" s="34"/>
      <c r="O145" s="34">
        <f t="shared" si="3"/>
        <v>0</v>
      </c>
      <c r="P145" s="33"/>
      <c r="Q145" s="30"/>
      <c r="R145" s="30"/>
      <c r="S145" s="243"/>
      <c r="T145" s="107">
        <f t="shared" si="2"/>
        <v>0</v>
      </c>
      <c r="U145" s="35"/>
      <c r="V145" s="312"/>
      <c r="W145" s="314"/>
    </row>
    <row r="146" spans="1:23" ht="24.95" customHeight="1">
      <c r="A146" s="401"/>
      <c r="B146" s="42"/>
      <c r="C146" s="31"/>
      <c r="D146" s="56"/>
      <c r="E146" s="32"/>
      <c r="F146" s="33"/>
      <c r="G146" s="33"/>
      <c r="H146" s="59"/>
      <c r="I146" s="33"/>
      <c r="J146" s="32"/>
      <c r="K146" s="33"/>
      <c r="L146" s="56"/>
      <c r="M146" s="113"/>
      <c r="N146" s="34"/>
      <c r="O146" s="34">
        <f t="shared" si="3"/>
        <v>0</v>
      </c>
      <c r="P146" s="33"/>
      <c r="Q146" s="30"/>
      <c r="R146" s="30"/>
      <c r="S146" s="243"/>
      <c r="T146" s="107">
        <f t="shared" si="2"/>
        <v>0</v>
      </c>
      <c r="U146" s="35"/>
      <c r="V146" s="312"/>
      <c r="W146" s="314"/>
    </row>
    <row r="147" spans="1:23" ht="24.95" customHeight="1">
      <c r="A147" s="401"/>
      <c r="B147" s="42"/>
      <c r="C147" s="31"/>
      <c r="D147" s="56"/>
      <c r="E147" s="32"/>
      <c r="F147" s="33"/>
      <c r="G147" s="33"/>
      <c r="H147" s="59"/>
      <c r="I147" s="33"/>
      <c r="J147" s="32"/>
      <c r="K147" s="33"/>
      <c r="L147" s="56"/>
      <c r="M147" s="113"/>
      <c r="N147" s="34"/>
      <c r="O147" s="34">
        <f t="shared" si="3"/>
        <v>0</v>
      </c>
      <c r="P147" s="33"/>
      <c r="Q147" s="30"/>
      <c r="R147" s="30"/>
      <c r="S147" s="243"/>
      <c r="T147" s="107">
        <f t="shared" si="2"/>
        <v>0</v>
      </c>
      <c r="U147" s="35"/>
      <c r="V147" s="312"/>
      <c r="W147" s="314"/>
    </row>
    <row r="148" spans="1:23" ht="24.95" customHeight="1">
      <c r="A148" s="401"/>
      <c r="B148" s="42"/>
      <c r="C148" s="31"/>
      <c r="D148" s="56"/>
      <c r="E148" s="32"/>
      <c r="F148" s="33"/>
      <c r="G148" s="33"/>
      <c r="H148" s="59"/>
      <c r="I148" s="33"/>
      <c r="J148" s="32"/>
      <c r="K148" s="33"/>
      <c r="L148" s="56"/>
      <c r="M148" s="113"/>
      <c r="N148" s="34"/>
      <c r="O148" s="34">
        <f t="shared" si="3"/>
        <v>0</v>
      </c>
      <c r="P148" s="33"/>
      <c r="Q148" s="30"/>
      <c r="R148" s="30"/>
      <c r="S148" s="243"/>
      <c r="T148" s="107">
        <f t="shared" si="2"/>
        <v>0</v>
      </c>
      <c r="U148" s="35"/>
      <c r="V148" s="312"/>
      <c r="W148" s="314"/>
    </row>
    <row r="149" spans="1:23" ht="24.95" customHeight="1">
      <c r="A149" s="401"/>
      <c r="B149" s="42"/>
      <c r="C149" s="31"/>
      <c r="D149" s="56"/>
      <c r="E149" s="32"/>
      <c r="F149" s="33"/>
      <c r="G149" s="33"/>
      <c r="H149" s="59"/>
      <c r="I149" s="33"/>
      <c r="J149" s="32"/>
      <c r="K149" s="33"/>
      <c r="L149" s="56"/>
      <c r="M149" s="113"/>
      <c r="N149" s="34"/>
      <c r="O149" s="34">
        <f t="shared" si="3"/>
        <v>0</v>
      </c>
      <c r="P149" s="33"/>
      <c r="Q149" s="30"/>
      <c r="R149" s="30"/>
      <c r="S149" s="243"/>
      <c r="T149" s="107">
        <f t="shared" si="2"/>
        <v>0</v>
      </c>
      <c r="U149" s="35"/>
      <c r="V149" s="312"/>
      <c r="W149" s="314"/>
    </row>
    <row r="150" spans="1:23" ht="24.95" customHeight="1">
      <c r="A150" s="401"/>
      <c r="B150" s="42"/>
      <c r="C150" s="31"/>
      <c r="D150" s="56"/>
      <c r="E150" s="32"/>
      <c r="F150" s="33"/>
      <c r="G150" s="33"/>
      <c r="H150" s="59"/>
      <c r="I150" s="33"/>
      <c r="J150" s="32"/>
      <c r="K150" s="33"/>
      <c r="L150" s="56"/>
      <c r="M150" s="113"/>
      <c r="N150" s="34"/>
      <c r="O150" s="34">
        <f t="shared" si="3"/>
        <v>0</v>
      </c>
      <c r="P150" s="33"/>
      <c r="Q150" s="30"/>
      <c r="R150" s="30"/>
      <c r="S150" s="243"/>
      <c r="T150" s="107">
        <f t="shared" si="2"/>
        <v>0</v>
      </c>
      <c r="U150" s="35"/>
      <c r="V150" s="312"/>
      <c r="W150" s="314"/>
    </row>
    <row r="151" spans="1:23" ht="24.95" customHeight="1">
      <c r="A151" s="401"/>
      <c r="B151" s="42"/>
      <c r="C151" s="31"/>
      <c r="D151" s="56"/>
      <c r="E151" s="32"/>
      <c r="F151" s="33"/>
      <c r="G151" s="33"/>
      <c r="H151" s="59"/>
      <c r="I151" s="33"/>
      <c r="J151" s="32"/>
      <c r="K151" s="33"/>
      <c r="L151" s="56"/>
      <c r="M151" s="113"/>
      <c r="N151" s="34"/>
      <c r="O151" s="34">
        <f t="shared" si="3"/>
        <v>0</v>
      </c>
      <c r="P151" s="33"/>
      <c r="Q151" s="30"/>
      <c r="R151" s="30"/>
      <c r="S151" s="243"/>
      <c r="T151" s="107">
        <f t="shared" si="2"/>
        <v>0</v>
      </c>
      <c r="U151" s="35"/>
      <c r="V151" s="312"/>
      <c r="W151" s="314"/>
    </row>
    <row r="152" spans="1:23" ht="24.95" customHeight="1">
      <c r="A152" s="401"/>
      <c r="B152" s="42"/>
      <c r="C152" s="31"/>
      <c r="D152" s="56"/>
      <c r="E152" s="32"/>
      <c r="F152" s="33"/>
      <c r="G152" s="33"/>
      <c r="H152" s="59"/>
      <c r="I152" s="33"/>
      <c r="J152" s="32"/>
      <c r="K152" s="33"/>
      <c r="L152" s="56"/>
      <c r="M152" s="113"/>
      <c r="N152" s="34"/>
      <c r="O152" s="34">
        <f t="shared" si="3"/>
        <v>0</v>
      </c>
      <c r="P152" s="33"/>
      <c r="Q152" s="30"/>
      <c r="R152" s="30"/>
      <c r="S152" s="243"/>
      <c r="T152" s="107">
        <f t="shared" si="2"/>
        <v>0</v>
      </c>
      <c r="U152" s="35"/>
      <c r="V152" s="312"/>
      <c r="W152" s="314"/>
    </row>
    <row r="153" spans="1:23" ht="24.95" customHeight="1">
      <c r="A153" s="401"/>
      <c r="B153" s="42"/>
      <c r="C153" s="31"/>
      <c r="D153" s="56"/>
      <c r="E153" s="32"/>
      <c r="F153" s="33"/>
      <c r="G153" s="33"/>
      <c r="H153" s="59"/>
      <c r="I153" s="33"/>
      <c r="J153" s="32"/>
      <c r="K153" s="33"/>
      <c r="L153" s="56"/>
      <c r="M153" s="113"/>
      <c r="N153" s="34"/>
      <c r="O153" s="34">
        <f t="shared" si="3"/>
        <v>0</v>
      </c>
      <c r="P153" s="33"/>
      <c r="Q153" s="30"/>
      <c r="R153" s="30"/>
      <c r="S153" s="243"/>
      <c r="T153" s="107">
        <f t="shared" si="2"/>
        <v>0</v>
      </c>
      <c r="U153" s="35"/>
      <c r="V153" s="312"/>
      <c r="W153" s="314"/>
    </row>
    <row r="154" spans="1:23" ht="24.95" customHeight="1">
      <c r="A154" s="401"/>
      <c r="B154" s="42"/>
      <c r="C154" s="31"/>
      <c r="D154" s="56"/>
      <c r="E154" s="32"/>
      <c r="F154" s="33"/>
      <c r="G154" s="33"/>
      <c r="H154" s="59"/>
      <c r="I154" s="33"/>
      <c r="J154" s="32"/>
      <c r="K154" s="33"/>
      <c r="L154" s="56"/>
      <c r="M154" s="113"/>
      <c r="N154" s="34"/>
      <c r="O154" s="34">
        <f t="shared" si="3"/>
        <v>0</v>
      </c>
      <c r="P154" s="33"/>
      <c r="Q154" s="30"/>
      <c r="R154" s="30"/>
      <c r="S154" s="243"/>
      <c r="T154" s="107">
        <f t="shared" si="2"/>
        <v>0</v>
      </c>
      <c r="U154" s="35"/>
      <c r="V154" s="312"/>
      <c r="W154" s="314"/>
    </row>
    <row r="155" spans="1:23" ht="24.95" customHeight="1">
      <c r="A155" s="401"/>
      <c r="B155" s="42"/>
      <c r="C155" s="31"/>
      <c r="D155" s="56"/>
      <c r="E155" s="32"/>
      <c r="F155" s="33"/>
      <c r="G155" s="33"/>
      <c r="H155" s="59"/>
      <c r="I155" s="33"/>
      <c r="J155" s="32"/>
      <c r="K155" s="33"/>
      <c r="L155" s="56"/>
      <c r="M155" s="113"/>
      <c r="N155" s="34"/>
      <c r="O155" s="34">
        <f t="shared" si="3"/>
        <v>0</v>
      </c>
      <c r="P155" s="33"/>
      <c r="Q155" s="30"/>
      <c r="R155" s="30"/>
      <c r="S155" s="243"/>
      <c r="T155" s="107">
        <f t="shared" si="2"/>
        <v>0</v>
      </c>
      <c r="U155" s="35"/>
      <c r="V155" s="312"/>
      <c r="W155" s="314"/>
    </row>
    <row r="156" spans="1:23" ht="24.95" customHeight="1">
      <c r="A156" s="401"/>
      <c r="B156" s="42"/>
      <c r="C156" s="31"/>
      <c r="D156" s="56"/>
      <c r="E156" s="32"/>
      <c r="F156" s="33"/>
      <c r="G156" s="33"/>
      <c r="H156" s="59"/>
      <c r="I156" s="33"/>
      <c r="J156" s="32"/>
      <c r="K156" s="33"/>
      <c r="L156" s="56"/>
      <c r="M156" s="113"/>
      <c r="N156" s="34"/>
      <c r="O156" s="34">
        <f t="shared" si="3"/>
        <v>0</v>
      </c>
      <c r="P156" s="33"/>
      <c r="Q156" s="30"/>
      <c r="R156" s="30"/>
      <c r="S156" s="243"/>
      <c r="T156" s="107">
        <f t="shared" si="2"/>
        <v>0</v>
      </c>
      <c r="U156" s="35"/>
      <c r="V156" s="312"/>
      <c r="W156" s="314"/>
    </row>
    <row r="157" spans="1:23" ht="24.95" customHeight="1">
      <c r="A157" s="401"/>
      <c r="B157" s="42"/>
      <c r="C157" s="31"/>
      <c r="D157" s="56"/>
      <c r="E157" s="32"/>
      <c r="F157" s="33"/>
      <c r="G157" s="33"/>
      <c r="H157" s="59"/>
      <c r="I157" s="33"/>
      <c r="J157" s="32"/>
      <c r="K157" s="33"/>
      <c r="L157" s="56"/>
      <c r="M157" s="113"/>
      <c r="N157" s="34"/>
      <c r="O157" s="34">
        <f t="shared" si="3"/>
        <v>0</v>
      </c>
      <c r="P157" s="33"/>
      <c r="Q157" s="30"/>
      <c r="R157" s="30"/>
      <c r="S157" s="243"/>
      <c r="T157" s="107">
        <f t="shared" si="2"/>
        <v>0</v>
      </c>
      <c r="U157" s="35"/>
      <c r="V157" s="312"/>
      <c r="W157" s="314"/>
    </row>
    <row r="158" spans="1:23" ht="24.95" customHeight="1">
      <c r="A158" s="401"/>
      <c r="B158" s="42"/>
      <c r="C158" s="31"/>
      <c r="D158" s="56"/>
      <c r="E158" s="32"/>
      <c r="F158" s="33"/>
      <c r="G158" s="33"/>
      <c r="H158" s="59"/>
      <c r="I158" s="33"/>
      <c r="J158" s="32"/>
      <c r="K158" s="33"/>
      <c r="L158" s="56"/>
      <c r="M158" s="113"/>
      <c r="N158" s="34"/>
      <c r="O158" s="34">
        <f t="shared" si="3"/>
        <v>0</v>
      </c>
      <c r="P158" s="33"/>
      <c r="Q158" s="30"/>
      <c r="R158" s="30"/>
      <c r="S158" s="243"/>
      <c r="T158" s="107">
        <f t="shared" si="2"/>
        <v>0</v>
      </c>
      <c r="U158" s="35"/>
      <c r="V158" s="312"/>
      <c r="W158" s="314"/>
    </row>
    <row r="159" spans="1:23" ht="24.95" customHeight="1">
      <c r="A159" s="401"/>
      <c r="B159" s="42"/>
      <c r="C159" s="31"/>
      <c r="D159" s="56"/>
      <c r="E159" s="32"/>
      <c r="F159" s="33"/>
      <c r="G159" s="33"/>
      <c r="H159" s="59"/>
      <c r="I159" s="33"/>
      <c r="J159" s="32"/>
      <c r="K159" s="33"/>
      <c r="L159" s="56"/>
      <c r="M159" s="113"/>
      <c r="N159" s="34"/>
      <c r="O159" s="34">
        <f t="shared" si="3"/>
        <v>0</v>
      </c>
      <c r="P159" s="33"/>
      <c r="Q159" s="30"/>
      <c r="R159" s="30"/>
      <c r="S159" s="243"/>
      <c r="T159" s="107">
        <f t="shared" si="2"/>
        <v>0</v>
      </c>
      <c r="U159" s="35"/>
      <c r="V159" s="312"/>
      <c r="W159" s="314"/>
    </row>
    <row r="160" spans="1:23" ht="24.95" customHeight="1">
      <c r="A160" s="401"/>
      <c r="B160" s="42"/>
      <c r="C160" s="31"/>
      <c r="D160" s="56"/>
      <c r="E160" s="32"/>
      <c r="F160" s="33"/>
      <c r="G160" s="33"/>
      <c r="H160" s="59"/>
      <c r="I160" s="33"/>
      <c r="J160" s="32"/>
      <c r="K160" s="33"/>
      <c r="L160" s="56"/>
      <c r="M160" s="113"/>
      <c r="N160" s="34"/>
      <c r="O160" s="34">
        <f t="shared" si="3"/>
        <v>0</v>
      </c>
      <c r="P160" s="33"/>
      <c r="Q160" s="30"/>
      <c r="R160" s="30"/>
      <c r="S160" s="243"/>
      <c r="T160" s="107">
        <f t="shared" si="2"/>
        <v>0</v>
      </c>
      <c r="U160" s="35"/>
      <c r="V160" s="312"/>
      <c r="W160" s="314"/>
    </row>
    <row r="161" spans="1:23" ht="24.95" customHeight="1">
      <c r="A161" s="401"/>
      <c r="B161" s="42"/>
      <c r="C161" s="31"/>
      <c r="D161" s="56"/>
      <c r="E161" s="32"/>
      <c r="F161" s="33"/>
      <c r="G161" s="33"/>
      <c r="H161" s="59"/>
      <c r="I161" s="33"/>
      <c r="J161" s="32"/>
      <c r="K161" s="33"/>
      <c r="L161" s="56"/>
      <c r="M161" s="113"/>
      <c r="N161" s="34"/>
      <c r="O161" s="34">
        <f t="shared" si="3"/>
        <v>0</v>
      </c>
      <c r="P161" s="33"/>
      <c r="Q161" s="30"/>
      <c r="R161" s="30"/>
      <c r="S161" s="243"/>
      <c r="T161" s="107">
        <f t="shared" si="2"/>
        <v>0</v>
      </c>
      <c r="U161" s="35"/>
      <c r="V161" s="312"/>
      <c r="W161" s="314"/>
    </row>
    <row r="162" spans="1:23" ht="24.95" customHeight="1">
      <c r="A162" s="401"/>
      <c r="B162" s="42"/>
      <c r="C162" s="31"/>
      <c r="D162" s="56"/>
      <c r="E162" s="32"/>
      <c r="F162" s="33"/>
      <c r="G162" s="33"/>
      <c r="H162" s="59"/>
      <c r="I162" s="33"/>
      <c r="J162" s="32"/>
      <c r="K162" s="33"/>
      <c r="L162" s="56"/>
      <c r="M162" s="113"/>
      <c r="N162" s="34"/>
      <c r="O162" s="34">
        <f t="shared" si="3"/>
        <v>0</v>
      </c>
      <c r="P162" s="33"/>
      <c r="Q162" s="30"/>
      <c r="R162" s="30"/>
      <c r="S162" s="243"/>
      <c r="T162" s="107">
        <f t="shared" si="2"/>
        <v>0</v>
      </c>
      <c r="U162" s="35"/>
      <c r="V162" s="312"/>
      <c r="W162" s="314"/>
    </row>
    <row r="163" spans="1:23" ht="24.95" customHeight="1">
      <c r="A163" s="401"/>
      <c r="B163" s="42"/>
      <c r="C163" s="31"/>
      <c r="D163" s="56"/>
      <c r="E163" s="32"/>
      <c r="F163" s="33"/>
      <c r="G163" s="33"/>
      <c r="H163" s="59"/>
      <c r="I163" s="33"/>
      <c r="J163" s="32"/>
      <c r="K163" s="33"/>
      <c r="L163" s="56"/>
      <c r="M163" s="113"/>
      <c r="N163" s="34"/>
      <c r="O163" s="34">
        <f t="shared" si="3"/>
        <v>0</v>
      </c>
      <c r="P163" s="33"/>
      <c r="Q163" s="30"/>
      <c r="R163" s="30"/>
      <c r="S163" s="243"/>
      <c r="T163" s="107">
        <f t="shared" si="2"/>
        <v>0</v>
      </c>
      <c r="U163" s="35"/>
      <c r="V163" s="312"/>
      <c r="W163" s="314"/>
    </row>
    <row r="164" spans="1:23" ht="24.95" customHeight="1">
      <c r="A164" s="401"/>
      <c r="B164" s="42"/>
      <c r="C164" s="31"/>
      <c r="D164" s="56"/>
      <c r="E164" s="32"/>
      <c r="F164" s="33"/>
      <c r="G164" s="33"/>
      <c r="H164" s="59"/>
      <c r="I164" s="33"/>
      <c r="J164" s="32"/>
      <c r="K164" s="33"/>
      <c r="L164" s="56"/>
      <c r="M164" s="113"/>
      <c r="N164" s="34"/>
      <c r="O164" s="34">
        <f t="shared" si="3"/>
        <v>0</v>
      </c>
      <c r="P164" s="33"/>
      <c r="Q164" s="30"/>
      <c r="R164" s="30"/>
      <c r="S164" s="243"/>
      <c r="T164" s="107">
        <f t="shared" si="2"/>
        <v>0</v>
      </c>
      <c r="U164" s="35"/>
      <c r="V164" s="312"/>
      <c r="W164" s="314"/>
    </row>
    <row r="165" spans="1:23" ht="24.95" customHeight="1">
      <c r="A165" s="401"/>
      <c r="B165" s="42"/>
      <c r="C165" s="31"/>
      <c r="D165" s="56"/>
      <c r="E165" s="32"/>
      <c r="F165" s="33"/>
      <c r="G165" s="33"/>
      <c r="H165" s="59"/>
      <c r="I165" s="33"/>
      <c r="J165" s="32"/>
      <c r="K165" s="33"/>
      <c r="L165" s="56"/>
      <c r="M165" s="113"/>
      <c r="N165" s="34"/>
      <c r="O165" s="34">
        <f t="shared" si="3"/>
        <v>0</v>
      </c>
      <c r="P165" s="33"/>
      <c r="Q165" s="30"/>
      <c r="R165" s="30"/>
      <c r="S165" s="243"/>
      <c r="T165" s="107">
        <f t="shared" si="2"/>
        <v>0</v>
      </c>
      <c r="U165" s="35"/>
      <c r="V165" s="312"/>
      <c r="W165" s="314"/>
    </row>
    <row r="166" spans="1:23" ht="24.95" customHeight="1">
      <c r="A166" s="401"/>
      <c r="B166" s="42"/>
      <c r="C166" s="31"/>
      <c r="D166" s="56"/>
      <c r="E166" s="32"/>
      <c r="F166" s="33"/>
      <c r="G166" s="33"/>
      <c r="H166" s="59"/>
      <c r="I166" s="33"/>
      <c r="J166" s="32"/>
      <c r="K166" s="33"/>
      <c r="L166" s="56"/>
      <c r="M166" s="113"/>
      <c r="N166" s="34"/>
      <c r="O166" s="34">
        <f t="shared" si="3"/>
        <v>0</v>
      </c>
      <c r="P166" s="33"/>
      <c r="Q166" s="30"/>
      <c r="R166" s="30"/>
      <c r="S166" s="243"/>
      <c r="T166" s="107">
        <f t="shared" si="2"/>
        <v>0</v>
      </c>
      <c r="U166" s="35"/>
      <c r="V166" s="312"/>
      <c r="W166" s="314"/>
    </row>
    <row r="167" spans="1:23" ht="24.95" customHeight="1">
      <c r="A167" s="401"/>
      <c r="B167" s="42"/>
      <c r="C167" s="31"/>
      <c r="D167" s="56"/>
      <c r="E167" s="32"/>
      <c r="F167" s="33"/>
      <c r="G167" s="33"/>
      <c r="H167" s="59"/>
      <c r="I167" s="33"/>
      <c r="J167" s="32"/>
      <c r="K167" s="33"/>
      <c r="L167" s="56"/>
      <c r="M167" s="113"/>
      <c r="N167" s="34"/>
      <c r="O167" s="34">
        <f t="shared" si="3"/>
        <v>0</v>
      </c>
      <c r="P167" s="33"/>
      <c r="Q167" s="30"/>
      <c r="R167" s="30"/>
      <c r="S167" s="243"/>
      <c r="T167" s="107">
        <f t="shared" si="2"/>
        <v>0</v>
      </c>
      <c r="U167" s="35"/>
      <c r="V167" s="312"/>
      <c r="W167" s="314"/>
    </row>
    <row r="168" spans="1:23" ht="24.95" customHeight="1">
      <c r="A168" s="401"/>
      <c r="B168" s="42"/>
      <c r="C168" s="31"/>
      <c r="D168" s="56"/>
      <c r="E168" s="32"/>
      <c r="F168" s="33"/>
      <c r="G168" s="33"/>
      <c r="H168" s="59"/>
      <c r="I168" s="33"/>
      <c r="J168" s="32"/>
      <c r="K168" s="33"/>
      <c r="L168" s="56"/>
      <c r="M168" s="113"/>
      <c r="N168" s="34"/>
      <c r="O168" s="34">
        <f t="shared" si="3"/>
        <v>0</v>
      </c>
      <c r="P168" s="33"/>
      <c r="Q168" s="30"/>
      <c r="R168" s="30"/>
      <c r="S168" s="243"/>
      <c r="T168" s="107">
        <f t="shared" si="2"/>
        <v>0</v>
      </c>
      <c r="U168" s="35"/>
      <c r="V168" s="312"/>
      <c r="W168" s="314"/>
    </row>
    <row r="169" spans="1:23" ht="24.95" customHeight="1">
      <c r="A169" s="401"/>
      <c r="B169" s="42"/>
      <c r="C169" s="31"/>
      <c r="D169" s="56"/>
      <c r="E169" s="32"/>
      <c r="F169" s="33"/>
      <c r="G169" s="33"/>
      <c r="H169" s="59"/>
      <c r="I169" s="33"/>
      <c r="J169" s="32"/>
      <c r="K169" s="33"/>
      <c r="L169" s="56"/>
      <c r="M169" s="113"/>
      <c r="N169" s="34"/>
      <c r="O169" s="34">
        <f t="shared" si="3"/>
        <v>0</v>
      </c>
      <c r="P169" s="33"/>
      <c r="Q169" s="30"/>
      <c r="R169" s="30"/>
      <c r="S169" s="243"/>
      <c r="T169" s="107">
        <f t="shared" si="2"/>
        <v>0</v>
      </c>
      <c r="U169" s="35"/>
      <c r="V169" s="312"/>
      <c r="W169" s="314"/>
    </row>
    <row r="170" spans="1:23" ht="24.95" customHeight="1">
      <c r="A170" s="401"/>
      <c r="B170" s="42"/>
      <c r="C170" s="31"/>
      <c r="D170" s="56"/>
      <c r="E170" s="32"/>
      <c r="F170" s="33"/>
      <c r="G170" s="33"/>
      <c r="H170" s="59"/>
      <c r="I170" s="33"/>
      <c r="J170" s="32"/>
      <c r="K170" s="33"/>
      <c r="L170" s="56"/>
      <c r="M170" s="113"/>
      <c r="N170" s="34"/>
      <c r="O170" s="34">
        <f t="shared" si="3"/>
        <v>0</v>
      </c>
      <c r="P170" s="33"/>
      <c r="Q170" s="30"/>
      <c r="R170" s="30"/>
      <c r="S170" s="243"/>
      <c r="T170" s="107">
        <f t="shared" ref="T170:T201" si="4">IF(ISBLANK($S170),O170,0)</f>
        <v>0</v>
      </c>
      <c r="U170" s="35"/>
      <c r="V170" s="312"/>
      <c r="W170" s="314"/>
    </row>
    <row r="171" spans="1:23" ht="24.95" customHeight="1">
      <c r="A171" s="401"/>
      <c r="B171" s="42"/>
      <c r="C171" s="31"/>
      <c r="D171" s="56"/>
      <c r="E171" s="32"/>
      <c r="F171" s="33"/>
      <c r="G171" s="33"/>
      <c r="H171" s="59"/>
      <c r="I171" s="33"/>
      <c r="J171" s="32"/>
      <c r="K171" s="33"/>
      <c r="L171" s="56"/>
      <c r="M171" s="113"/>
      <c r="N171" s="34"/>
      <c r="O171" s="34">
        <f t="shared" ref="O171:O202" si="5">+N171*1.2</f>
        <v>0</v>
      </c>
      <c r="P171" s="33"/>
      <c r="Q171" s="30"/>
      <c r="R171" s="30"/>
      <c r="S171" s="243"/>
      <c r="T171" s="107">
        <f t="shared" si="4"/>
        <v>0</v>
      </c>
      <c r="U171" s="35"/>
      <c r="V171" s="312"/>
      <c r="W171" s="314"/>
    </row>
    <row r="172" spans="1:23" ht="24.95" customHeight="1">
      <c r="A172" s="401"/>
      <c r="B172" s="42"/>
      <c r="C172" s="31"/>
      <c r="D172" s="56"/>
      <c r="E172" s="32"/>
      <c r="F172" s="33"/>
      <c r="G172" s="33"/>
      <c r="H172" s="59"/>
      <c r="I172" s="33"/>
      <c r="J172" s="32"/>
      <c r="K172" s="33"/>
      <c r="L172" s="56"/>
      <c r="M172" s="113"/>
      <c r="N172" s="34"/>
      <c r="O172" s="34">
        <f t="shared" si="5"/>
        <v>0</v>
      </c>
      <c r="P172" s="33"/>
      <c r="Q172" s="30"/>
      <c r="R172" s="30"/>
      <c r="S172" s="243"/>
      <c r="T172" s="107">
        <f t="shared" si="4"/>
        <v>0</v>
      </c>
      <c r="U172" s="35"/>
      <c r="V172" s="312"/>
      <c r="W172" s="314"/>
    </row>
    <row r="173" spans="1:23" ht="24.95" customHeight="1">
      <c r="A173" s="401"/>
      <c r="B173" s="42"/>
      <c r="C173" s="31"/>
      <c r="D173" s="56"/>
      <c r="E173" s="32"/>
      <c r="F173" s="33"/>
      <c r="G173" s="33"/>
      <c r="H173" s="59"/>
      <c r="I173" s="33"/>
      <c r="J173" s="32"/>
      <c r="K173" s="33"/>
      <c r="L173" s="56"/>
      <c r="M173" s="113"/>
      <c r="N173" s="34"/>
      <c r="O173" s="34">
        <f t="shared" si="5"/>
        <v>0</v>
      </c>
      <c r="P173" s="33"/>
      <c r="Q173" s="30"/>
      <c r="R173" s="30"/>
      <c r="S173" s="243"/>
      <c r="T173" s="107">
        <f t="shared" si="4"/>
        <v>0</v>
      </c>
      <c r="U173" s="35"/>
      <c r="V173" s="312"/>
      <c r="W173" s="314"/>
    </row>
    <row r="174" spans="1:23" ht="24.95" customHeight="1">
      <c r="A174" s="401"/>
      <c r="B174" s="42"/>
      <c r="C174" s="31"/>
      <c r="D174" s="56"/>
      <c r="E174" s="32"/>
      <c r="F174" s="33"/>
      <c r="G174" s="33"/>
      <c r="H174" s="59"/>
      <c r="I174" s="33"/>
      <c r="J174" s="32"/>
      <c r="K174" s="33"/>
      <c r="L174" s="56"/>
      <c r="M174" s="113"/>
      <c r="N174" s="34"/>
      <c r="O174" s="34">
        <f t="shared" si="5"/>
        <v>0</v>
      </c>
      <c r="P174" s="33"/>
      <c r="Q174" s="30"/>
      <c r="R174" s="30"/>
      <c r="S174" s="243"/>
      <c r="T174" s="107">
        <f t="shared" si="4"/>
        <v>0</v>
      </c>
      <c r="U174" s="35"/>
      <c r="V174" s="312"/>
      <c r="W174" s="314"/>
    </row>
    <row r="175" spans="1:23" ht="24.95" customHeight="1">
      <c r="A175" s="401"/>
      <c r="B175" s="42"/>
      <c r="C175" s="31"/>
      <c r="D175" s="56"/>
      <c r="E175" s="32"/>
      <c r="F175" s="33"/>
      <c r="G175" s="33"/>
      <c r="H175" s="59"/>
      <c r="I175" s="33"/>
      <c r="J175" s="32"/>
      <c r="K175" s="33"/>
      <c r="L175" s="56"/>
      <c r="M175" s="113"/>
      <c r="N175" s="34"/>
      <c r="O175" s="34">
        <f t="shared" si="5"/>
        <v>0</v>
      </c>
      <c r="P175" s="33"/>
      <c r="Q175" s="30"/>
      <c r="R175" s="30"/>
      <c r="S175" s="243"/>
      <c r="T175" s="107">
        <f t="shared" si="4"/>
        <v>0</v>
      </c>
      <c r="U175" s="35"/>
      <c r="V175" s="312"/>
      <c r="W175" s="314"/>
    </row>
    <row r="176" spans="1:23" ht="24.95" customHeight="1">
      <c r="A176" s="401"/>
      <c r="B176" s="42"/>
      <c r="C176" s="31"/>
      <c r="D176" s="56"/>
      <c r="E176" s="32"/>
      <c r="F176" s="33"/>
      <c r="G176" s="33"/>
      <c r="H176" s="59"/>
      <c r="I176" s="33"/>
      <c r="J176" s="32"/>
      <c r="K176" s="33"/>
      <c r="L176" s="56"/>
      <c r="M176" s="113"/>
      <c r="N176" s="34"/>
      <c r="O176" s="34">
        <f t="shared" si="5"/>
        <v>0</v>
      </c>
      <c r="P176" s="33"/>
      <c r="Q176" s="30"/>
      <c r="R176" s="30"/>
      <c r="S176" s="243"/>
      <c r="T176" s="107">
        <f t="shared" si="4"/>
        <v>0</v>
      </c>
      <c r="U176" s="35"/>
      <c r="V176" s="312"/>
      <c r="W176" s="314"/>
    </row>
    <row r="177" spans="1:23" ht="24.95" customHeight="1">
      <c r="A177" s="401"/>
      <c r="B177" s="42"/>
      <c r="C177" s="31"/>
      <c r="D177" s="56"/>
      <c r="E177" s="32"/>
      <c r="F177" s="33"/>
      <c r="G177" s="33"/>
      <c r="H177" s="59"/>
      <c r="I177" s="33"/>
      <c r="J177" s="32"/>
      <c r="K177" s="33"/>
      <c r="L177" s="56"/>
      <c r="M177" s="113"/>
      <c r="N177" s="34"/>
      <c r="O177" s="34">
        <f t="shared" si="5"/>
        <v>0</v>
      </c>
      <c r="P177" s="33"/>
      <c r="Q177" s="30"/>
      <c r="R177" s="30"/>
      <c r="S177" s="243"/>
      <c r="T177" s="107">
        <f t="shared" si="4"/>
        <v>0</v>
      </c>
      <c r="U177" s="35"/>
      <c r="V177" s="312"/>
      <c r="W177" s="314"/>
    </row>
    <row r="178" spans="1:23" ht="24.95" customHeight="1">
      <c r="A178" s="401"/>
      <c r="B178" s="42"/>
      <c r="C178" s="31"/>
      <c r="D178" s="56"/>
      <c r="E178" s="32"/>
      <c r="F178" s="33"/>
      <c r="G178" s="33"/>
      <c r="H178" s="59"/>
      <c r="I178" s="33"/>
      <c r="J178" s="32"/>
      <c r="K178" s="33"/>
      <c r="L178" s="56"/>
      <c r="M178" s="113"/>
      <c r="N178" s="34"/>
      <c r="O178" s="34">
        <f t="shared" si="5"/>
        <v>0</v>
      </c>
      <c r="P178" s="33"/>
      <c r="Q178" s="30"/>
      <c r="R178" s="30"/>
      <c r="S178" s="243"/>
      <c r="T178" s="107">
        <f t="shared" si="4"/>
        <v>0</v>
      </c>
      <c r="U178" s="35"/>
      <c r="V178" s="312"/>
      <c r="W178" s="314"/>
    </row>
    <row r="179" spans="1:23" ht="24.95" customHeight="1">
      <c r="A179" s="401"/>
      <c r="B179" s="42"/>
      <c r="C179" s="31"/>
      <c r="D179" s="56"/>
      <c r="E179" s="32"/>
      <c r="F179" s="33"/>
      <c r="G179" s="33"/>
      <c r="H179" s="59"/>
      <c r="I179" s="33"/>
      <c r="J179" s="32"/>
      <c r="K179" s="33"/>
      <c r="L179" s="56"/>
      <c r="M179" s="113"/>
      <c r="N179" s="34"/>
      <c r="O179" s="34">
        <f t="shared" si="5"/>
        <v>0</v>
      </c>
      <c r="P179" s="33"/>
      <c r="Q179" s="30"/>
      <c r="R179" s="30"/>
      <c r="S179" s="243"/>
      <c r="T179" s="107">
        <f t="shared" si="4"/>
        <v>0</v>
      </c>
      <c r="U179" s="35"/>
      <c r="V179" s="312"/>
      <c r="W179" s="314"/>
    </row>
    <row r="180" spans="1:23" ht="24.95" customHeight="1">
      <c r="A180" s="401"/>
      <c r="B180" s="42"/>
      <c r="C180" s="31"/>
      <c r="D180" s="56"/>
      <c r="E180" s="32"/>
      <c r="F180" s="33"/>
      <c r="G180" s="33"/>
      <c r="H180" s="59"/>
      <c r="I180" s="33"/>
      <c r="J180" s="32"/>
      <c r="K180" s="33"/>
      <c r="L180" s="56"/>
      <c r="M180" s="113"/>
      <c r="N180" s="34"/>
      <c r="O180" s="34">
        <f t="shared" si="5"/>
        <v>0</v>
      </c>
      <c r="P180" s="33"/>
      <c r="Q180" s="30"/>
      <c r="R180" s="30"/>
      <c r="S180" s="243"/>
      <c r="T180" s="107">
        <f t="shared" si="4"/>
        <v>0</v>
      </c>
      <c r="U180" s="35"/>
      <c r="V180" s="312"/>
      <c r="W180" s="314"/>
    </row>
    <row r="181" spans="1:23" ht="24.95" customHeight="1">
      <c r="A181" s="401"/>
      <c r="B181" s="42"/>
      <c r="C181" s="31"/>
      <c r="D181" s="56"/>
      <c r="E181" s="32"/>
      <c r="F181" s="33"/>
      <c r="G181" s="33"/>
      <c r="H181" s="59"/>
      <c r="I181" s="33"/>
      <c r="J181" s="32"/>
      <c r="K181" s="33"/>
      <c r="L181" s="56"/>
      <c r="M181" s="113"/>
      <c r="N181" s="34"/>
      <c r="O181" s="34">
        <f t="shared" si="5"/>
        <v>0</v>
      </c>
      <c r="P181" s="33"/>
      <c r="Q181" s="30"/>
      <c r="R181" s="30"/>
      <c r="S181" s="243"/>
      <c r="T181" s="107">
        <f t="shared" si="4"/>
        <v>0</v>
      </c>
      <c r="U181" s="35"/>
      <c r="V181" s="312"/>
      <c r="W181" s="314"/>
    </row>
    <row r="182" spans="1:23" ht="24.95" customHeight="1">
      <c r="A182" s="401"/>
      <c r="B182" s="42"/>
      <c r="C182" s="31"/>
      <c r="D182" s="56"/>
      <c r="E182" s="32"/>
      <c r="F182" s="33"/>
      <c r="G182" s="33"/>
      <c r="H182" s="59"/>
      <c r="I182" s="33"/>
      <c r="J182" s="32"/>
      <c r="K182" s="33"/>
      <c r="L182" s="56"/>
      <c r="M182" s="113"/>
      <c r="N182" s="34"/>
      <c r="O182" s="34">
        <f t="shared" si="5"/>
        <v>0</v>
      </c>
      <c r="P182" s="33"/>
      <c r="Q182" s="30"/>
      <c r="R182" s="30"/>
      <c r="S182" s="243"/>
      <c r="T182" s="107">
        <f t="shared" si="4"/>
        <v>0</v>
      </c>
      <c r="U182" s="35"/>
      <c r="V182" s="312"/>
      <c r="W182" s="314"/>
    </row>
    <row r="183" spans="1:23" ht="24.95" customHeight="1">
      <c r="A183" s="401"/>
      <c r="B183" s="42"/>
      <c r="C183" s="31"/>
      <c r="D183" s="56"/>
      <c r="E183" s="32"/>
      <c r="F183" s="33"/>
      <c r="G183" s="33"/>
      <c r="H183" s="59"/>
      <c r="I183" s="33"/>
      <c r="J183" s="32"/>
      <c r="K183" s="33"/>
      <c r="L183" s="56"/>
      <c r="M183" s="113"/>
      <c r="N183" s="34"/>
      <c r="O183" s="34">
        <f t="shared" si="5"/>
        <v>0</v>
      </c>
      <c r="P183" s="33"/>
      <c r="Q183" s="30"/>
      <c r="R183" s="30"/>
      <c r="S183" s="243"/>
      <c r="T183" s="107">
        <f t="shared" si="4"/>
        <v>0</v>
      </c>
      <c r="U183" s="35"/>
      <c r="V183" s="312"/>
      <c r="W183" s="314"/>
    </row>
    <row r="184" spans="1:23" ht="24.95" customHeight="1">
      <c r="A184" s="401"/>
      <c r="B184" s="42"/>
      <c r="C184" s="31"/>
      <c r="D184" s="56"/>
      <c r="E184" s="32"/>
      <c r="F184" s="33"/>
      <c r="G184" s="33"/>
      <c r="H184" s="59"/>
      <c r="I184" s="33"/>
      <c r="J184" s="32"/>
      <c r="K184" s="33"/>
      <c r="L184" s="56"/>
      <c r="M184" s="113"/>
      <c r="N184" s="34"/>
      <c r="O184" s="34">
        <f t="shared" si="5"/>
        <v>0</v>
      </c>
      <c r="P184" s="33"/>
      <c r="Q184" s="30"/>
      <c r="R184" s="30"/>
      <c r="S184" s="243"/>
      <c r="T184" s="107">
        <f t="shared" si="4"/>
        <v>0</v>
      </c>
      <c r="U184" s="35"/>
      <c r="V184" s="312"/>
      <c r="W184" s="314"/>
    </row>
    <row r="185" spans="1:23" ht="24.95" customHeight="1">
      <c r="A185" s="401"/>
      <c r="B185" s="42"/>
      <c r="C185" s="31"/>
      <c r="D185" s="56"/>
      <c r="E185" s="32"/>
      <c r="F185" s="33"/>
      <c r="G185" s="33"/>
      <c r="H185" s="59"/>
      <c r="I185" s="33"/>
      <c r="J185" s="32"/>
      <c r="K185" s="33"/>
      <c r="L185" s="56"/>
      <c r="M185" s="113"/>
      <c r="N185" s="34"/>
      <c r="O185" s="34">
        <f t="shared" si="5"/>
        <v>0</v>
      </c>
      <c r="P185" s="33"/>
      <c r="Q185" s="30"/>
      <c r="R185" s="30"/>
      <c r="S185" s="243"/>
      <c r="T185" s="107">
        <f t="shared" si="4"/>
        <v>0</v>
      </c>
      <c r="U185" s="35"/>
      <c r="V185" s="312"/>
      <c r="W185" s="314"/>
    </row>
    <row r="186" spans="1:23" ht="24.95" customHeight="1">
      <c r="A186" s="401"/>
      <c r="B186" s="42"/>
      <c r="C186" s="31"/>
      <c r="D186" s="56"/>
      <c r="E186" s="32"/>
      <c r="F186" s="33"/>
      <c r="G186" s="33"/>
      <c r="H186" s="59"/>
      <c r="I186" s="33"/>
      <c r="J186" s="32"/>
      <c r="K186" s="33"/>
      <c r="L186" s="56"/>
      <c r="M186" s="113"/>
      <c r="N186" s="34"/>
      <c r="O186" s="34">
        <f t="shared" si="5"/>
        <v>0</v>
      </c>
      <c r="P186" s="33"/>
      <c r="Q186" s="30"/>
      <c r="R186" s="30"/>
      <c r="S186" s="243"/>
      <c r="T186" s="107">
        <f t="shared" si="4"/>
        <v>0</v>
      </c>
      <c r="U186" s="35"/>
      <c r="V186" s="312"/>
      <c r="W186" s="314"/>
    </row>
    <row r="187" spans="1:23" ht="24.95" customHeight="1">
      <c r="A187" s="401"/>
      <c r="B187" s="42"/>
      <c r="C187" s="31"/>
      <c r="D187" s="56"/>
      <c r="E187" s="32"/>
      <c r="F187" s="33"/>
      <c r="G187" s="33"/>
      <c r="H187" s="59"/>
      <c r="I187" s="33"/>
      <c r="J187" s="32"/>
      <c r="K187" s="33"/>
      <c r="L187" s="56"/>
      <c r="M187" s="113"/>
      <c r="N187" s="34"/>
      <c r="O187" s="34">
        <f t="shared" si="5"/>
        <v>0</v>
      </c>
      <c r="P187" s="33"/>
      <c r="Q187" s="30"/>
      <c r="R187" s="30"/>
      <c r="S187" s="243"/>
      <c r="T187" s="107">
        <f t="shared" si="4"/>
        <v>0</v>
      </c>
      <c r="U187" s="35"/>
      <c r="V187" s="312"/>
      <c r="W187" s="314"/>
    </row>
    <row r="188" spans="1:23" ht="24.95" customHeight="1">
      <c r="A188" s="401"/>
      <c r="B188" s="42"/>
      <c r="C188" s="31"/>
      <c r="D188" s="56"/>
      <c r="E188" s="32"/>
      <c r="F188" s="33"/>
      <c r="G188" s="33"/>
      <c r="H188" s="59"/>
      <c r="I188" s="33"/>
      <c r="J188" s="32"/>
      <c r="K188" s="33"/>
      <c r="L188" s="56"/>
      <c r="M188" s="113"/>
      <c r="N188" s="34"/>
      <c r="O188" s="34">
        <f t="shared" si="5"/>
        <v>0</v>
      </c>
      <c r="P188" s="33"/>
      <c r="Q188" s="30"/>
      <c r="R188" s="30"/>
      <c r="S188" s="243"/>
      <c r="T188" s="107">
        <f t="shared" si="4"/>
        <v>0</v>
      </c>
      <c r="U188" s="35"/>
      <c r="V188" s="312"/>
      <c r="W188" s="314"/>
    </row>
    <row r="189" spans="1:23" ht="24.95" customHeight="1">
      <c r="A189" s="401"/>
      <c r="B189" s="42"/>
      <c r="C189" s="31"/>
      <c r="D189" s="56"/>
      <c r="E189" s="32"/>
      <c r="F189" s="33"/>
      <c r="G189" s="33"/>
      <c r="H189" s="59"/>
      <c r="I189" s="33"/>
      <c r="J189" s="32"/>
      <c r="K189" s="33"/>
      <c r="L189" s="56"/>
      <c r="M189" s="113"/>
      <c r="N189" s="34"/>
      <c r="O189" s="34">
        <f t="shared" si="5"/>
        <v>0</v>
      </c>
      <c r="P189" s="33"/>
      <c r="Q189" s="30"/>
      <c r="R189" s="30"/>
      <c r="S189" s="243"/>
      <c r="T189" s="107">
        <f t="shared" si="4"/>
        <v>0</v>
      </c>
      <c r="U189" s="35"/>
      <c r="V189" s="312"/>
      <c r="W189" s="314"/>
    </row>
    <row r="190" spans="1:23" ht="24.95" customHeight="1">
      <c r="A190" s="401"/>
      <c r="B190" s="42"/>
      <c r="C190" s="31"/>
      <c r="D190" s="56"/>
      <c r="E190" s="32"/>
      <c r="F190" s="33"/>
      <c r="G190" s="33"/>
      <c r="H190" s="59"/>
      <c r="I190" s="33"/>
      <c r="J190" s="32"/>
      <c r="K190" s="33"/>
      <c r="L190" s="56"/>
      <c r="M190" s="113"/>
      <c r="N190" s="34"/>
      <c r="O190" s="34">
        <f t="shared" si="5"/>
        <v>0</v>
      </c>
      <c r="P190" s="33"/>
      <c r="Q190" s="30"/>
      <c r="R190" s="30"/>
      <c r="S190" s="243"/>
      <c r="T190" s="107">
        <f t="shared" si="4"/>
        <v>0</v>
      </c>
      <c r="U190" s="35"/>
      <c r="V190" s="312"/>
      <c r="W190" s="314"/>
    </row>
    <row r="191" spans="1:23" ht="24.95" customHeight="1">
      <c r="A191" s="401"/>
      <c r="B191" s="42"/>
      <c r="C191" s="31"/>
      <c r="D191" s="56"/>
      <c r="E191" s="32"/>
      <c r="F191" s="33"/>
      <c r="G191" s="33"/>
      <c r="H191" s="59"/>
      <c r="I191" s="33"/>
      <c r="J191" s="32"/>
      <c r="K191" s="33"/>
      <c r="L191" s="56"/>
      <c r="M191" s="113"/>
      <c r="N191" s="34"/>
      <c r="O191" s="34">
        <f t="shared" si="5"/>
        <v>0</v>
      </c>
      <c r="P191" s="33"/>
      <c r="Q191" s="30"/>
      <c r="R191" s="30"/>
      <c r="S191" s="243"/>
      <c r="T191" s="107">
        <f t="shared" si="4"/>
        <v>0</v>
      </c>
      <c r="U191" s="35"/>
      <c r="V191" s="312"/>
      <c r="W191" s="314"/>
    </row>
    <row r="192" spans="1:23" ht="24.95" customHeight="1">
      <c r="A192" s="401"/>
      <c r="B192" s="42"/>
      <c r="C192" s="31"/>
      <c r="D192" s="56"/>
      <c r="E192" s="32"/>
      <c r="F192" s="33"/>
      <c r="G192" s="33"/>
      <c r="H192" s="59"/>
      <c r="I192" s="33"/>
      <c r="J192" s="32"/>
      <c r="K192" s="33"/>
      <c r="L192" s="56"/>
      <c r="M192" s="113"/>
      <c r="N192" s="34"/>
      <c r="O192" s="34">
        <f t="shared" si="5"/>
        <v>0</v>
      </c>
      <c r="P192" s="33"/>
      <c r="Q192" s="30"/>
      <c r="R192" s="30"/>
      <c r="S192" s="243"/>
      <c r="T192" s="107">
        <f t="shared" si="4"/>
        <v>0</v>
      </c>
      <c r="U192" s="35"/>
      <c r="V192" s="312"/>
      <c r="W192" s="314"/>
    </row>
    <row r="193" spans="1:23" ht="24.95" customHeight="1">
      <c r="A193" s="401"/>
      <c r="B193" s="42"/>
      <c r="C193" s="31"/>
      <c r="D193" s="56"/>
      <c r="E193" s="32"/>
      <c r="F193" s="33"/>
      <c r="G193" s="33"/>
      <c r="H193" s="59"/>
      <c r="I193" s="33"/>
      <c r="J193" s="32"/>
      <c r="K193" s="33"/>
      <c r="L193" s="56"/>
      <c r="M193" s="113"/>
      <c r="N193" s="34"/>
      <c r="O193" s="34">
        <f t="shared" si="5"/>
        <v>0</v>
      </c>
      <c r="P193" s="33"/>
      <c r="Q193" s="30"/>
      <c r="R193" s="30"/>
      <c r="S193" s="243"/>
      <c r="T193" s="107">
        <f t="shared" si="4"/>
        <v>0</v>
      </c>
      <c r="U193" s="35"/>
      <c r="V193" s="312"/>
      <c r="W193" s="314"/>
    </row>
    <row r="194" spans="1:23" ht="24.95" customHeight="1">
      <c r="A194" s="401"/>
      <c r="B194" s="42"/>
      <c r="C194" s="31"/>
      <c r="D194" s="56"/>
      <c r="E194" s="32"/>
      <c r="F194" s="33"/>
      <c r="G194" s="33"/>
      <c r="H194" s="59"/>
      <c r="I194" s="33"/>
      <c r="J194" s="32"/>
      <c r="K194" s="33"/>
      <c r="L194" s="56"/>
      <c r="M194" s="113"/>
      <c r="N194" s="34"/>
      <c r="O194" s="34">
        <f t="shared" si="5"/>
        <v>0</v>
      </c>
      <c r="P194" s="33"/>
      <c r="Q194" s="30"/>
      <c r="R194" s="30"/>
      <c r="S194" s="243"/>
      <c r="T194" s="107">
        <f t="shared" si="4"/>
        <v>0</v>
      </c>
      <c r="U194" s="35"/>
      <c r="V194" s="312"/>
      <c r="W194" s="314"/>
    </row>
    <row r="195" spans="1:23" ht="24.95" customHeight="1">
      <c r="A195" s="401"/>
      <c r="B195" s="42"/>
      <c r="C195" s="31"/>
      <c r="D195" s="56"/>
      <c r="E195" s="32"/>
      <c r="F195" s="33"/>
      <c r="G195" s="33"/>
      <c r="H195" s="59"/>
      <c r="I195" s="33"/>
      <c r="J195" s="32"/>
      <c r="K195" s="33"/>
      <c r="L195" s="56"/>
      <c r="M195" s="113"/>
      <c r="N195" s="34"/>
      <c r="O195" s="34">
        <f t="shared" si="5"/>
        <v>0</v>
      </c>
      <c r="P195" s="33"/>
      <c r="Q195" s="30"/>
      <c r="R195" s="30"/>
      <c r="S195" s="243"/>
      <c r="T195" s="107">
        <f t="shared" si="4"/>
        <v>0</v>
      </c>
      <c r="U195" s="35"/>
      <c r="V195" s="312"/>
      <c r="W195" s="314"/>
    </row>
    <row r="196" spans="1:23" ht="24.95" customHeight="1">
      <c r="A196" s="401"/>
      <c r="B196" s="42"/>
      <c r="C196" s="31"/>
      <c r="D196" s="56"/>
      <c r="E196" s="32"/>
      <c r="F196" s="33"/>
      <c r="G196" s="33"/>
      <c r="H196" s="59"/>
      <c r="I196" s="33"/>
      <c r="J196" s="32"/>
      <c r="K196" s="33"/>
      <c r="L196" s="56"/>
      <c r="M196" s="113"/>
      <c r="N196" s="34"/>
      <c r="O196" s="34">
        <f t="shared" si="5"/>
        <v>0</v>
      </c>
      <c r="P196" s="33"/>
      <c r="Q196" s="30"/>
      <c r="R196" s="30"/>
      <c r="S196" s="243"/>
      <c r="T196" s="107">
        <f t="shared" si="4"/>
        <v>0</v>
      </c>
      <c r="U196" s="35"/>
      <c r="V196" s="312"/>
      <c r="W196" s="314"/>
    </row>
    <row r="197" spans="1:23" ht="24.95" customHeight="1">
      <c r="A197" s="401"/>
      <c r="B197" s="42"/>
      <c r="C197" s="31"/>
      <c r="D197" s="56"/>
      <c r="E197" s="32"/>
      <c r="F197" s="33"/>
      <c r="G197" s="33"/>
      <c r="H197" s="59"/>
      <c r="I197" s="33"/>
      <c r="J197" s="32"/>
      <c r="K197" s="33"/>
      <c r="L197" s="56"/>
      <c r="M197" s="113"/>
      <c r="N197" s="34"/>
      <c r="O197" s="34">
        <f t="shared" si="5"/>
        <v>0</v>
      </c>
      <c r="P197" s="33"/>
      <c r="Q197" s="30"/>
      <c r="R197" s="30"/>
      <c r="S197" s="243"/>
      <c r="T197" s="107">
        <f t="shared" si="4"/>
        <v>0</v>
      </c>
      <c r="U197" s="35"/>
      <c r="V197" s="312"/>
      <c r="W197" s="314"/>
    </row>
    <row r="198" spans="1:23" ht="24.95" customHeight="1">
      <c r="A198" s="401"/>
      <c r="B198" s="42"/>
      <c r="C198" s="31"/>
      <c r="D198" s="56"/>
      <c r="E198" s="32"/>
      <c r="F198" s="33"/>
      <c r="G198" s="33"/>
      <c r="H198" s="59"/>
      <c r="I198" s="33"/>
      <c r="J198" s="32"/>
      <c r="K198" s="33"/>
      <c r="L198" s="56"/>
      <c r="M198" s="113"/>
      <c r="N198" s="34"/>
      <c r="O198" s="34">
        <f t="shared" si="5"/>
        <v>0</v>
      </c>
      <c r="P198" s="33"/>
      <c r="Q198" s="30"/>
      <c r="R198" s="30"/>
      <c r="S198" s="243"/>
      <c r="T198" s="107">
        <f t="shared" si="4"/>
        <v>0</v>
      </c>
      <c r="U198" s="35"/>
      <c r="V198" s="312"/>
      <c r="W198" s="314"/>
    </row>
    <row r="199" spans="1:23" ht="24.95" customHeight="1">
      <c r="A199" s="401"/>
      <c r="B199" s="42"/>
      <c r="C199" s="31"/>
      <c r="D199" s="56"/>
      <c r="E199" s="32"/>
      <c r="F199" s="33"/>
      <c r="G199" s="33"/>
      <c r="H199" s="59"/>
      <c r="I199" s="33"/>
      <c r="J199" s="32"/>
      <c r="K199" s="33"/>
      <c r="L199" s="56"/>
      <c r="M199" s="113"/>
      <c r="N199" s="34"/>
      <c r="O199" s="34">
        <f t="shared" si="5"/>
        <v>0</v>
      </c>
      <c r="P199" s="33"/>
      <c r="Q199" s="30"/>
      <c r="R199" s="30"/>
      <c r="S199" s="243"/>
      <c r="T199" s="107">
        <f t="shared" si="4"/>
        <v>0</v>
      </c>
      <c r="U199" s="35"/>
      <c r="V199" s="312"/>
      <c r="W199" s="314"/>
    </row>
    <row r="200" spans="1:23" ht="24.95" customHeight="1">
      <c r="A200" s="401"/>
      <c r="B200" s="42"/>
      <c r="C200" s="31"/>
      <c r="D200" s="56"/>
      <c r="E200" s="32"/>
      <c r="F200" s="33"/>
      <c r="G200" s="33"/>
      <c r="H200" s="59"/>
      <c r="I200" s="33"/>
      <c r="J200" s="32"/>
      <c r="K200" s="33"/>
      <c r="L200" s="56"/>
      <c r="M200" s="113"/>
      <c r="N200" s="34"/>
      <c r="O200" s="34">
        <f t="shared" si="5"/>
        <v>0</v>
      </c>
      <c r="P200" s="33"/>
      <c r="Q200" s="30"/>
      <c r="R200" s="30"/>
      <c r="S200" s="243"/>
      <c r="T200" s="107">
        <f t="shared" si="4"/>
        <v>0</v>
      </c>
      <c r="U200" s="35"/>
      <c r="V200" s="312"/>
      <c r="W200" s="314"/>
    </row>
    <row r="201" spans="1:23" ht="24.95" customHeight="1">
      <c r="A201" s="401"/>
      <c r="B201" s="42"/>
      <c r="C201" s="31"/>
      <c r="D201" s="56"/>
      <c r="E201" s="32"/>
      <c r="F201" s="33"/>
      <c r="G201" s="33"/>
      <c r="H201" s="59"/>
      <c r="I201" s="33"/>
      <c r="J201" s="32"/>
      <c r="K201" s="33"/>
      <c r="L201" s="56"/>
      <c r="M201" s="113"/>
      <c r="N201" s="34"/>
      <c r="O201" s="34">
        <f t="shared" si="5"/>
        <v>0</v>
      </c>
      <c r="P201" s="33"/>
      <c r="Q201" s="30"/>
      <c r="R201" s="30"/>
      <c r="S201" s="243"/>
      <c r="T201" s="107">
        <f t="shared" si="4"/>
        <v>0</v>
      </c>
      <c r="U201" s="35"/>
      <c r="V201" s="312"/>
      <c r="W201" s="314"/>
    </row>
    <row r="202" spans="1:23" ht="24.95" customHeight="1">
      <c r="A202" s="401"/>
      <c r="B202" s="42"/>
      <c r="C202" s="31"/>
      <c r="D202" s="56"/>
      <c r="E202" s="32"/>
      <c r="F202" s="33"/>
      <c r="G202" s="33"/>
      <c r="H202" s="59"/>
      <c r="I202" s="33"/>
      <c r="J202" s="32"/>
      <c r="K202" s="33"/>
      <c r="L202" s="56"/>
      <c r="M202" s="113"/>
      <c r="N202" s="34"/>
      <c r="O202" s="34">
        <f t="shared" si="5"/>
        <v>0</v>
      </c>
      <c r="P202" s="33"/>
      <c r="Q202" s="30"/>
      <c r="R202" s="30"/>
      <c r="S202" s="243"/>
      <c r="T202" s="107">
        <f>IF(ISBLANK($S202),O202,0)</f>
        <v>0</v>
      </c>
      <c r="U202" s="35"/>
      <c r="V202" s="312"/>
      <c r="W202" s="314"/>
    </row>
    <row r="203" spans="1:23" ht="39" customHeight="1">
      <c r="A203" s="26"/>
      <c r="B203" s="75" t="s">
        <v>9</v>
      </c>
      <c r="C203" s="76"/>
      <c r="D203" s="77"/>
      <c r="E203" s="78"/>
      <c r="F203" s="78"/>
      <c r="G203" s="78"/>
      <c r="H203" s="79"/>
      <c r="I203" s="78"/>
      <c r="J203" s="78"/>
      <c r="K203" s="78"/>
      <c r="L203" s="77"/>
      <c r="M203" s="78"/>
      <c r="N203" s="80">
        <f>SUM(N106:N202)</f>
        <v>0</v>
      </c>
      <c r="O203" s="246">
        <f>SUM(O106:O202)</f>
        <v>0</v>
      </c>
      <c r="P203" s="78"/>
      <c r="Q203" s="81"/>
      <c r="R203" s="81"/>
      <c r="S203" s="77"/>
      <c r="T203" s="246">
        <f>SUM(T106:T202)</f>
        <v>0</v>
      </c>
      <c r="U203" s="82"/>
      <c r="V203" s="82"/>
      <c r="W203" s="354"/>
    </row>
    <row r="204" spans="1:23" ht="51.95" customHeight="1">
      <c r="Q204" s="247"/>
      <c r="R204" s="248" t="s">
        <v>65</v>
      </c>
      <c r="S204" s="249">
        <f>Tableau26[[#Totals],[MONTANT TOTAL TTC]]-Tableau26[[#Totals],[RESTE A RECEVOIR]]</f>
        <v>0</v>
      </c>
    </row>
    <row r="207" spans="1:23" ht="81" customHeight="1">
      <c r="A207" s="402" t="s">
        <v>43</v>
      </c>
      <c r="B207" s="403"/>
      <c r="C207" s="403"/>
      <c r="D207" s="403"/>
      <c r="E207" s="403"/>
      <c r="F207" s="403"/>
      <c r="G207" s="403"/>
      <c r="H207" s="403"/>
      <c r="I207" s="403"/>
      <c r="J207" s="403"/>
      <c r="K207" s="403"/>
      <c r="L207" s="403"/>
      <c r="M207" s="403"/>
      <c r="N207" s="403"/>
      <c r="O207" s="403"/>
      <c r="P207" s="403"/>
      <c r="Q207" s="403"/>
      <c r="R207" s="403"/>
      <c r="S207" s="403"/>
      <c r="T207" s="403"/>
      <c r="U207" s="403"/>
      <c r="V207" s="403"/>
      <c r="W207" s="404"/>
    </row>
    <row r="208" spans="1:23" ht="72.75" customHeight="1">
      <c r="A208" s="62"/>
      <c r="B208" s="93" t="s">
        <v>17</v>
      </c>
      <c r="C208" s="93" t="s">
        <v>0</v>
      </c>
      <c r="D208" s="97" t="s">
        <v>39</v>
      </c>
      <c r="E208" s="93" t="s">
        <v>2</v>
      </c>
      <c r="F208" s="93" t="s">
        <v>3</v>
      </c>
      <c r="G208" s="93" t="s">
        <v>10</v>
      </c>
      <c r="H208" s="94" t="s">
        <v>13</v>
      </c>
      <c r="I208" s="93" t="s">
        <v>12</v>
      </c>
      <c r="J208" s="93" t="s">
        <v>24</v>
      </c>
      <c r="K208" s="93" t="s">
        <v>7</v>
      </c>
      <c r="L208" s="97" t="s">
        <v>47</v>
      </c>
      <c r="M208" s="93" t="s">
        <v>5</v>
      </c>
      <c r="N208" s="95" t="s">
        <v>44</v>
      </c>
      <c r="O208" s="95" t="s">
        <v>45</v>
      </c>
      <c r="P208" s="93" t="s">
        <v>6</v>
      </c>
      <c r="Q208" s="93" t="s">
        <v>14</v>
      </c>
      <c r="R208" s="96" t="s">
        <v>23</v>
      </c>
      <c r="S208" s="97" t="s">
        <v>4</v>
      </c>
      <c r="T208" s="210" t="s">
        <v>55</v>
      </c>
      <c r="U208" s="210" t="s">
        <v>38</v>
      </c>
      <c r="V208" s="357" t="s">
        <v>69</v>
      </c>
      <c r="W208" s="359" t="s">
        <v>11</v>
      </c>
    </row>
    <row r="209" spans="1:23" ht="24.95" customHeight="1">
      <c r="A209" s="387" t="s">
        <v>37</v>
      </c>
      <c r="B209" s="98"/>
      <c r="C209" s="74"/>
      <c r="D209" s="73"/>
      <c r="E209" s="71"/>
      <c r="F209" s="70"/>
      <c r="G209" s="70"/>
      <c r="H209" s="72"/>
      <c r="I209" s="70"/>
      <c r="J209" s="71"/>
      <c r="K209" s="70"/>
      <c r="L209" s="73"/>
      <c r="M209" s="112"/>
      <c r="N209" s="68"/>
      <c r="O209" s="68">
        <f>+Tableau26410[[#This Row],[MONTANT TOTAL  HT]]*1.2</f>
        <v>0</v>
      </c>
      <c r="P209" s="70"/>
      <c r="Q209" s="69"/>
      <c r="R209" s="69"/>
      <c r="S209" s="245"/>
      <c r="T209" s="67">
        <f t="shared" ref="T209:T272" si="6">IF(ISBLANK($S209),O209,0)</f>
        <v>0</v>
      </c>
      <c r="U209" s="66"/>
      <c r="V209" s="105"/>
      <c r="W209" s="338"/>
    </row>
    <row r="210" spans="1:23" ht="24.95" customHeight="1">
      <c r="A210" s="387"/>
      <c r="B210" s="84"/>
      <c r="C210" s="31"/>
      <c r="D210" s="56"/>
      <c r="E210" s="32"/>
      <c r="F210" s="33"/>
      <c r="G210" s="33"/>
      <c r="H210" s="59"/>
      <c r="I210" s="33"/>
      <c r="J210" s="32"/>
      <c r="K210" s="33"/>
      <c r="L210" s="56"/>
      <c r="M210" s="113"/>
      <c r="N210" s="34"/>
      <c r="O210" s="34">
        <f>+Tableau26410[[#This Row],[MONTANT TOTAL  HT]]*1.2</f>
        <v>0</v>
      </c>
      <c r="P210" s="33"/>
      <c r="Q210" s="30"/>
      <c r="R210" s="30"/>
      <c r="S210" s="243"/>
      <c r="T210" s="67">
        <f t="shared" si="6"/>
        <v>0</v>
      </c>
      <c r="U210" s="35"/>
      <c r="V210" s="105"/>
      <c r="W210" s="338"/>
    </row>
    <row r="211" spans="1:23" ht="24.95" customHeight="1">
      <c r="A211" s="387"/>
      <c r="B211" s="84"/>
      <c r="C211" s="31"/>
      <c r="D211" s="56"/>
      <c r="E211" s="32"/>
      <c r="F211" s="33"/>
      <c r="G211" s="33"/>
      <c r="H211" s="59"/>
      <c r="I211" s="33"/>
      <c r="J211" s="32"/>
      <c r="K211" s="33"/>
      <c r="L211" s="56"/>
      <c r="M211" s="113"/>
      <c r="N211" s="34"/>
      <c r="O211" s="34">
        <f>+Tableau26410[[#This Row],[MONTANT TOTAL  HT]]*1.2</f>
        <v>0</v>
      </c>
      <c r="P211" s="33"/>
      <c r="Q211" s="30"/>
      <c r="R211" s="30"/>
      <c r="S211" s="243"/>
      <c r="T211" s="67">
        <f t="shared" si="6"/>
        <v>0</v>
      </c>
      <c r="U211" s="35"/>
      <c r="V211" s="105"/>
      <c r="W211" s="338"/>
    </row>
    <row r="212" spans="1:23" ht="24.95" customHeight="1">
      <c r="A212" s="387"/>
      <c r="B212" s="84"/>
      <c r="C212" s="31"/>
      <c r="D212" s="56"/>
      <c r="E212" s="32"/>
      <c r="F212" s="33"/>
      <c r="G212" s="33"/>
      <c r="H212" s="59"/>
      <c r="I212" s="33"/>
      <c r="J212" s="32"/>
      <c r="K212" s="33"/>
      <c r="L212" s="56"/>
      <c r="M212" s="113"/>
      <c r="N212" s="34"/>
      <c r="O212" s="34">
        <f>+Tableau26410[[#This Row],[MONTANT TOTAL  HT]]*1.2</f>
        <v>0</v>
      </c>
      <c r="P212" s="33"/>
      <c r="Q212" s="30"/>
      <c r="R212" s="30"/>
      <c r="S212" s="243"/>
      <c r="T212" s="67">
        <f t="shared" si="6"/>
        <v>0</v>
      </c>
      <c r="U212" s="35"/>
      <c r="V212" s="105"/>
      <c r="W212" s="338"/>
    </row>
    <row r="213" spans="1:23" ht="24.95" customHeight="1">
      <c r="A213" s="387"/>
      <c r="B213" s="84"/>
      <c r="C213" s="31"/>
      <c r="D213" s="56"/>
      <c r="E213" s="32"/>
      <c r="F213" s="33"/>
      <c r="G213" s="33"/>
      <c r="H213" s="59"/>
      <c r="I213" s="33"/>
      <c r="J213" s="32"/>
      <c r="K213" s="33"/>
      <c r="L213" s="56"/>
      <c r="M213" s="113"/>
      <c r="N213" s="34"/>
      <c r="O213" s="34">
        <f>+Tableau26410[[#This Row],[MONTANT TOTAL  HT]]*1.2</f>
        <v>0</v>
      </c>
      <c r="P213" s="33"/>
      <c r="Q213" s="30"/>
      <c r="R213" s="30"/>
      <c r="S213" s="243"/>
      <c r="T213" s="67">
        <f t="shared" si="6"/>
        <v>0</v>
      </c>
      <c r="U213" s="35"/>
      <c r="V213" s="105"/>
      <c r="W213" s="338"/>
    </row>
    <row r="214" spans="1:23" ht="24.95" customHeight="1">
      <c r="A214" s="387"/>
      <c r="B214" s="84"/>
      <c r="C214" s="31"/>
      <c r="D214" s="56"/>
      <c r="E214" s="32"/>
      <c r="F214" s="33"/>
      <c r="G214" s="33"/>
      <c r="H214" s="59"/>
      <c r="I214" s="33"/>
      <c r="J214" s="32"/>
      <c r="K214" s="33"/>
      <c r="L214" s="56"/>
      <c r="M214" s="113"/>
      <c r="N214" s="34"/>
      <c r="O214" s="34">
        <f>+Tableau26410[[#This Row],[MONTANT TOTAL  HT]]*1.2</f>
        <v>0</v>
      </c>
      <c r="P214" s="33"/>
      <c r="Q214" s="30"/>
      <c r="R214" s="30"/>
      <c r="S214" s="243"/>
      <c r="T214" s="67">
        <f t="shared" si="6"/>
        <v>0</v>
      </c>
      <c r="U214" s="35"/>
      <c r="V214" s="105"/>
      <c r="W214" s="338"/>
    </row>
    <row r="215" spans="1:23" ht="24.95" customHeight="1">
      <c r="A215" s="387"/>
      <c r="B215" s="84"/>
      <c r="C215" s="31"/>
      <c r="D215" s="56"/>
      <c r="E215" s="32"/>
      <c r="F215" s="33"/>
      <c r="G215" s="33"/>
      <c r="H215" s="59"/>
      <c r="I215" s="33"/>
      <c r="J215" s="32"/>
      <c r="K215" s="33"/>
      <c r="L215" s="56"/>
      <c r="M215" s="113"/>
      <c r="N215" s="34"/>
      <c r="O215" s="34">
        <f>+Tableau26410[[#This Row],[MONTANT TOTAL  HT]]*1.2</f>
        <v>0</v>
      </c>
      <c r="P215" s="33"/>
      <c r="Q215" s="30"/>
      <c r="R215" s="30"/>
      <c r="S215" s="243"/>
      <c r="T215" s="67">
        <f t="shared" si="6"/>
        <v>0</v>
      </c>
      <c r="U215" s="35"/>
      <c r="V215" s="105"/>
      <c r="W215" s="338"/>
    </row>
    <row r="216" spans="1:23" ht="24.95" customHeight="1">
      <c r="A216" s="387"/>
      <c r="B216" s="84"/>
      <c r="C216" s="31"/>
      <c r="D216" s="56"/>
      <c r="E216" s="32"/>
      <c r="F216" s="33"/>
      <c r="G216" s="33"/>
      <c r="H216" s="59"/>
      <c r="I216" s="33"/>
      <c r="J216" s="32"/>
      <c r="K216" s="33"/>
      <c r="L216" s="56"/>
      <c r="M216" s="113"/>
      <c r="N216" s="34"/>
      <c r="O216" s="34">
        <f>+Tableau26410[[#This Row],[MONTANT TOTAL  HT]]*1.2</f>
        <v>0</v>
      </c>
      <c r="P216" s="33"/>
      <c r="Q216" s="30"/>
      <c r="R216" s="30"/>
      <c r="S216" s="243"/>
      <c r="T216" s="67">
        <f t="shared" si="6"/>
        <v>0</v>
      </c>
      <c r="U216" s="35"/>
      <c r="V216" s="312"/>
      <c r="W216" s="338"/>
    </row>
    <row r="217" spans="1:23" ht="24.95" customHeight="1">
      <c r="A217" s="387"/>
      <c r="B217" s="84"/>
      <c r="C217" s="31"/>
      <c r="D217" s="56"/>
      <c r="E217" s="32"/>
      <c r="F217" s="33"/>
      <c r="G217" s="33"/>
      <c r="H217" s="59"/>
      <c r="I217" s="33"/>
      <c r="J217" s="32"/>
      <c r="K217" s="33"/>
      <c r="L217" s="56"/>
      <c r="M217" s="113"/>
      <c r="N217" s="34"/>
      <c r="O217" s="34">
        <f>+Tableau26410[[#This Row],[MONTANT TOTAL  HT]]*1.2</f>
        <v>0</v>
      </c>
      <c r="P217" s="33"/>
      <c r="Q217" s="30"/>
      <c r="R217" s="30"/>
      <c r="S217" s="243"/>
      <c r="T217" s="67">
        <f t="shared" si="6"/>
        <v>0</v>
      </c>
      <c r="U217" s="35"/>
      <c r="V217" s="105"/>
      <c r="W217" s="338"/>
    </row>
    <row r="218" spans="1:23" ht="24.95" customHeight="1">
      <c r="A218" s="387"/>
      <c r="B218" s="84"/>
      <c r="C218" s="31"/>
      <c r="D218" s="56"/>
      <c r="E218" s="32"/>
      <c r="F218" s="33"/>
      <c r="G218" s="33"/>
      <c r="H218" s="59"/>
      <c r="I218" s="33"/>
      <c r="J218" s="32"/>
      <c r="K218" s="33"/>
      <c r="L218" s="56"/>
      <c r="M218" s="113"/>
      <c r="N218" s="34"/>
      <c r="O218" s="34">
        <f>+Tableau26410[[#This Row],[MONTANT TOTAL  HT]]*1.2</f>
        <v>0</v>
      </c>
      <c r="P218" s="33"/>
      <c r="Q218" s="30"/>
      <c r="R218" s="30"/>
      <c r="S218" s="243"/>
      <c r="T218" s="67">
        <f t="shared" si="6"/>
        <v>0</v>
      </c>
      <c r="U218" s="35"/>
      <c r="V218" s="105"/>
      <c r="W218" s="338"/>
    </row>
    <row r="219" spans="1:23" ht="24.95" customHeight="1">
      <c r="A219" s="387"/>
      <c r="B219" s="84"/>
      <c r="C219" s="31"/>
      <c r="D219" s="56"/>
      <c r="E219" s="32"/>
      <c r="F219" s="33"/>
      <c r="G219" s="33"/>
      <c r="H219" s="59"/>
      <c r="I219" s="33"/>
      <c r="J219" s="32"/>
      <c r="K219" s="33"/>
      <c r="L219" s="56"/>
      <c r="M219" s="113"/>
      <c r="N219" s="34"/>
      <c r="O219" s="34">
        <f>+Tableau26410[[#This Row],[MONTANT TOTAL  HT]]*1.2</f>
        <v>0</v>
      </c>
      <c r="P219" s="33"/>
      <c r="Q219" s="30"/>
      <c r="R219" s="30"/>
      <c r="S219" s="243"/>
      <c r="T219" s="67">
        <f t="shared" si="6"/>
        <v>0</v>
      </c>
      <c r="U219" s="35"/>
      <c r="V219" s="312"/>
      <c r="W219" s="338"/>
    </row>
    <row r="220" spans="1:23" ht="24.95" customHeight="1">
      <c r="A220" s="387"/>
      <c r="B220" s="84"/>
      <c r="C220" s="31"/>
      <c r="D220" s="56"/>
      <c r="E220" s="32"/>
      <c r="F220" s="33"/>
      <c r="G220" s="33"/>
      <c r="H220" s="59"/>
      <c r="I220" s="33"/>
      <c r="J220" s="32"/>
      <c r="K220" s="33"/>
      <c r="L220" s="56"/>
      <c r="M220" s="113"/>
      <c r="N220" s="34"/>
      <c r="O220" s="34">
        <f>+Tableau26410[[#This Row],[MONTANT TOTAL  HT]]*1.2</f>
        <v>0</v>
      </c>
      <c r="P220" s="33"/>
      <c r="Q220" s="30"/>
      <c r="R220" s="30"/>
      <c r="S220" s="243"/>
      <c r="T220" s="67">
        <f t="shared" si="6"/>
        <v>0</v>
      </c>
      <c r="U220" s="35"/>
      <c r="V220" s="105"/>
      <c r="W220" s="338"/>
    </row>
    <row r="221" spans="1:23" ht="24.95" customHeight="1">
      <c r="A221" s="387"/>
      <c r="B221" s="84"/>
      <c r="C221" s="31"/>
      <c r="D221" s="56"/>
      <c r="E221" s="32"/>
      <c r="F221" s="33"/>
      <c r="G221" s="33"/>
      <c r="H221" s="59"/>
      <c r="I221" s="33"/>
      <c r="J221" s="32"/>
      <c r="K221" s="33"/>
      <c r="L221" s="56"/>
      <c r="M221" s="113"/>
      <c r="N221" s="34"/>
      <c r="O221" s="34">
        <f>+Tableau26410[[#This Row],[MONTANT TOTAL  HT]]*1.2</f>
        <v>0</v>
      </c>
      <c r="P221" s="33"/>
      <c r="Q221" s="30"/>
      <c r="R221" s="30"/>
      <c r="S221" s="243"/>
      <c r="T221" s="67">
        <f t="shared" si="6"/>
        <v>0</v>
      </c>
      <c r="U221" s="35"/>
      <c r="V221" s="312"/>
      <c r="W221" s="338"/>
    </row>
    <row r="222" spans="1:23" ht="24.95" customHeight="1">
      <c r="A222" s="387"/>
      <c r="B222" s="84"/>
      <c r="C222" s="31"/>
      <c r="D222" s="56"/>
      <c r="E222" s="32"/>
      <c r="F222" s="33"/>
      <c r="G222" s="33"/>
      <c r="H222" s="59"/>
      <c r="I222" s="33"/>
      <c r="J222" s="32"/>
      <c r="K222" s="33"/>
      <c r="L222" s="56"/>
      <c r="M222" s="113"/>
      <c r="N222" s="34"/>
      <c r="O222" s="34">
        <f>+Tableau26410[[#This Row],[MONTANT TOTAL  HT]]*1.2</f>
        <v>0</v>
      </c>
      <c r="P222" s="33"/>
      <c r="Q222" s="30"/>
      <c r="R222" s="30"/>
      <c r="S222" s="243"/>
      <c r="T222" s="67">
        <f t="shared" si="6"/>
        <v>0</v>
      </c>
      <c r="U222" s="35"/>
      <c r="V222" s="105"/>
      <c r="W222" s="338"/>
    </row>
    <row r="223" spans="1:23" ht="24.95" customHeight="1">
      <c r="A223" s="387"/>
      <c r="B223" s="84"/>
      <c r="C223" s="31"/>
      <c r="D223" s="56"/>
      <c r="E223" s="32"/>
      <c r="F223" s="33"/>
      <c r="G223" s="33"/>
      <c r="H223" s="59"/>
      <c r="I223" s="33"/>
      <c r="J223" s="32"/>
      <c r="K223" s="33"/>
      <c r="L223" s="56"/>
      <c r="M223" s="113"/>
      <c r="N223" s="34"/>
      <c r="O223" s="34">
        <f>+Tableau26410[[#This Row],[MONTANT TOTAL  HT]]*1.2</f>
        <v>0</v>
      </c>
      <c r="P223" s="33"/>
      <c r="Q223" s="30"/>
      <c r="R223" s="30"/>
      <c r="S223" s="243"/>
      <c r="T223" s="67">
        <f t="shared" si="6"/>
        <v>0</v>
      </c>
      <c r="U223" s="35"/>
      <c r="V223" s="105"/>
      <c r="W223" s="338"/>
    </row>
    <row r="224" spans="1:23" ht="24.95" customHeight="1">
      <c r="A224" s="387"/>
      <c r="B224" s="84"/>
      <c r="C224" s="31"/>
      <c r="D224" s="56"/>
      <c r="E224" s="32"/>
      <c r="F224" s="33"/>
      <c r="G224" s="33"/>
      <c r="H224" s="59"/>
      <c r="I224" s="33"/>
      <c r="J224" s="32"/>
      <c r="K224" s="33"/>
      <c r="L224" s="56"/>
      <c r="M224" s="113"/>
      <c r="N224" s="34"/>
      <c r="O224" s="34">
        <f>+Tableau26410[[#This Row],[MONTANT TOTAL  HT]]*1.2</f>
        <v>0</v>
      </c>
      <c r="P224" s="33"/>
      <c r="Q224" s="30"/>
      <c r="R224" s="30"/>
      <c r="S224" s="243"/>
      <c r="T224" s="67">
        <f t="shared" si="6"/>
        <v>0</v>
      </c>
      <c r="U224" s="35"/>
      <c r="V224" s="105"/>
      <c r="W224" s="338"/>
    </row>
    <row r="225" spans="1:23" ht="24.95" customHeight="1">
      <c r="A225" s="387"/>
      <c r="B225" s="84"/>
      <c r="C225" s="31"/>
      <c r="D225" s="56"/>
      <c r="E225" s="32"/>
      <c r="F225" s="33"/>
      <c r="G225" s="33"/>
      <c r="H225" s="59"/>
      <c r="I225" s="33"/>
      <c r="J225" s="32"/>
      <c r="K225" s="33"/>
      <c r="L225" s="56"/>
      <c r="M225" s="113"/>
      <c r="N225" s="34"/>
      <c r="O225" s="34">
        <f>+Tableau26410[[#This Row],[MONTANT TOTAL  HT]]*1.2</f>
        <v>0</v>
      </c>
      <c r="P225" s="33"/>
      <c r="Q225" s="30"/>
      <c r="R225" s="30"/>
      <c r="S225" s="243"/>
      <c r="T225" s="67">
        <f t="shared" si="6"/>
        <v>0</v>
      </c>
      <c r="U225" s="35"/>
      <c r="V225" s="105"/>
      <c r="W225" s="338"/>
    </row>
    <row r="226" spans="1:23" ht="24.95" customHeight="1">
      <c r="A226" s="387"/>
      <c r="B226" s="84"/>
      <c r="C226" s="31"/>
      <c r="D226" s="56"/>
      <c r="E226" s="32"/>
      <c r="F226" s="33"/>
      <c r="G226" s="33"/>
      <c r="H226" s="59"/>
      <c r="I226" s="33"/>
      <c r="J226" s="32"/>
      <c r="K226" s="33"/>
      <c r="L226" s="56"/>
      <c r="M226" s="113"/>
      <c r="N226" s="34"/>
      <c r="O226" s="34">
        <f>+Tableau26410[[#This Row],[MONTANT TOTAL  HT]]*1.2</f>
        <v>0</v>
      </c>
      <c r="P226" s="33"/>
      <c r="Q226" s="30"/>
      <c r="R226" s="30"/>
      <c r="S226" s="243"/>
      <c r="T226" s="67">
        <f t="shared" si="6"/>
        <v>0</v>
      </c>
      <c r="U226" s="35"/>
      <c r="V226" s="105"/>
      <c r="W226" s="338"/>
    </row>
    <row r="227" spans="1:23" ht="24.95" customHeight="1">
      <c r="A227" s="387"/>
      <c r="B227" s="84"/>
      <c r="C227" s="31"/>
      <c r="D227" s="56"/>
      <c r="E227" s="32"/>
      <c r="F227" s="33"/>
      <c r="G227" s="33"/>
      <c r="H227" s="59"/>
      <c r="I227" s="33"/>
      <c r="J227" s="32"/>
      <c r="K227" s="33"/>
      <c r="L227" s="56"/>
      <c r="M227" s="113"/>
      <c r="N227" s="34"/>
      <c r="O227" s="34">
        <f>+Tableau26410[[#This Row],[MONTANT TOTAL  HT]]*1.2</f>
        <v>0</v>
      </c>
      <c r="P227" s="33"/>
      <c r="Q227" s="30"/>
      <c r="R227" s="30"/>
      <c r="S227" s="243"/>
      <c r="T227" s="67">
        <f t="shared" si="6"/>
        <v>0</v>
      </c>
      <c r="U227" s="35"/>
      <c r="V227" s="105"/>
      <c r="W227" s="338"/>
    </row>
    <row r="228" spans="1:23" ht="24.95" customHeight="1">
      <c r="A228" s="387"/>
      <c r="B228" s="84"/>
      <c r="C228" s="31"/>
      <c r="D228" s="56"/>
      <c r="E228" s="32"/>
      <c r="F228" s="33"/>
      <c r="G228" s="33"/>
      <c r="H228" s="59"/>
      <c r="I228" s="33"/>
      <c r="J228" s="32"/>
      <c r="K228" s="33"/>
      <c r="L228" s="56"/>
      <c r="M228" s="113"/>
      <c r="N228" s="34"/>
      <c r="O228" s="34">
        <f>+Tableau26410[[#This Row],[MONTANT TOTAL  HT]]*1.2</f>
        <v>0</v>
      </c>
      <c r="P228" s="33"/>
      <c r="Q228" s="30"/>
      <c r="R228" s="30"/>
      <c r="S228" s="243"/>
      <c r="T228" s="67">
        <f t="shared" si="6"/>
        <v>0</v>
      </c>
      <c r="U228" s="35"/>
      <c r="V228" s="105"/>
      <c r="W228" s="338"/>
    </row>
    <row r="229" spans="1:23" ht="24.95" customHeight="1">
      <c r="A229" s="387"/>
      <c r="B229" s="84"/>
      <c r="C229" s="31"/>
      <c r="D229" s="56"/>
      <c r="E229" s="32"/>
      <c r="F229" s="33"/>
      <c r="G229" s="33"/>
      <c r="H229" s="59"/>
      <c r="I229" s="33"/>
      <c r="J229" s="32"/>
      <c r="K229" s="33"/>
      <c r="L229" s="56"/>
      <c r="M229" s="113"/>
      <c r="N229" s="34"/>
      <c r="O229" s="34">
        <f>+Tableau26410[[#This Row],[MONTANT TOTAL  HT]]*1.2</f>
        <v>0</v>
      </c>
      <c r="P229" s="33"/>
      <c r="Q229" s="30"/>
      <c r="R229" s="30"/>
      <c r="S229" s="243"/>
      <c r="T229" s="67">
        <f t="shared" si="6"/>
        <v>0</v>
      </c>
      <c r="U229" s="35"/>
      <c r="V229" s="105"/>
      <c r="W229" s="338"/>
    </row>
    <row r="230" spans="1:23" ht="24.95" customHeight="1">
      <c r="A230" s="387"/>
      <c r="B230" s="84"/>
      <c r="C230" s="31"/>
      <c r="D230" s="56"/>
      <c r="E230" s="32"/>
      <c r="F230" s="33"/>
      <c r="G230" s="33"/>
      <c r="H230" s="59"/>
      <c r="I230" s="33"/>
      <c r="J230" s="32"/>
      <c r="K230" s="33"/>
      <c r="L230" s="56"/>
      <c r="M230" s="113"/>
      <c r="N230" s="34"/>
      <c r="O230" s="34">
        <f>+Tableau26410[[#This Row],[MONTANT TOTAL  HT]]*1.2</f>
        <v>0</v>
      </c>
      <c r="P230" s="33"/>
      <c r="Q230" s="30"/>
      <c r="R230" s="30"/>
      <c r="S230" s="243"/>
      <c r="T230" s="67">
        <f t="shared" si="6"/>
        <v>0</v>
      </c>
      <c r="U230" s="35"/>
      <c r="V230" s="105"/>
      <c r="W230" s="338"/>
    </row>
    <row r="231" spans="1:23" ht="24.95" customHeight="1">
      <c r="A231" s="387"/>
      <c r="B231" s="84"/>
      <c r="C231" s="31"/>
      <c r="D231" s="56"/>
      <c r="E231" s="32"/>
      <c r="F231" s="33"/>
      <c r="G231" s="33"/>
      <c r="H231" s="59"/>
      <c r="I231" s="33"/>
      <c r="J231" s="32"/>
      <c r="K231" s="33"/>
      <c r="L231" s="56"/>
      <c r="M231" s="113"/>
      <c r="N231" s="34"/>
      <c r="O231" s="34">
        <f>+Tableau26410[[#This Row],[MONTANT TOTAL  HT]]*1.2</f>
        <v>0</v>
      </c>
      <c r="P231" s="33"/>
      <c r="Q231" s="30"/>
      <c r="R231" s="30"/>
      <c r="S231" s="243"/>
      <c r="T231" s="67">
        <f t="shared" si="6"/>
        <v>0</v>
      </c>
      <c r="U231" s="35"/>
      <c r="V231" s="105"/>
      <c r="W231" s="338"/>
    </row>
    <row r="232" spans="1:23" ht="24.95" customHeight="1">
      <c r="A232" s="387"/>
      <c r="B232" s="84"/>
      <c r="C232" s="31"/>
      <c r="D232" s="56"/>
      <c r="E232" s="32"/>
      <c r="F232" s="33"/>
      <c r="G232" s="33"/>
      <c r="H232" s="59"/>
      <c r="I232" s="33"/>
      <c r="J232" s="32"/>
      <c r="K232" s="33"/>
      <c r="L232" s="56"/>
      <c r="M232" s="113"/>
      <c r="N232" s="34"/>
      <c r="O232" s="34">
        <f>+Tableau26410[[#This Row],[MONTANT TOTAL  HT]]*1.2</f>
        <v>0</v>
      </c>
      <c r="P232" s="33"/>
      <c r="Q232" s="30"/>
      <c r="R232" s="30"/>
      <c r="S232" s="243"/>
      <c r="T232" s="67">
        <f t="shared" si="6"/>
        <v>0</v>
      </c>
      <c r="U232" s="35"/>
      <c r="V232" s="105"/>
      <c r="W232" s="338"/>
    </row>
    <row r="233" spans="1:23" ht="24.95" customHeight="1">
      <c r="A233" s="387"/>
      <c r="B233" s="84"/>
      <c r="C233" s="31"/>
      <c r="D233" s="56"/>
      <c r="E233" s="32"/>
      <c r="F233" s="33"/>
      <c r="G233" s="33"/>
      <c r="H233" s="59"/>
      <c r="I233" s="33"/>
      <c r="J233" s="32"/>
      <c r="K233" s="33"/>
      <c r="L233" s="56"/>
      <c r="M233" s="113"/>
      <c r="N233" s="34"/>
      <c r="O233" s="34">
        <f>+Tableau26410[[#This Row],[MONTANT TOTAL  HT]]*1.2</f>
        <v>0</v>
      </c>
      <c r="P233" s="33"/>
      <c r="Q233" s="30"/>
      <c r="R233" s="30"/>
      <c r="S233" s="243"/>
      <c r="T233" s="67">
        <f t="shared" si="6"/>
        <v>0</v>
      </c>
      <c r="U233" s="35"/>
      <c r="V233" s="105"/>
      <c r="W233" s="338"/>
    </row>
    <row r="234" spans="1:23" ht="24.95" customHeight="1">
      <c r="A234" s="387"/>
      <c r="B234" s="84"/>
      <c r="C234" s="31"/>
      <c r="D234" s="56"/>
      <c r="E234" s="32"/>
      <c r="F234" s="33"/>
      <c r="G234" s="33"/>
      <c r="H234" s="59"/>
      <c r="I234" s="33"/>
      <c r="J234" s="32"/>
      <c r="K234" s="33"/>
      <c r="L234" s="56"/>
      <c r="M234" s="113"/>
      <c r="N234" s="34"/>
      <c r="O234" s="34">
        <f>+Tableau26410[[#This Row],[MONTANT TOTAL  HT]]*1.2</f>
        <v>0</v>
      </c>
      <c r="P234" s="33"/>
      <c r="Q234" s="30"/>
      <c r="R234" s="30"/>
      <c r="S234" s="243"/>
      <c r="T234" s="67">
        <f t="shared" si="6"/>
        <v>0</v>
      </c>
      <c r="U234" s="35"/>
      <c r="V234" s="105"/>
      <c r="W234" s="338"/>
    </row>
    <row r="235" spans="1:23" ht="24.95" customHeight="1">
      <c r="A235" s="387"/>
      <c r="B235" s="84"/>
      <c r="C235" s="31"/>
      <c r="D235" s="56"/>
      <c r="E235" s="32"/>
      <c r="F235" s="33"/>
      <c r="G235" s="33"/>
      <c r="H235" s="59"/>
      <c r="I235" s="33"/>
      <c r="J235" s="32"/>
      <c r="K235" s="33"/>
      <c r="L235" s="56"/>
      <c r="M235" s="113"/>
      <c r="N235" s="34"/>
      <c r="O235" s="34">
        <f>+Tableau26410[[#This Row],[MONTANT TOTAL  HT]]*1.2</f>
        <v>0</v>
      </c>
      <c r="P235" s="33"/>
      <c r="Q235" s="30"/>
      <c r="R235" s="30"/>
      <c r="S235" s="243"/>
      <c r="T235" s="67">
        <f t="shared" si="6"/>
        <v>0</v>
      </c>
      <c r="U235" s="35"/>
      <c r="V235" s="105"/>
      <c r="W235" s="338"/>
    </row>
    <row r="236" spans="1:23" ht="24.95" customHeight="1">
      <c r="A236" s="387"/>
      <c r="B236" s="84"/>
      <c r="C236" s="31"/>
      <c r="D236" s="56"/>
      <c r="E236" s="32"/>
      <c r="F236" s="33"/>
      <c r="G236" s="33"/>
      <c r="H236" s="59"/>
      <c r="I236" s="33"/>
      <c r="J236" s="32"/>
      <c r="K236" s="33"/>
      <c r="L236" s="56"/>
      <c r="M236" s="113"/>
      <c r="N236" s="34"/>
      <c r="O236" s="34">
        <f>+Tableau26410[[#This Row],[MONTANT TOTAL  HT]]*1.2</f>
        <v>0</v>
      </c>
      <c r="P236" s="33"/>
      <c r="Q236" s="30"/>
      <c r="R236" s="30"/>
      <c r="S236" s="243"/>
      <c r="T236" s="67">
        <f t="shared" si="6"/>
        <v>0</v>
      </c>
      <c r="U236" s="35"/>
      <c r="V236" s="105"/>
      <c r="W236" s="338"/>
    </row>
    <row r="237" spans="1:23" ht="24.95" customHeight="1">
      <c r="A237" s="387"/>
      <c r="B237" s="84"/>
      <c r="C237" s="31"/>
      <c r="D237" s="56"/>
      <c r="E237" s="32"/>
      <c r="F237" s="33"/>
      <c r="G237" s="33"/>
      <c r="H237" s="59"/>
      <c r="I237" s="33"/>
      <c r="J237" s="32"/>
      <c r="K237" s="33"/>
      <c r="L237" s="56"/>
      <c r="M237" s="113"/>
      <c r="N237" s="34"/>
      <c r="O237" s="34">
        <f>+Tableau26410[[#This Row],[MONTANT TOTAL  HT]]*1.2</f>
        <v>0</v>
      </c>
      <c r="P237" s="33"/>
      <c r="Q237" s="30"/>
      <c r="R237" s="30"/>
      <c r="S237" s="243"/>
      <c r="T237" s="67">
        <f t="shared" si="6"/>
        <v>0</v>
      </c>
      <c r="U237" s="35"/>
      <c r="V237" s="105"/>
      <c r="W237" s="338"/>
    </row>
    <row r="238" spans="1:23" ht="24.95" customHeight="1">
      <c r="A238" s="387"/>
      <c r="B238" s="84"/>
      <c r="C238" s="31"/>
      <c r="D238" s="56"/>
      <c r="E238" s="32"/>
      <c r="F238" s="33"/>
      <c r="G238" s="33"/>
      <c r="H238" s="59"/>
      <c r="I238" s="33"/>
      <c r="J238" s="32"/>
      <c r="K238" s="33"/>
      <c r="L238" s="56"/>
      <c r="M238" s="113"/>
      <c r="N238" s="34"/>
      <c r="O238" s="34">
        <f>+Tableau26410[[#This Row],[MONTANT TOTAL  HT]]*1.2</f>
        <v>0</v>
      </c>
      <c r="P238" s="33"/>
      <c r="Q238" s="30"/>
      <c r="R238" s="30"/>
      <c r="S238" s="243"/>
      <c r="T238" s="67">
        <f t="shared" si="6"/>
        <v>0</v>
      </c>
      <c r="U238" s="35"/>
      <c r="V238" s="105"/>
      <c r="W238" s="338"/>
    </row>
    <row r="239" spans="1:23" ht="24.95" customHeight="1">
      <c r="A239" s="387"/>
      <c r="B239" s="84"/>
      <c r="C239" s="31"/>
      <c r="D239" s="56"/>
      <c r="E239" s="32"/>
      <c r="F239" s="33"/>
      <c r="G239" s="33"/>
      <c r="H239" s="59"/>
      <c r="I239" s="33"/>
      <c r="J239" s="32"/>
      <c r="K239" s="33"/>
      <c r="L239" s="56"/>
      <c r="M239" s="113"/>
      <c r="N239" s="34"/>
      <c r="O239" s="34">
        <f>+Tableau26410[[#This Row],[MONTANT TOTAL  HT]]*1.2</f>
        <v>0</v>
      </c>
      <c r="P239" s="33"/>
      <c r="Q239" s="30"/>
      <c r="R239" s="30"/>
      <c r="S239" s="243"/>
      <c r="T239" s="67">
        <f t="shared" si="6"/>
        <v>0</v>
      </c>
      <c r="U239" s="35"/>
      <c r="V239" s="105"/>
      <c r="W239" s="338"/>
    </row>
    <row r="240" spans="1:23" ht="24.95" customHeight="1">
      <c r="A240" s="387"/>
      <c r="B240" s="84"/>
      <c r="C240" s="31"/>
      <c r="D240" s="56"/>
      <c r="E240" s="32"/>
      <c r="F240" s="33"/>
      <c r="G240" s="33"/>
      <c r="H240" s="59"/>
      <c r="I240" s="33"/>
      <c r="J240" s="32"/>
      <c r="K240" s="33"/>
      <c r="L240" s="56"/>
      <c r="M240" s="113"/>
      <c r="N240" s="34"/>
      <c r="O240" s="34">
        <f>+Tableau26410[[#This Row],[MONTANT TOTAL  HT]]*1.2</f>
        <v>0</v>
      </c>
      <c r="P240" s="33"/>
      <c r="Q240" s="30"/>
      <c r="R240" s="30"/>
      <c r="S240" s="243"/>
      <c r="T240" s="67">
        <f t="shared" si="6"/>
        <v>0</v>
      </c>
      <c r="U240" s="35"/>
      <c r="V240" s="105"/>
      <c r="W240" s="338"/>
    </row>
    <row r="241" spans="1:23" ht="24.95" customHeight="1">
      <c r="A241" s="387"/>
      <c r="B241" s="84"/>
      <c r="C241" s="31"/>
      <c r="D241" s="56"/>
      <c r="E241" s="32"/>
      <c r="F241" s="33"/>
      <c r="G241" s="33"/>
      <c r="H241" s="59"/>
      <c r="I241" s="33"/>
      <c r="J241" s="32"/>
      <c r="K241" s="33"/>
      <c r="L241" s="56"/>
      <c r="M241" s="113"/>
      <c r="N241" s="34"/>
      <c r="O241" s="34">
        <f>+Tableau26410[[#This Row],[MONTANT TOTAL  HT]]*1.2</f>
        <v>0</v>
      </c>
      <c r="P241" s="33"/>
      <c r="Q241" s="30"/>
      <c r="R241" s="30"/>
      <c r="S241" s="243"/>
      <c r="T241" s="67">
        <f t="shared" si="6"/>
        <v>0</v>
      </c>
      <c r="U241" s="35"/>
      <c r="V241" s="105"/>
      <c r="W241" s="338"/>
    </row>
    <row r="242" spans="1:23" ht="24.95" customHeight="1">
      <c r="A242" s="387"/>
      <c r="B242" s="84"/>
      <c r="C242" s="31"/>
      <c r="D242" s="56"/>
      <c r="E242" s="32"/>
      <c r="F242" s="33"/>
      <c r="G242" s="33"/>
      <c r="H242" s="59"/>
      <c r="I242" s="33"/>
      <c r="J242" s="32"/>
      <c r="K242" s="33"/>
      <c r="L242" s="56"/>
      <c r="M242" s="113"/>
      <c r="N242" s="34"/>
      <c r="O242" s="34">
        <f>+Tableau26410[[#This Row],[MONTANT TOTAL  HT]]*1.2</f>
        <v>0</v>
      </c>
      <c r="P242" s="33"/>
      <c r="Q242" s="30"/>
      <c r="R242" s="30"/>
      <c r="S242" s="243"/>
      <c r="T242" s="67">
        <f t="shared" si="6"/>
        <v>0</v>
      </c>
      <c r="U242" s="35"/>
      <c r="V242" s="105"/>
      <c r="W242" s="338"/>
    </row>
    <row r="243" spans="1:23" ht="24.95" customHeight="1">
      <c r="A243" s="387"/>
      <c r="B243" s="84"/>
      <c r="C243" s="31"/>
      <c r="D243" s="56"/>
      <c r="E243" s="32"/>
      <c r="F243" s="33"/>
      <c r="G243" s="33"/>
      <c r="H243" s="59"/>
      <c r="I243" s="33"/>
      <c r="J243" s="32"/>
      <c r="K243" s="33"/>
      <c r="L243" s="56"/>
      <c r="M243" s="113"/>
      <c r="N243" s="34"/>
      <c r="O243" s="34">
        <f>+Tableau26410[[#This Row],[MONTANT TOTAL  HT]]*1.2</f>
        <v>0</v>
      </c>
      <c r="P243" s="33"/>
      <c r="Q243" s="30"/>
      <c r="R243" s="30"/>
      <c r="S243" s="243"/>
      <c r="T243" s="67">
        <f t="shared" si="6"/>
        <v>0</v>
      </c>
      <c r="U243" s="35"/>
      <c r="V243" s="105"/>
      <c r="W243" s="338"/>
    </row>
    <row r="244" spans="1:23" ht="24.95" customHeight="1">
      <c r="A244" s="387"/>
      <c r="B244" s="84"/>
      <c r="C244" s="31"/>
      <c r="D244" s="56"/>
      <c r="E244" s="32"/>
      <c r="F244" s="33"/>
      <c r="G244" s="33"/>
      <c r="H244" s="59"/>
      <c r="I244" s="33"/>
      <c r="J244" s="32"/>
      <c r="K244" s="33"/>
      <c r="L244" s="56"/>
      <c r="M244" s="113"/>
      <c r="N244" s="34"/>
      <c r="O244" s="34">
        <f>+Tableau26410[[#This Row],[MONTANT TOTAL  HT]]*1.2</f>
        <v>0</v>
      </c>
      <c r="P244" s="33"/>
      <c r="Q244" s="30"/>
      <c r="R244" s="30"/>
      <c r="S244" s="243"/>
      <c r="T244" s="67">
        <f t="shared" si="6"/>
        <v>0</v>
      </c>
      <c r="U244" s="35"/>
      <c r="V244" s="105"/>
      <c r="W244" s="338"/>
    </row>
    <row r="245" spans="1:23" ht="24.95" customHeight="1">
      <c r="A245" s="387"/>
      <c r="B245" s="84"/>
      <c r="C245" s="31"/>
      <c r="D245" s="56"/>
      <c r="E245" s="32"/>
      <c r="F245" s="33"/>
      <c r="G245" s="33"/>
      <c r="H245" s="59"/>
      <c r="I245" s="33"/>
      <c r="J245" s="32"/>
      <c r="K245" s="33"/>
      <c r="L245" s="56"/>
      <c r="M245" s="113"/>
      <c r="N245" s="34"/>
      <c r="O245" s="34">
        <f>+Tableau26410[[#This Row],[MONTANT TOTAL  HT]]*1.2</f>
        <v>0</v>
      </c>
      <c r="P245" s="33"/>
      <c r="Q245" s="30"/>
      <c r="R245" s="30"/>
      <c r="S245" s="243"/>
      <c r="T245" s="67">
        <f t="shared" si="6"/>
        <v>0</v>
      </c>
      <c r="U245" s="35"/>
      <c r="V245" s="105"/>
      <c r="W245" s="338"/>
    </row>
    <row r="246" spans="1:23" ht="24.95" customHeight="1">
      <c r="A246" s="387"/>
      <c r="B246" s="84"/>
      <c r="C246" s="31"/>
      <c r="D246" s="56"/>
      <c r="E246" s="32"/>
      <c r="F246" s="33"/>
      <c r="G246" s="33"/>
      <c r="H246" s="59"/>
      <c r="I246" s="33"/>
      <c r="J246" s="32"/>
      <c r="K246" s="33"/>
      <c r="L246" s="56"/>
      <c r="M246" s="113"/>
      <c r="N246" s="34"/>
      <c r="O246" s="34">
        <f>+Tableau26410[[#This Row],[MONTANT TOTAL  HT]]*1.2</f>
        <v>0</v>
      </c>
      <c r="P246" s="33"/>
      <c r="Q246" s="30"/>
      <c r="R246" s="30"/>
      <c r="S246" s="243"/>
      <c r="T246" s="67">
        <f t="shared" si="6"/>
        <v>0</v>
      </c>
      <c r="U246" s="35"/>
      <c r="V246" s="105"/>
      <c r="W246" s="338"/>
    </row>
    <row r="247" spans="1:23" ht="24.95" customHeight="1">
      <c r="A247" s="387"/>
      <c r="B247" s="84"/>
      <c r="C247" s="31"/>
      <c r="D247" s="56"/>
      <c r="E247" s="32"/>
      <c r="F247" s="33"/>
      <c r="G247" s="33"/>
      <c r="H247" s="59"/>
      <c r="I247" s="33"/>
      <c r="J247" s="32"/>
      <c r="K247" s="33"/>
      <c r="L247" s="56"/>
      <c r="M247" s="113"/>
      <c r="N247" s="34"/>
      <c r="O247" s="34">
        <f>+Tableau26410[[#This Row],[MONTANT TOTAL  HT]]*1.2</f>
        <v>0</v>
      </c>
      <c r="P247" s="33"/>
      <c r="Q247" s="30"/>
      <c r="R247" s="30"/>
      <c r="S247" s="243"/>
      <c r="T247" s="67">
        <f t="shared" si="6"/>
        <v>0</v>
      </c>
      <c r="U247" s="35"/>
      <c r="V247" s="105"/>
      <c r="W247" s="338"/>
    </row>
    <row r="248" spans="1:23" ht="24.95" customHeight="1">
      <c r="A248" s="387"/>
      <c r="B248" s="84"/>
      <c r="C248" s="31"/>
      <c r="D248" s="56"/>
      <c r="E248" s="32"/>
      <c r="F248" s="33"/>
      <c r="G248" s="33"/>
      <c r="H248" s="59"/>
      <c r="I248" s="33"/>
      <c r="J248" s="32"/>
      <c r="K248" s="33"/>
      <c r="L248" s="56"/>
      <c r="M248" s="113"/>
      <c r="N248" s="34"/>
      <c r="O248" s="34">
        <f>+Tableau26410[[#This Row],[MONTANT TOTAL  HT]]*1.2</f>
        <v>0</v>
      </c>
      <c r="P248" s="33"/>
      <c r="Q248" s="30"/>
      <c r="R248" s="30"/>
      <c r="S248" s="243"/>
      <c r="T248" s="67">
        <f t="shared" si="6"/>
        <v>0</v>
      </c>
      <c r="U248" s="35"/>
      <c r="V248" s="105"/>
      <c r="W248" s="338"/>
    </row>
    <row r="249" spans="1:23" ht="24.95" customHeight="1">
      <c r="A249" s="387"/>
      <c r="B249" s="84"/>
      <c r="C249" s="31"/>
      <c r="D249" s="56"/>
      <c r="E249" s="32"/>
      <c r="F249" s="33"/>
      <c r="G249" s="33"/>
      <c r="H249" s="59"/>
      <c r="I249" s="33"/>
      <c r="J249" s="32"/>
      <c r="K249" s="33"/>
      <c r="L249" s="56"/>
      <c r="M249" s="113"/>
      <c r="N249" s="34"/>
      <c r="O249" s="34">
        <f>+Tableau26410[[#This Row],[MONTANT TOTAL  HT]]*1.2</f>
        <v>0</v>
      </c>
      <c r="P249" s="33"/>
      <c r="Q249" s="30"/>
      <c r="R249" s="30"/>
      <c r="S249" s="243"/>
      <c r="T249" s="67">
        <f t="shared" si="6"/>
        <v>0</v>
      </c>
      <c r="U249" s="35"/>
      <c r="V249" s="105"/>
      <c r="W249" s="338"/>
    </row>
    <row r="250" spans="1:23" ht="24.95" customHeight="1">
      <c r="A250" s="387"/>
      <c r="B250" s="84"/>
      <c r="C250" s="31"/>
      <c r="D250" s="56"/>
      <c r="E250" s="32"/>
      <c r="F250" s="33"/>
      <c r="G250" s="33"/>
      <c r="H250" s="59"/>
      <c r="I250" s="33"/>
      <c r="J250" s="32"/>
      <c r="K250" s="33"/>
      <c r="L250" s="56"/>
      <c r="M250" s="113"/>
      <c r="N250" s="34"/>
      <c r="O250" s="34">
        <f>+Tableau26410[[#This Row],[MONTANT TOTAL  HT]]*1.2</f>
        <v>0</v>
      </c>
      <c r="P250" s="33"/>
      <c r="Q250" s="30"/>
      <c r="R250" s="30"/>
      <c r="S250" s="243"/>
      <c r="T250" s="67">
        <f t="shared" si="6"/>
        <v>0</v>
      </c>
      <c r="U250" s="35"/>
      <c r="V250" s="105"/>
      <c r="W250" s="338"/>
    </row>
    <row r="251" spans="1:23" ht="24.95" customHeight="1">
      <c r="A251" s="387"/>
      <c r="B251" s="84"/>
      <c r="C251" s="31"/>
      <c r="D251" s="56"/>
      <c r="E251" s="32"/>
      <c r="F251" s="33"/>
      <c r="G251" s="33"/>
      <c r="H251" s="59"/>
      <c r="I251" s="33"/>
      <c r="J251" s="32"/>
      <c r="K251" s="33"/>
      <c r="L251" s="56"/>
      <c r="M251" s="113"/>
      <c r="N251" s="34"/>
      <c r="O251" s="34">
        <f>+Tableau26410[[#This Row],[MONTANT TOTAL  HT]]*1.2</f>
        <v>0</v>
      </c>
      <c r="P251" s="33"/>
      <c r="Q251" s="30"/>
      <c r="R251" s="30"/>
      <c r="S251" s="243"/>
      <c r="T251" s="67">
        <f t="shared" si="6"/>
        <v>0</v>
      </c>
      <c r="U251" s="35"/>
      <c r="V251" s="105"/>
      <c r="W251" s="338"/>
    </row>
    <row r="252" spans="1:23" ht="24.95" customHeight="1">
      <c r="A252" s="387"/>
      <c r="B252" s="84"/>
      <c r="C252" s="31"/>
      <c r="D252" s="56"/>
      <c r="E252" s="32"/>
      <c r="F252" s="33"/>
      <c r="G252" s="33"/>
      <c r="H252" s="59"/>
      <c r="I252" s="33"/>
      <c r="J252" s="32"/>
      <c r="K252" s="33"/>
      <c r="L252" s="56"/>
      <c r="M252" s="113"/>
      <c r="N252" s="34"/>
      <c r="O252" s="34">
        <f>+Tableau26410[[#This Row],[MONTANT TOTAL  HT]]*1.2</f>
        <v>0</v>
      </c>
      <c r="P252" s="33"/>
      <c r="Q252" s="30"/>
      <c r="R252" s="30"/>
      <c r="S252" s="243"/>
      <c r="T252" s="67">
        <f t="shared" si="6"/>
        <v>0</v>
      </c>
      <c r="U252" s="35"/>
      <c r="V252" s="105"/>
      <c r="W252" s="338"/>
    </row>
    <row r="253" spans="1:23" ht="24.95" customHeight="1">
      <c r="A253" s="387"/>
      <c r="B253" s="84"/>
      <c r="C253" s="31"/>
      <c r="D253" s="56"/>
      <c r="E253" s="32"/>
      <c r="F253" s="33"/>
      <c r="G253" s="33"/>
      <c r="H253" s="59"/>
      <c r="I253" s="33"/>
      <c r="J253" s="32"/>
      <c r="K253" s="33"/>
      <c r="L253" s="56"/>
      <c r="M253" s="113"/>
      <c r="N253" s="34"/>
      <c r="O253" s="34">
        <f>+Tableau26410[[#This Row],[MONTANT TOTAL  HT]]*1.2</f>
        <v>0</v>
      </c>
      <c r="P253" s="33"/>
      <c r="Q253" s="30"/>
      <c r="R253" s="30"/>
      <c r="S253" s="243"/>
      <c r="T253" s="67">
        <f t="shared" si="6"/>
        <v>0</v>
      </c>
      <c r="U253" s="35"/>
      <c r="V253" s="105"/>
      <c r="W253" s="338"/>
    </row>
    <row r="254" spans="1:23" ht="24.95" customHeight="1">
      <c r="A254" s="387"/>
      <c r="B254" s="84"/>
      <c r="C254" s="31"/>
      <c r="D254" s="56"/>
      <c r="E254" s="32"/>
      <c r="F254" s="33"/>
      <c r="G254" s="33"/>
      <c r="H254" s="59"/>
      <c r="I254" s="33"/>
      <c r="J254" s="32"/>
      <c r="K254" s="33"/>
      <c r="L254" s="56"/>
      <c r="M254" s="113"/>
      <c r="N254" s="34"/>
      <c r="O254" s="34">
        <f>+Tableau26410[[#This Row],[MONTANT TOTAL  HT]]*1.2</f>
        <v>0</v>
      </c>
      <c r="P254" s="33"/>
      <c r="Q254" s="30"/>
      <c r="R254" s="30"/>
      <c r="S254" s="243"/>
      <c r="T254" s="67">
        <f t="shared" si="6"/>
        <v>0</v>
      </c>
      <c r="U254" s="35"/>
      <c r="V254" s="105"/>
      <c r="W254" s="338"/>
    </row>
    <row r="255" spans="1:23" ht="24.95" customHeight="1">
      <c r="A255" s="387"/>
      <c r="B255" s="84"/>
      <c r="C255" s="31"/>
      <c r="D255" s="56"/>
      <c r="E255" s="32"/>
      <c r="F255" s="33"/>
      <c r="G255" s="33"/>
      <c r="H255" s="59"/>
      <c r="I255" s="33"/>
      <c r="J255" s="32"/>
      <c r="K255" s="33"/>
      <c r="L255" s="56"/>
      <c r="M255" s="113"/>
      <c r="N255" s="34"/>
      <c r="O255" s="34">
        <f>+Tableau26410[[#This Row],[MONTANT TOTAL  HT]]*1.2</f>
        <v>0</v>
      </c>
      <c r="P255" s="33"/>
      <c r="Q255" s="30"/>
      <c r="R255" s="30"/>
      <c r="S255" s="243"/>
      <c r="T255" s="67">
        <f t="shared" si="6"/>
        <v>0</v>
      </c>
      <c r="U255" s="35"/>
      <c r="V255" s="105"/>
      <c r="W255" s="338"/>
    </row>
    <row r="256" spans="1:23" ht="24.95" customHeight="1">
      <c r="A256" s="387"/>
      <c r="B256" s="84"/>
      <c r="C256" s="31"/>
      <c r="D256" s="56"/>
      <c r="E256" s="32"/>
      <c r="F256" s="33"/>
      <c r="G256" s="33"/>
      <c r="H256" s="59"/>
      <c r="I256" s="33"/>
      <c r="J256" s="32"/>
      <c r="K256" s="33"/>
      <c r="L256" s="56"/>
      <c r="M256" s="113"/>
      <c r="N256" s="34"/>
      <c r="O256" s="34">
        <f>+Tableau26410[[#This Row],[MONTANT TOTAL  HT]]*1.2</f>
        <v>0</v>
      </c>
      <c r="P256" s="33"/>
      <c r="Q256" s="30"/>
      <c r="R256" s="30"/>
      <c r="S256" s="243"/>
      <c r="T256" s="67">
        <f t="shared" si="6"/>
        <v>0</v>
      </c>
      <c r="U256" s="35"/>
      <c r="V256" s="105"/>
      <c r="W256" s="338"/>
    </row>
    <row r="257" spans="1:23" ht="24.95" customHeight="1">
      <c r="A257" s="387"/>
      <c r="B257" s="84"/>
      <c r="C257" s="31"/>
      <c r="D257" s="56"/>
      <c r="E257" s="32"/>
      <c r="F257" s="33"/>
      <c r="G257" s="33"/>
      <c r="H257" s="59"/>
      <c r="I257" s="33"/>
      <c r="J257" s="32"/>
      <c r="K257" s="33"/>
      <c r="L257" s="56"/>
      <c r="M257" s="113"/>
      <c r="N257" s="34"/>
      <c r="O257" s="34">
        <f>+Tableau26410[[#This Row],[MONTANT TOTAL  HT]]*1.2</f>
        <v>0</v>
      </c>
      <c r="P257" s="33"/>
      <c r="Q257" s="30"/>
      <c r="R257" s="30"/>
      <c r="S257" s="243"/>
      <c r="T257" s="67">
        <f t="shared" si="6"/>
        <v>0</v>
      </c>
      <c r="U257" s="35"/>
      <c r="V257" s="105"/>
      <c r="W257" s="338"/>
    </row>
    <row r="258" spans="1:23" ht="24.95" customHeight="1">
      <c r="A258" s="387"/>
      <c r="B258" s="84"/>
      <c r="C258" s="31"/>
      <c r="D258" s="56"/>
      <c r="E258" s="32"/>
      <c r="F258" s="33"/>
      <c r="G258" s="33"/>
      <c r="H258" s="59"/>
      <c r="I258" s="33"/>
      <c r="J258" s="32"/>
      <c r="K258" s="33"/>
      <c r="L258" s="56"/>
      <c r="M258" s="113"/>
      <c r="N258" s="34"/>
      <c r="O258" s="34">
        <f>+Tableau26410[[#This Row],[MONTANT TOTAL  HT]]*1.2</f>
        <v>0</v>
      </c>
      <c r="P258" s="33"/>
      <c r="Q258" s="30"/>
      <c r="R258" s="30"/>
      <c r="S258" s="243"/>
      <c r="T258" s="67">
        <f t="shared" si="6"/>
        <v>0</v>
      </c>
      <c r="U258" s="35"/>
      <c r="V258" s="105"/>
      <c r="W258" s="338"/>
    </row>
    <row r="259" spans="1:23" ht="24.95" customHeight="1">
      <c r="A259" s="387"/>
      <c r="B259" s="84"/>
      <c r="C259" s="31"/>
      <c r="D259" s="56"/>
      <c r="E259" s="32"/>
      <c r="F259" s="33"/>
      <c r="G259" s="33"/>
      <c r="H259" s="59"/>
      <c r="I259" s="33"/>
      <c r="J259" s="32"/>
      <c r="K259" s="33"/>
      <c r="L259" s="56"/>
      <c r="M259" s="113"/>
      <c r="N259" s="34"/>
      <c r="O259" s="34">
        <f>+Tableau26410[[#This Row],[MONTANT TOTAL  HT]]*1.2</f>
        <v>0</v>
      </c>
      <c r="P259" s="33"/>
      <c r="Q259" s="30"/>
      <c r="R259" s="30"/>
      <c r="S259" s="243"/>
      <c r="T259" s="67">
        <f t="shared" si="6"/>
        <v>0</v>
      </c>
      <c r="U259" s="35"/>
      <c r="V259" s="105"/>
      <c r="W259" s="338"/>
    </row>
    <row r="260" spans="1:23" ht="24.95" customHeight="1">
      <c r="A260" s="387"/>
      <c r="B260" s="84"/>
      <c r="C260" s="31"/>
      <c r="D260" s="56"/>
      <c r="E260" s="32"/>
      <c r="F260" s="33"/>
      <c r="G260" s="33"/>
      <c r="H260" s="59"/>
      <c r="I260" s="33"/>
      <c r="J260" s="32"/>
      <c r="K260" s="33"/>
      <c r="L260" s="56"/>
      <c r="M260" s="113"/>
      <c r="N260" s="34"/>
      <c r="O260" s="34">
        <f>+Tableau26410[[#This Row],[MONTANT TOTAL  HT]]*1.2</f>
        <v>0</v>
      </c>
      <c r="P260" s="33"/>
      <c r="Q260" s="30"/>
      <c r="R260" s="30"/>
      <c r="S260" s="243"/>
      <c r="T260" s="67">
        <f t="shared" si="6"/>
        <v>0</v>
      </c>
      <c r="U260" s="35"/>
      <c r="V260" s="105"/>
      <c r="W260" s="338"/>
    </row>
    <row r="261" spans="1:23" ht="24.95" customHeight="1">
      <c r="A261" s="387"/>
      <c r="B261" s="84"/>
      <c r="C261" s="31"/>
      <c r="D261" s="56"/>
      <c r="E261" s="32"/>
      <c r="F261" s="33"/>
      <c r="G261" s="33"/>
      <c r="H261" s="59"/>
      <c r="I261" s="33"/>
      <c r="J261" s="32"/>
      <c r="K261" s="33"/>
      <c r="L261" s="56"/>
      <c r="M261" s="113"/>
      <c r="N261" s="34"/>
      <c r="O261" s="34">
        <f>+Tableau26410[[#This Row],[MONTANT TOTAL  HT]]*1.2</f>
        <v>0</v>
      </c>
      <c r="P261" s="33"/>
      <c r="Q261" s="30"/>
      <c r="R261" s="30"/>
      <c r="S261" s="243"/>
      <c r="T261" s="67">
        <f t="shared" si="6"/>
        <v>0</v>
      </c>
      <c r="U261" s="35"/>
      <c r="V261" s="105"/>
      <c r="W261" s="338"/>
    </row>
    <row r="262" spans="1:23" ht="24.95" customHeight="1">
      <c r="A262" s="387"/>
      <c r="B262" s="84"/>
      <c r="C262" s="31"/>
      <c r="D262" s="56"/>
      <c r="E262" s="32"/>
      <c r="F262" s="33"/>
      <c r="G262" s="33"/>
      <c r="H262" s="59"/>
      <c r="I262" s="33"/>
      <c r="J262" s="32"/>
      <c r="K262" s="33"/>
      <c r="L262" s="56"/>
      <c r="M262" s="113"/>
      <c r="N262" s="34"/>
      <c r="O262" s="34">
        <f>+Tableau26410[[#This Row],[MONTANT TOTAL  HT]]*1.2</f>
        <v>0</v>
      </c>
      <c r="P262" s="33"/>
      <c r="Q262" s="30"/>
      <c r="R262" s="30"/>
      <c r="S262" s="243"/>
      <c r="T262" s="67">
        <f t="shared" si="6"/>
        <v>0</v>
      </c>
      <c r="U262" s="35"/>
      <c r="V262" s="105"/>
      <c r="W262" s="338"/>
    </row>
    <row r="263" spans="1:23" ht="24.95" customHeight="1">
      <c r="A263" s="387"/>
      <c r="B263" s="84"/>
      <c r="C263" s="31"/>
      <c r="D263" s="56"/>
      <c r="E263" s="32"/>
      <c r="F263" s="33"/>
      <c r="G263" s="33"/>
      <c r="H263" s="59"/>
      <c r="I263" s="33"/>
      <c r="J263" s="32"/>
      <c r="K263" s="33"/>
      <c r="L263" s="56"/>
      <c r="M263" s="113"/>
      <c r="N263" s="34"/>
      <c r="O263" s="34">
        <f>+Tableau26410[[#This Row],[MONTANT TOTAL  HT]]*1.2</f>
        <v>0</v>
      </c>
      <c r="P263" s="33"/>
      <c r="Q263" s="30"/>
      <c r="R263" s="30"/>
      <c r="S263" s="243"/>
      <c r="T263" s="67">
        <f t="shared" si="6"/>
        <v>0</v>
      </c>
      <c r="U263" s="35"/>
      <c r="V263" s="105"/>
      <c r="W263" s="338"/>
    </row>
    <row r="264" spans="1:23" ht="24.95" customHeight="1">
      <c r="A264" s="387"/>
      <c r="B264" s="84"/>
      <c r="C264" s="31"/>
      <c r="D264" s="56"/>
      <c r="E264" s="32"/>
      <c r="F264" s="33"/>
      <c r="G264" s="33"/>
      <c r="H264" s="59"/>
      <c r="I264" s="33"/>
      <c r="J264" s="32"/>
      <c r="K264" s="33"/>
      <c r="L264" s="56"/>
      <c r="M264" s="113"/>
      <c r="N264" s="34"/>
      <c r="O264" s="34">
        <f>+Tableau26410[[#This Row],[MONTANT TOTAL  HT]]*1.2</f>
        <v>0</v>
      </c>
      <c r="P264" s="33"/>
      <c r="Q264" s="30"/>
      <c r="R264" s="30"/>
      <c r="S264" s="243"/>
      <c r="T264" s="67">
        <f t="shared" si="6"/>
        <v>0</v>
      </c>
      <c r="U264" s="35"/>
      <c r="V264" s="105"/>
      <c r="W264" s="338"/>
    </row>
    <row r="265" spans="1:23" ht="24.95" customHeight="1">
      <c r="A265" s="387"/>
      <c r="B265" s="84"/>
      <c r="C265" s="31"/>
      <c r="D265" s="56"/>
      <c r="E265" s="32"/>
      <c r="F265" s="33"/>
      <c r="G265" s="33"/>
      <c r="H265" s="59"/>
      <c r="I265" s="33"/>
      <c r="J265" s="32"/>
      <c r="K265" s="33"/>
      <c r="L265" s="56"/>
      <c r="M265" s="113"/>
      <c r="N265" s="34"/>
      <c r="O265" s="34">
        <f>+Tableau26410[[#This Row],[MONTANT TOTAL  HT]]*1.2</f>
        <v>0</v>
      </c>
      <c r="P265" s="33"/>
      <c r="Q265" s="30"/>
      <c r="R265" s="30"/>
      <c r="S265" s="243"/>
      <c r="T265" s="67">
        <f t="shared" si="6"/>
        <v>0</v>
      </c>
      <c r="U265" s="35"/>
      <c r="V265" s="105"/>
      <c r="W265" s="338"/>
    </row>
    <row r="266" spans="1:23" ht="24.95" customHeight="1">
      <c r="A266" s="387"/>
      <c r="B266" s="84"/>
      <c r="C266" s="31"/>
      <c r="D266" s="56"/>
      <c r="E266" s="32"/>
      <c r="F266" s="33"/>
      <c r="G266" s="33"/>
      <c r="H266" s="59"/>
      <c r="I266" s="33"/>
      <c r="J266" s="32"/>
      <c r="K266" s="33"/>
      <c r="L266" s="56"/>
      <c r="M266" s="113"/>
      <c r="N266" s="34"/>
      <c r="O266" s="34">
        <f>+Tableau26410[[#This Row],[MONTANT TOTAL  HT]]*1.2</f>
        <v>0</v>
      </c>
      <c r="P266" s="33"/>
      <c r="Q266" s="30"/>
      <c r="R266" s="30"/>
      <c r="S266" s="243"/>
      <c r="T266" s="67">
        <f t="shared" si="6"/>
        <v>0</v>
      </c>
      <c r="U266" s="35"/>
      <c r="V266" s="105"/>
      <c r="W266" s="338"/>
    </row>
    <row r="267" spans="1:23" ht="24.95" customHeight="1">
      <c r="A267" s="387"/>
      <c r="B267" s="84"/>
      <c r="C267" s="31"/>
      <c r="D267" s="56"/>
      <c r="E267" s="32"/>
      <c r="F267" s="33"/>
      <c r="G267" s="33"/>
      <c r="H267" s="59"/>
      <c r="I267" s="33"/>
      <c r="J267" s="32"/>
      <c r="K267" s="33"/>
      <c r="L267" s="56"/>
      <c r="M267" s="113"/>
      <c r="N267" s="34"/>
      <c r="O267" s="34">
        <f>+Tableau26410[[#This Row],[MONTANT TOTAL  HT]]*1.2</f>
        <v>0</v>
      </c>
      <c r="P267" s="33"/>
      <c r="Q267" s="30"/>
      <c r="R267" s="30"/>
      <c r="S267" s="243"/>
      <c r="T267" s="67">
        <f t="shared" si="6"/>
        <v>0</v>
      </c>
      <c r="U267" s="35"/>
      <c r="V267" s="105"/>
      <c r="W267" s="338"/>
    </row>
    <row r="268" spans="1:23" ht="24.95" customHeight="1">
      <c r="A268" s="387"/>
      <c r="B268" s="84"/>
      <c r="C268" s="31"/>
      <c r="D268" s="56"/>
      <c r="E268" s="32"/>
      <c r="F268" s="33"/>
      <c r="G268" s="33"/>
      <c r="H268" s="59"/>
      <c r="I268" s="33"/>
      <c r="J268" s="32"/>
      <c r="K268" s="33"/>
      <c r="L268" s="56"/>
      <c r="M268" s="113"/>
      <c r="N268" s="34"/>
      <c r="O268" s="34">
        <f>+Tableau26410[[#This Row],[MONTANT TOTAL  HT]]*1.2</f>
        <v>0</v>
      </c>
      <c r="P268" s="33"/>
      <c r="Q268" s="30"/>
      <c r="R268" s="30"/>
      <c r="S268" s="243"/>
      <c r="T268" s="67">
        <f t="shared" si="6"/>
        <v>0</v>
      </c>
      <c r="U268" s="35"/>
      <c r="V268" s="105"/>
      <c r="W268" s="338"/>
    </row>
    <row r="269" spans="1:23" ht="24.95" customHeight="1">
      <c r="A269" s="387"/>
      <c r="B269" s="84"/>
      <c r="C269" s="31"/>
      <c r="D269" s="56"/>
      <c r="E269" s="32"/>
      <c r="F269" s="33"/>
      <c r="G269" s="33"/>
      <c r="H269" s="59"/>
      <c r="I269" s="33"/>
      <c r="J269" s="32"/>
      <c r="K269" s="33"/>
      <c r="L269" s="56"/>
      <c r="M269" s="113"/>
      <c r="N269" s="34"/>
      <c r="O269" s="34">
        <f>+Tableau26410[[#This Row],[MONTANT TOTAL  HT]]*1.2</f>
        <v>0</v>
      </c>
      <c r="P269" s="33"/>
      <c r="Q269" s="30"/>
      <c r="R269" s="30"/>
      <c r="S269" s="243"/>
      <c r="T269" s="67">
        <f t="shared" si="6"/>
        <v>0</v>
      </c>
      <c r="U269" s="35"/>
      <c r="V269" s="105"/>
      <c r="W269" s="338"/>
    </row>
    <row r="270" spans="1:23" ht="24.95" customHeight="1">
      <c r="A270" s="387"/>
      <c r="B270" s="84"/>
      <c r="C270" s="31"/>
      <c r="D270" s="56"/>
      <c r="E270" s="32"/>
      <c r="F270" s="33"/>
      <c r="G270" s="33"/>
      <c r="H270" s="59"/>
      <c r="I270" s="33"/>
      <c r="J270" s="32"/>
      <c r="K270" s="33"/>
      <c r="L270" s="56"/>
      <c r="M270" s="113"/>
      <c r="N270" s="34"/>
      <c r="O270" s="34">
        <f>+Tableau26410[[#This Row],[MONTANT TOTAL  HT]]*1.2</f>
        <v>0</v>
      </c>
      <c r="P270" s="33"/>
      <c r="Q270" s="30"/>
      <c r="R270" s="30"/>
      <c r="S270" s="243"/>
      <c r="T270" s="67">
        <f t="shared" si="6"/>
        <v>0</v>
      </c>
      <c r="U270" s="35"/>
      <c r="V270" s="105"/>
      <c r="W270" s="338"/>
    </row>
    <row r="271" spans="1:23" ht="24.95" customHeight="1">
      <c r="A271" s="387"/>
      <c r="B271" s="84"/>
      <c r="C271" s="31"/>
      <c r="D271" s="56"/>
      <c r="E271" s="32"/>
      <c r="F271" s="33"/>
      <c r="G271" s="33"/>
      <c r="H271" s="59"/>
      <c r="I271" s="33"/>
      <c r="J271" s="32"/>
      <c r="K271" s="33"/>
      <c r="L271" s="56"/>
      <c r="M271" s="113"/>
      <c r="N271" s="34"/>
      <c r="O271" s="34">
        <f>+Tableau26410[[#This Row],[MONTANT TOTAL  HT]]*1.2</f>
        <v>0</v>
      </c>
      <c r="P271" s="33"/>
      <c r="Q271" s="30"/>
      <c r="R271" s="30"/>
      <c r="S271" s="243"/>
      <c r="T271" s="67">
        <f t="shared" si="6"/>
        <v>0</v>
      </c>
      <c r="U271" s="35"/>
      <c r="V271" s="105"/>
      <c r="W271" s="338"/>
    </row>
    <row r="272" spans="1:23" ht="24.95" customHeight="1">
      <c r="A272" s="387"/>
      <c r="B272" s="84"/>
      <c r="C272" s="31"/>
      <c r="D272" s="56"/>
      <c r="E272" s="32"/>
      <c r="F272" s="33"/>
      <c r="G272" s="33"/>
      <c r="H272" s="59"/>
      <c r="I272" s="33"/>
      <c r="J272" s="32"/>
      <c r="K272" s="33"/>
      <c r="L272" s="56"/>
      <c r="M272" s="113"/>
      <c r="N272" s="34"/>
      <c r="O272" s="34">
        <f>+Tableau26410[[#This Row],[MONTANT TOTAL  HT]]*1.2</f>
        <v>0</v>
      </c>
      <c r="P272" s="33"/>
      <c r="Q272" s="30"/>
      <c r="R272" s="30"/>
      <c r="S272" s="243"/>
      <c r="T272" s="67">
        <f t="shared" si="6"/>
        <v>0</v>
      </c>
      <c r="U272" s="35"/>
      <c r="V272" s="105"/>
      <c r="W272" s="338"/>
    </row>
    <row r="273" spans="1:23" ht="24.95" customHeight="1">
      <c r="A273" s="387"/>
      <c r="B273" s="84"/>
      <c r="C273" s="31"/>
      <c r="D273" s="56"/>
      <c r="E273" s="32"/>
      <c r="F273" s="33"/>
      <c r="G273" s="33"/>
      <c r="H273" s="59"/>
      <c r="I273" s="33"/>
      <c r="J273" s="32"/>
      <c r="K273" s="33"/>
      <c r="L273" s="56"/>
      <c r="M273" s="113"/>
      <c r="N273" s="34"/>
      <c r="O273" s="34">
        <f>+Tableau26410[[#This Row],[MONTANT TOTAL  HT]]*1.2</f>
        <v>0</v>
      </c>
      <c r="P273" s="33"/>
      <c r="Q273" s="30"/>
      <c r="R273" s="30"/>
      <c r="S273" s="243"/>
      <c r="T273" s="67">
        <f t="shared" ref="T273:T306" si="7">IF(ISBLANK($S273),O273,0)</f>
        <v>0</v>
      </c>
      <c r="U273" s="35"/>
      <c r="V273" s="105"/>
      <c r="W273" s="338"/>
    </row>
    <row r="274" spans="1:23" ht="24.95" customHeight="1">
      <c r="A274" s="387"/>
      <c r="B274" s="84"/>
      <c r="C274" s="31"/>
      <c r="D274" s="56"/>
      <c r="E274" s="32"/>
      <c r="F274" s="33"/>
      <c r="G274" s="33"/>
      <c r="H274" s="59"/>
      <c r="I274" s="33"/>
      <c r="J274" s="32"/>
      <c r="K274" s="33"/>
      <c r="L274" s="56"/>
      <c r="M274" s="113"/>
      <c r="N274" s="34"/>
      <c r="O274" s="34">
        <f>+Tableau26410[[#This Row],[MONTANT TOTAL  HT]]*1.2</f>
        <v>0</v>
      </c>
      <c r="P274" s="33"/>
      <c r="Q274" s="30"/>
      <c r="R274" s="30"/>
      <c r="S274" s="243"/>
      <c r="T274" s="67">
        <f t="shared" si="7"/>
        <v>0</v>
      </c>
      <c r="U274" s="35"/>
      <c r="V274" s="105"/>
      <c r="W274" s="338"/>
    </row>
    <row r="275" spans="1:23" ht="24.95" customHeight="1">
      <c r="A275" s="387"/>
      <c r="B275" s="84"/>
      <c r="C275" s="31"/>
      <c r="D275" s="56"/>
      <c r="E275" s="32"/>
      <c r="F275" s="33"/>
      <c r="G275" s="33"/>
      <c r="H275" s="59"/>
      <c r="I275" s="33"/>
      <c r="J275" s="32"/>
      <c r="K275" s="33"/>
      <c r="L275" s="56"/>
      <c r="M275" s="113"/>
      <c r="N275" s="34"/>
      <c r="O275" s="34">
        <f>+Tableau26410[[#This Row],[MONTANT TOTAL  HT]]*1.2</f>
        <v>0</v>
      </c>
      <c r="P275" s="33"/>
      <c r="Q275" s="30"/>
      <c r="R275" s="30"/>
      <c r="S275" s="243"/>
      <c r="T275" s="67">
        <f t="shared" si="7"/>
        <v>0</v>
      </c>
      <c r="U275" s="35"/>
      <c r="V275" s="105"/>
      <c r="W275" s="338"/>
    </row>
    <row r="276" spans="1:23" ht="24.95" customHeight="1">
      <c r="A276" s="387"/>
      <c r="B276" s="84"/>
      <c r="C276" s="31"/>
      <c r="D276" s="56"/>
      <c r="E276" s="32"/>
      <c r="F276" s="33"/>
      <c r="G276" s="33"/>
      <c r="H276" s="59"/>
      <c r="I276" s="33"/>
      <c r="J276" s="32"/>
      <c r="K276" s="33"/>
      <c r="L276" s="56"/>
      <c r="M276" s="113"/>
      <c r="N276" s="34"/>
      <c r="O276" s="34">
        <f>+Tableau26410[[#This Row],[MONTANT TOTAL  HT]]*1.2</f>
        <v>0</v>
      </c>
      <c r="P276" s="33"/>
      <c r="Q276" s="30"/>
      <c r="R276" s="30"/>
      <c r="S276" s="243"/>
      <c r="T276" s="67">
        <f t="shared" si="7"/>
        <v>0</v>
      </c>
      <c r="U276" s="35"/>
      <c r="V276" s="105"/>
      <c r="W276" s="338"/>
    </row>
    <row r="277" spans="1:23" ht="24.95" customHeight="1">
      <c r="A277" s="387"/>
      <c r="B277" s="84"/>
      <c r="C277" s="31"/>
      <c r="D277" s="56"/>
      <c r="E277" s="32"/>
      <c r="F277" s="33"/>
      <c r="G277" s="33"/>
      <c r="H277" s="59"/>
      <c r="I277" s="33"/>
      <c r="J277" s="32"/>
      <c r="K277" s="33"/>
      <c r="L277" s="56"/>
      <c r="M277" s="113"/>
      <c r="N277" s="34"/>
      <c r="O277" s="34">
        <f>+Tableau26410[[#This Row],[MONTANT TOTAL  HT]]*1.2</f>
        <v>0</v>
      </c>
      <c r="P277" s="33"/>
      <c r="Q277" s="30"/>
      <c r="R277" s="30"/>
      <c r="S277" s="243"/>
      <c r="T277" s="67">
        <f t="shared" si="7"/>
        <v>0</v>
      </c>
      <c r="U277" s="35"/>
      <c r="V277" s="105"/>
      <c r="W277" s="338"/>
    </row>
    <row r="278" spans="1:23" ht="24.95" customHeight="1">
      <c r="A278" s="387"/>
      <c r="B278" s="84"/>
      <c r="C278" s="31"/>
      <c r="D278" s="56"/>
      <c r="E278" s="32"/>
      <c r="F278" s="33"/>
      <c r="G278" s="33"/>
      <c r="H278" s="59"/>
      <c r="I278" s="33"/>
      <c r="J278" s="32"/>
      <c r="K278" s="33"/>
      <c r="L278" s="56"/>
      <c r="M278" s="113"/>
      <c r="N278" s="34"/>
      <c r="O278" s="34">
        <f>+Tableau26410[[#This Row],[MONTANT TOTAL  HT]]*1.2</f>
        <v>0</v>
      </c>
      <c r="P278" s="33"/>
      <c r="Q278" s="30"/>
      <c r="R278" s="30"/>
      <c r="S278" s="243"/>
      <c r="T278" s="67">
        <f t="shared" si="7"/>
        <v>0</v>
      </c>
      <c r="U278" s="35"/>
      <c r="V278" s="105"/>
      <c r="W278" s="338"/>
    </row>
    <row r="279" spans="1:23" ht="24.95" customHeight="1">
      <c r="A279" s="387"/>
      <c r="B279" s="84"/>
      <c r="C279" s="31"/>
      <c r="D279" s="56"/>
      <c r="E279" s="32"/>
      <c r="F279" s="33"/>
      <c r="G279" s="33"/>
      <c r="H279" s="59"/>
      <c r="I279" s="33"/>
      <c r="J279" s="32"/>
      <c r="K279" s="33"/>
      <c r="L279" s="56"/>
      <c r="M279" s="113"/>
      <c r="N279" s="34"/>
      <c r="O279" s="34">
        <f>+Tableau26410[[#This Row],[MONTANT TOTAL  HT]]*1.2</f>
        <v>0</v>
      </c>
      <c r="P279" s="33"/>
      <c r="Q279" s="30"/>
      <c r="R279" s="30"/>
      <c r="S279" s="243"/>
      <c r="T279" s="67">
        <f t="shared" si="7"/>
        <v>0</v>
      </c>
      <c r="U279" s="35"/>
      <c r="V279" s="105"/>
      <c r="W279" s="338"/>
    </row>
    <row r="280" spans="1:23" ht="24.95" customHeight="1">
      <c r="A280" s="387"/>
      <c r="B280" s="84"/>
      <c r="C280" s="31"/>
      <c r="D280" s="56"/>
      <c r="E280" s="32"/>
      <c r="F280" s="33"/>
      <c r="G280" s="33"/>
      <c r="H280" s="59"/>
      <c r="I280" s="33"/>
      <c r="J280" s="32"/>
      <c r="K280" s="33"/>
      <c r="L280" s="56"/>
      <c r="M280" s="113"/>
      <c r="N280" s="34"/>
      <c r="O280" s="34">
        <f>+Tableau26410[[#This Row],[MONTANT TOTAL  HT]]*1.2</f>
        <v>0</v>
      </c>
      <c r="P280" s="33"/>
      <c r="Q280" s="30"/>
      <c r="R280" s="30"/>
      <c r="S280" s="243"/>
      <c r="T280" s="67">
        <f t="shared" si="7"/>
        <v>0</v>
      </c>
      <c r="U280" s="35"/>
      <c r="V280" s="105"/>
      <c r="W280" s="338"/>
    </row>
    <row r="281" spans="1:23" ht="24.95" customHeight="1">
      <c r="A281" s="387"/>
      <c r="B281" s="84"/>
      <c r="C281" s="31"/>
      <c r="D281" s="56"/>
      <c r="E281" s="32"/>
      <c r="F281" s="33"/>
      <c r="G281" s="33"/>
      <c r="H281" s="59"/>
      <c r="I281" s="33"/>
      <c r="J281" s="32"/>
      <c r="K281" s="33"/>
      <c r="L281" s="56"/>
      <c r="M281" s="113"/>
      <c r="N281" s="34"/>
      <c r="O281" s="34">
        <f>+Tableau26410[[#This Row],[MONTANT TOTAL  HT]]*1.2</f>
        <v>0</v>
      </c>
      <c r="P281" s="33"/>
      <c r="Q281" s="30"/>
      <c r="R281" s="30"/>
      <c r="S281" s="243"/>
      <c r="T281" s="67">
        <f t="shared" si="7"/>
        <v>0</v>
      </c>
      <c r="U281" s="35"/>
      <c r="V281" s="105"/>
      <c r="W281" s="338"/>
    </row>
    <row r="282" spans="1:23" ht="24.95" customHeight="1">
      <c r="A282" s="387"/>
      <c r="B282" s="84"/>
      <c r="C282" s="31"/>
      <c r="D282" s="56"/>
      <c r="E282" s="32"/>
      <c r="F282" s="33"/>
      <c r="G282" s="33"/>
      <c r="H282" s="59"/>
      <c r="I282" s="33"/>
      <c r="J282" s="32"/>
      <c r="K282" s="33"/>
      <c r="L282" s="56"/>
      <c r="M282" s="113"/>
      <c r="N282" s="34"/>
      <c r="O282" s="34">
        <f>+Tableau26410[[#This Row],[MONTANT TOTAL  HT]]*1.2</f>
        <v>0</v>
      </c>
      <c r="P282" s="33"/>
      <c r="Q282" s="30"/>
      <c r="R282" s="30"/>
      <c r="S282" s="243"/>
      <c r="T282" s="67">
        <f t="shared" si="7"/>
        <v>0</v>
      </c>
      <c r="U282" s="35"/>
      <c r="V282" s="105"/>
      <c r="W282" s="338"/>
    </row>
    <row r="283" spans="1:23" ht="24.95" customHeight="1">
      <c r="A283" s="387"/>
      <c r="B283" s="84"/>
      <c r="C283" s="31"/>
      <c r="D283" s="56"/>
      <c r="E283" s="32"/>
      <c r="F283" s="33"/>
      <c r="G283" s="33"/>
      <c r="H283" s="59"/>
      <c r="I283" s="33"/>
      <c r="J283" s="32"/>
      <c r="K283" s="33"/>
      <c r="L283" s="56"/>
      <c r="M283" s="113"/>
      <c r="N283" s="34"/>
      <c r="O283" s="34">
        <f>+Tableau26410[[#This Row],[MONTANT TOTAL  HT]]*1.2</f>
        <v>0</v>
      </c>
      <c r="P283" s="33"/>
      <c r="Q283" s="30"/>
      <c r="R283" s="30"/>
      <c r="S283" s="243"/>
      <c r="T283" s="67">
        <f t="shared" si="7"/>
        <v>0</v>
      </c>
      <c r="U283" s="35"/>
      <c r="V283" s="105"/>
      <c r="W283" s="338"/>
    </row>
    <row r="284" spans="1:23" ht="24.95" customHeight="1">
      <c r="A284" s="387"/>
      <c r="B284" s="84"/>
      <c r="C284" s="31"/>
      <c r="D284" s="56"/>
      <c r="E284" s="32"/>
      <c r="F284" s="33"/>
      <c r="G284" s="33"/>
      <c r="H284" s="59"/>
      <c r="I284" s="33"/>
      <c r="J284" s="32"/>
      <c r="K284" s="33"/>
      <c r="L284" s="56"/>
      <c r="M284" s="113"/>
      <c r="N284" s="34"/>
      <c r="O284" s="34">
        <f>+Tableau26410[[#This Row],[MONTANT TOTAL  HT]]*1.2</f>
        <v>0</v>
      </c>
      <c r="P284" s="33"/>
      <c r="Q284" s="30"/>
      <c r="R284" s="30"/>
      <c r="S284" s="243"/>
      <c r="T284" s="67">
        <f t="shared" si="7"/>
        <v>0</v>
      </c>
      <c r="U284" s="35"/>
      <c r="V284" s="105"/>
      <c r="W284" s="338"/>
    </row>
    <row r="285" spans="1:23" ht="24.95" customHeight="1">
      <c r="A285" s="387"/>
      <c r="B285" s="84"/>
      <c r="C285" s="31"/>
      <c r="D285" s="56"/>
      <c r="E285" s="32"/>
      <c r="F285" s="33"/>
      <c r="G285" s="33"/>
      <c r="H285" s="59"/>
      <c r="I285" s="33"/>
      <c r="J285" s="32"/>
      <c r="K285" s="33"/>
      <c r="L285" s="56"/>
      <c r="M285" s="113"/>
      <c r="N285" s="34"/>
      <c r="O285" s="34">
        <f>+Tableau26410[[#This Row],[MONTANT TOTAL  HT]]*1.2</f>
        <v>0</v>
      </c>
      <c r="P285" s="33"/>
      <c r="Q285" s="30"/>
      <c r="R285" s="30"/>
      <c r="S285" s="243"/>
      <c r="T285" s="67">
        <f t="shared" si="7"/>
        <v>0</v>
      </c>
      <c r="U285" s="35"/>
      <c r="V285" s="105"/>
      <c r="W285" s="338"/>
    </row>
    <row r="286" spans="1:23" ht="24.95" customHeight="1">
      <c r="A286" s="387"/>
      <c r="B286" s="84"/>
      <c r="C286" s="31"/>
      <c r="D286" s="56"/>
      <c r="E286" s="32"/>
      <c r="F286" s="33"/>
      <c r="G286" s="33"/>
      <c r="H286" s="59"/>
      <c r="I286" s="33"/>
      <c r="J286" s="32"/>
      <c r="K286" s="33"/>
      <c r="L286" s="56"/>
      <c r="M286" s="113"/>
      <c r="N286" s="34"/>
      <c r="O286" s="34">
        <f>+Tableau26410[[#This Row],[MONTANT TOTAL  HT]]*1.2</f>
        <v>0</v>
      </c>
      <c r="P286" s="33"/>
      <c r="Q286" s="30"/>
      <c r="R286" s="30"/>
      <c r="S286" s="243"/>
      <c r="T286" s="67">
        <f t="shared" si="7"/>
        <v>0</v>
      </c>
      <c r="U286" s="35"/>
      <c r="V286" s="105"/>
      <c r="W286" s="338"/>
    </row>
    <row r="287" spans="1:23" ht="24.95" customHeight="1">
      <c r="A287" s="387"/>
      <c r="B287" s="84"/>
      <c r="C287" s="31"/>
      <c r="D287" s="56"/>
      <c r="E287" s="32"/>
      <c r="F287" s="33"/>
      <c r="G287" s="33"/>
      <c r="H287" s="59"/>
      <c r="I287" s="33"/>
      <c r="J287" s="32"/>
      <c r="K287" s="33"/>
      <c r="L287" s="56"/>
      <c r="M287" s="113"/>
      <c r="N287" s="34"/>
      <c r="O287" s="34">
        <f>+Tableau26410[[#This Row],[MONTANT TOTAL  HT]]*1.2</f>
        <v>0</v>
      </c>
      <c r="P287" s="33"/>
      <c r="Q287" s="30"/>
      <c r="R287" s="30"/>
      <c r="S287" s="243"/>
      <c r="T287" s="67">
        <f t="shared" si="7"/>
        <v>0</v>
      </c>
      <c r="U287" s="35"/>
      <c r="V287" s="105"/>
      <c r="W287" s="338"/>
    </row>
    <row r="288" spans="1:23" ht="24.95" customHeight="1">
      <c r="A288" s="387"/>
      <c r="B288" s="84"/>
      <c r="C288" s="31"/>
      <c r="D288" s="56"/>
      <c r="E288" s="32"/>
      <c r="F288" s="33"/>
      <c r="G288" s="33"/>
      <c r="H288" s="59"/>
      <c r="I288" s="33"/>
      <c r="J288" s="32"/>
      <c r="K288" s="33"/>
      <c r="L288" s="56"/>
      <c r="M288" s="113"/>
      <c r="N288" s="34"/>
      <c r="O288" s="34">
        <f>+Tableau26410[[#This Row],[MONTANT TOTAL  HT]]*1.2</f>
        <v>0</v>
      </c>
      <c r="P288" s="33"/>
      <c r="Q288" s="30"/>
      <c r="R288" s="30"/>
      <c r="S288" s="243"/>
      <c r="T288" s="67">
        <f t="shared" si="7"/>
        <v>0</v>
      </c>
      <c r="U288" s="35"/>
      <c r="V288" s="105"/>
      <c r="W288" s="338"/>
    </row>
    <row r="289" spans="1:23" ht="24.95" customHeight="1">
      <c r="A289" s="387"/>
      <c r="B289" s="84"/>
      <c r="C289" s="31"/>
      <c r="D289" s="56"/>
      <c r="E289" s="32"/>
      <c r="F289" s="33"/>
      <c r="G289" s="33"/>
      <c r="H289" s="59"/>
      <c r="I289" s="33"/>
      <c r="J289" s="32"/>
      <c r="K289" s="33"/>
      <c r="L289" s="56"/>
      <c r="M289" s="113"/>
      <c r="N289" s="34"/>
      <c r="O289" s="34">
        <f>+Tableau26410[[#This Row],[MONTANT TOTAL  HT]]*1.2</f>
        <v>0</v>
      </c>
      <c r="P289" s="33"/>
      <c r="Q289" s="30"/>
      <c r="R289" s="30"/>
      <c r="S289" s="243"/>
      <c r="T289" s="67">
        <f t="shared" si="7"/>
        <v>0</v>
      </c>
      <c r="U289" s="35"/>
      <c r="V289" s="105"/>
      <c r="W289" s="338"/>
    </row>
    <row r="290" spans="1:23" ht="24.95" customHeight="1">
      <c r="A290" s="387"/>
      <c r="B290" s="84"/>
      <c r="C290" s="31"/>
      <c r="D290" s="56"/>
      <c r="E290" s="32"/>
      <c r="F290" s="33"/>
      <c r="G290" s="33"/>
      <c r="H290" s="59"/>
      <c r="I290" s="33"/>
      <c r="J290" s="32"/>
      <c r="K290" s="33"/>
      <c r="L290" s="56"/>
      <c r="M290" s="113"/>
      <c r="N290" s="34"/>
      <c r="O290" s="34">
        <f>+Tableau26410[[#This Row],[MONTANT TOTAL  HT]]*1.2</f>
        <v>0</v>
      </c>
      <c r="P290" s="33"/>
      <c r="Q290" s="30"/>
      <c r="R290" s="30"/>
      <c r="S290" s="243"/>
      <c r="T290" s="67">
        <f t="shared" si="7"/>
        <v>0</v>
      </c>
      <c r="U290" s="35"/>
      <c r="V290" s="105"/>
      <c r="W290" s="338"/>
    </row>
    <row r="291" spans="1:23" ht="24.95" customHeight="1">
      <c r="A291" s="387"/>
      <c r="B291" s="84"/>
      <c r="C291" s="31"/>
      <c r="D291" s="56"/>
      <c r="E291" s="32"/>
      <c r="F291" s="33"/>
      <c r="G291" s="33"/>
      <c r="H291" s="59"/>
      <c r="I291" s="33"/>
      <c r="J291" s="32"/>
      <c r="K291" s="33"/>
      <c r="L291" s="56"/>
      <c r="M291" s="113"/>
      <c r="N291" s="34"/>
      <c r="O291" s="34">
        <f>+Tableau26410[[#This Row],[MONTANT TOTAL  HT]]*1.2</f>
        <v>0</v>
      </c>
      <c r="P291" s="33"/>
      <c r="Q291" s="30"/>
      <c r="R291" s="30"/>
      <c r="S291" s="243"/>
      <c r="T291" s="67">
        <f t="shared" si="7"/>
        <v>0</v>
      </c>
      <c r="U291" s="35"/>
      <c r="V291" s="105"/>
      <c r="W291" s="338"/>
    </row>
    <row r="292" spans="1:23" ht="24.95" customHeight="1">
      <c r="A292" s="387"/>
      <c r="B292" s="84"/>
      <c r="C292" s="31"/>
      <c r="D292" s="56"/>
      <c r="E292" s="32"/>
      <c r="F292" s="33"/>
      <c r="G292" s="33"/>
      <c r="H292" s="59"/>
      <c r="I292" s="33"/>
      <c r="J292" s="32"/>
      <c r="K292" s="33"/>
      <c r="L292" s="56"/>
      <c r="M292" s="113"/>
      <c r="N292" s="34"/>
      <c r="O292" s="34">
        <f>+Tableau26410[[#This Row],[MONTANT TOTAL  HT]]*1.2</f>
        <v>0</v>
      </c>
      <c r="P292" s="33"/>
      <c r="Q292" s="30"/>
      <c r="R292" s="30"/>
      <c r="S292" s="243"/>
      <c r="T292" s="67">
        <f t="shared" si="7"/>
        <v>0</v>
      </c>
      <c r="U292" s="35"/>
      <c r="V292" s="105"/>
      <c r="W292" s="338"/>
    </row>
    <row r="293" spans="1:23" ht="24.95" customHeight="1">
      <c r="A293" s="387"/>
      <c r="B293" s="84"/>
      <c r="C293" s="31"/>
      <c r="D293" s="56"/>
      <c r="E293" s="32"/>
      <c r="F293" s="33"/>
      <c r="G293" s="33"/>
      <c r="H293" s="59"/>
      <c r="I293" s="33"/>
      <c r="J293" s="32"/>
      <c r="K293" s="33"/>
      <c r="L293" s="56"/>
      <c r="M293" s="113"/>
      <c r="N293" s="34"/>
      <c r="O293" s="34">
        <f>+Tableau26410[[#This Row],[MONTANT TOTAL  HT]]*1.2</f>
        <v>0</v>
      </c>
      <c r="P293" s="33"/>
      <c r="Q293" s="30"/>
      <c r="R293" s="30"/>
      <c r="S293" s="243"/>
      <c r="T293" s="67">
        <f t="shared" si="7"/>
        <v>0</v>
      </c>
      <c r="U293" s="35"/>
      <c r="V293" s="105"/>
      <c r="W293" s="338"/>
    </row>
    <row r="294" spans="1:23" ht="24.95" customHeight="1">
      <c r="A294" s="387"/>
      <c r="B294" s="84"/>
      <c r="C294" s="31"/>
      <c r="D294" s="56"/>
      <c r="E294" s="32"/>
      <c r="F294" s="33"/>
      <c r="G294" s="33"/>
      <c r="H294" s="59"/>
      <c r="I294" s="33"/>
      <c r="J294" s="32"/>
      <c r="K294" s="33"/>
      <c r="L294" s="56"/>
      <c r="M294" s="113"/>
      <c r="N294" s="34"/>
      <c r="O294" s="34">
        <f>+Tableau26410[[#This Row],[MONTANT TOTAL  HT]]*1.2</f>
        <v>0</v>
      </c>
      <c r="P294" s="33"/>
      <c r="Q294" s="30"/>
      <c r="R294" s="30"/>
      <c r="S294" s="243"/>
      <c r="T294" s="67">
        <f t="shared" si="7"/>
        <v>0</v>
      </c>
      <c r="U294" s="35"/>
      <c r="V294" s="105"/>
      <c r="W294" s="338"/>
    </row>
    <row r="295" spans="1:23" ht="24.95" customHeight="1">
      <c r="A295" s="387"/>
      <c r="B295" s="84"/>
      <c r="C295" s="31"/>
      <c r="D295" s="56"/>
      <c r="E295" s="32"/>
      <c r="F295" s="33"/>
      <c r="G295" s="33"/>
      <c r="H295" s="59"/>
      <c r="I295" s="33"/>
      <c r="J295" s="32"/>
      <c r="K295" s="33"/>
      <c r="L295" s="56"/>
      <c r="M295" s="113"/>
      <c r="N295" s="34"/>
      <c r="O295" s="34">
        <f>+Tableau26410[[#This Row],[MONTANT TOTAL  HT]]*1.2</f>
        <v>0</v>
      </c>
      <c r="P295" s="33"/>
      <c r="Q295" s="30"/>
      <c r="R295" s="30"/>
      <c r="S295" s="243"/>
      <c r="T295" s="67">
        <f t="shared" si="7"/>
        <v>0</v>
      </c>
      <c r="U295" s="35"/>
      <c r="V295" s="105"/>
      <c r="W295" s="338"/>
    </row>
    <row r="296" spans="1:23" ht="24.95" customHeight="1">
      <c r="A296" s="387"/>
      <c r="B296" s="84"/>
      <c r="C296" s="31"/>
      <c r="D296" s="56"/>
      <c r="E296" s="32"/>
      <c r="F296" s="33"/>
      <c r="G296" s="33"/>
      <c r="H296" s="59"/>
      <c r="I296" s="33"/>
      <c r="J296" s="32"/>
      <c r="K296" s="33"/>
      <c r="L296" s="56"/>
      <c r="M296" s="113"/>
      <c r="N296" s="34"/>
      <c r="O296" s="34">
        <f>+Tableau26410[[#This Row],[MONTANT TOTAL  HT]]*1.2</f>
        <v>0</v>
      </c>
      <c r="P296" s="33"/>
      <c r="Q296" s="30"/>
      <c r="R296" s="30"/>
      <c r="S296" s="243"/>
      <c r="T296" s="67">
        <f t="shared" si="7"/>
        <v>0</v>
      </c>
      <c r="U296" s="35"/>
      <c r="V296" s="105"/>
      <c r="W296" s="338"/>
    </row>
    <row r="297" spans="1:23" ht="24.95" customHeight="1">
      <c r="A297" s="387"/>
      <c r="B297" s="84"/>
      <c r="C297" s="31"/>
      <c r="D297" s="56"/>
      <c r="E297" s="32"/>
      <c r="F297" s="33"/>
      <c r="G297" s="33"/>
      <c r="H297" s="59"/>
      <c r="I297" s="33"/>
      <c r="J297" s="32"/>
      <c r="K297" s="33"/>
      <c r="L297" s="56"/>
      <c r="M297" s="113"/>
      <c r="N297" s="34"/>
      <c r="O297" s="34">
        <f>+Tableau26410[[#This Row],[MONTANT TOTAL  HT]]*1.2</f>
        <v>0</v>
      </c>
      <c r="P297" s="33"/>
      <c r="Q297" s="30"/>
      <c r="R297" s="30"/>
      <c r="S297" s="243"/>
      <c r="T297" s="67">
        <f t="shared" si="7"/>
        <v>0</v>
      </c>
      <c r="U297" s="35"/>
      <c r="V297" s="105"/>
      <c r="W297" s="338"/>
    </row>
    <row r="298" spans="1:23" ht="24.95" customHeight="1">
      <c r="A298" s="387"/>
      <c r="B298" s="84"/>
      <c r="C298" s="31"/>
      <c r="D298" s="56"/>
      <c r="E298" s="32"/>
      <c r="F298" s="33"/>
      <c r="G298" s="33"/>
      <c r="H298" s="59"/>
      <c r="I298" s="33"/>
      <c r="J298" s="32"/>
      <c r="K298" s="33"/>
      <c r="L298" s="56"/>
      <c r="M298" s="113"/>
      <c r="N298" s="34"/>
      <c r="O298" s="34">
        <f>+Tableau26410[[#This Row],[MONTANT TOTAL  HT]]*1.2</f>
        <v>0</v>
      </c>
      <c r="P298" s="33"/>
      <c r="Q298" s="30"/>
      <c r="R298" s="30"/>
      <c r="S298" s="243"/>
      <c r="T298" s="67">
        <f t="shared" si="7"/>
        <v>0</v>
      </c>
      <c r="U298" s="35"/>
      <c r="V298" s="105"/>
      <c r="W298" s="338"/>
    </row>
    <row r="299" spans="1:23" ht="24.95" customHeight="1">
      <c r="A299" s="387"/>
      <c r="B299" s="84"/>
      <c r="C299" s="31"/>
      <c r="D299" s="56"/>
      <c r="E299" s="32"/>
      <c r="F299" s="33"/>
      <c r="G299" s="33"/>
      <c r="H299" s="59"/>
      <c r="I299" s="33"/>
      <c r="J299" s="32"/>
      <c r="K299" s="33"/>
      <c r="L299" s="56"/>
      <c r="M299" s="113"/>
      <c r="N299" s="34"/>
      <c r="O299" s="34">
        <f>+Tableau26410[[#This Row],[MONTANT TOTAL  HT]]*1.2</f>
        <v>0</v>
      </c>
      <c r="P299" s="33"/>
      <c r="Q299" s="30"/>
      <c r="R299" s="30"/>
      <c r="S299" s="243"/>
      <c r="T299" s="67">
        <f t="shared" si="7"/>
        <v>0</v>
      </c>
      <c r="U299" s="35"/>
      <c r="V299" s="105"/>
      <c r="W299" s="338"/>
    </row>
    <row r="300" spans="1:23" ht="24.95" customHeight="1">
      <c r="A300" s="387"/>
      <c r="B300" s="84"/>
      <c r="C300" s="31"/>
      <c r="D300" s="56"/>
      <c r="E300" s="32"/>
      <c r="F300" s="33"/>
      <c r="G300" s="33"/>
      <c r="H300" s="59"/>
      <c r="I300" s="33"/>
      <c r="J300" s="32"/>
      <c r="K300" s="33"/>
      <c r="L300" s="56"/>
      <c r="M300" s="113"/>
      <c r="N300" s="34"/>
      <c r="O300" s="34">
        <f>+Tableau26410[[#This Row],[MONTANT TOTAL  HT]]*1.2</f>
        <v>0</v>
      </c>
      <c r="P300" s="33"/>
      <c r="Q300" s="30"/>
      <c r="R300" s="30"/>
      <c r="S300" s="243"/>
      <c r="T300" s="67">
        <f t="shared" si="7"/>
        <v>0</v>
      </c>
      <c r="U300" s="35"/>
      <c r="V300" s="105"/>
      <c r="W300" s="338"/>
    </row>
    <row r="301" spans="1:23" ht="24.95" customHeight="1">
      <c r="A301" s="387"/>
      <c r="B301" s="84"/>
      <c r="C301" s="31"/>
      <c r="D301" s="56"/>
      <c r="E301" s="32"/>
      <c r="F301" s="33"/>
      <c r="G301" s="33"/>
      <c r="H301" s="59"/>
      <c r="I301" s="33"/>
      <c r="J301" s="32"/>
      <c r="K301" s="33"/>
      <c r="L301" s="56"/>
      <c r="M301" s="113"/>
      <c r="N301" s="34"/>
      <c r="O301" s="34">
        <f>+Tableau26410[[#This Row],[MONTANT TOTAL  HT]]*1.2</f>
        <v>0</v>
      </c>
      <c r="P301" s="33"/>
      <c r="Q301" s="30"/>
      <c r="R301" s="30"/>
      <c r="S301" s="243"/>
      <c r="T301" s="67">
        <f t="shared" si="7"/>
        <v>0</v>
      </c>
      <c r="U301" s="35"/>
      <c r="V301" s="105"/>
      <c r="W301" s="338"/>
    </row>
    <row r="302" spans="1:23" ht="24.95" customHeight="1">
      <c r="A302" s="387"/>
      <c r="B302" s="84"/>
      <c r="C302" s="31"/>
      <c r="D302" s="56"/>
      <c r="E302" s="32"/>
      <c r="F302" s="33"/>
      <c r="G302" s="33"/>
      <c r="H302" s="59"/>
      <c r="I302" s="33"/>
      <c r="J302" s="32"/>
      <c r="K302" s="33"/>
      <c r="L302" s="56"/>
      <c r="M302" s="113"/>
      <c r="N302" s="34"/>
      <c r="O302" s="34">
        <f>+Tableau26410[[#This Row],[MONTANT TOTAL  HT]]*1.2</f>
        <v>0</v>
      </c>
      <c r="P302" s="33"/>
      <c r="Q302" s="30"/>
      <c r="R302" s="30"/>
      <c r="S302" s="243"/>
      <c r="T302" s="67">
        <f t="shared" si="7"/>
        <v>0</v>
      </c>
      <c r="U302" s="35"/>
      <c r="V302" s="105"/>
      <c r="W302" s="338"/>
    </row>
    <row r="303" spans="1:23" ht="24.95" customHeight="1">
      <c r="A303" s="387"/>
      <c r="B303" s="84"/>
      <c r="C303" s="31"/>
      <c r="D303" s="56"/>
      <c r="E303" s="32"/>
      <c r="F303" s="33"/>
      <c r="G303" s="33"/>
      <c r="H303" s="59"/>
      <c r="I303" s="33"/>
      <c r="J303" s="32"/>
      <c r="K303" s="33"/>
      <c r="L303" s="56"/>
      <c r="M303" s="113"/>
      <c r="N303" s="34"/>
      <c r="O303" s="34">
        <f>+Tableau26410[[#This Row],[MONTANT TOTAL  HT]]*1.2</f>
        <v>0</v>
      </c>
      <c r="P303" s="33"/>
      <c r="Q303" s="30"/>
      <c r="R303" s="30"/>
      <c r="S303" s="243"/>
      <c r="T303" s="67">
        <f t="shared" si="7"/>
        <v>0</v>
      </c>
      <c r="U303" s="35"/>
      <c r="V303" s="105"/>
      <c r="W303" s="338"/>
    </row>
    <row r="304" spans="1:23" ht="24.95" customHeight="1">
      <c r="A304" s="387"/>
      <c r="B304" s="84"/>
      <c r="C304" s="31"/>
      <c r="D304" s="56"/>
      <c r="E304" s="32"/>
      <c r="F304" s="33"/>
      <c r="G304" s="33"/>
      <c r="H304" s="59"/>
      <c r="I304" s="33"/>
      <c r="J304" s="32"/>
      <c r="K304" s="33"/>
      <c r="L304" s="56"/>
      <c r="M304" s="113"/>
      <c r="N304" s="34"/>
      <c r="O304" s="34">
        <f>+Tableau26410[[#This Row],[MONTANT TOTAL  HT]]*1.2</f>
        <v>0</v>
      </c>
      <c r="P304" s="33"/>
      <c r="Q304" s="30"/>
      <c r="R304" s="30"/>
      <c r="S304" s="243"/>
      <c r="T304" s="67">
        <f t="shared" si="7"/>
        <v>0</v>
      </c>
      <c r="U304" s="35"/>
      <c r="V304" s="312"/>
      <c r="W304" s="338"/>
    </row>
    <row r="305" spans="1:23" ht="24.95" customHeight="1">
      <c r="A305" s="387"/>
      <c r="B305" s="84"/>
      <c r="C305" s="31"/>
      <c r="D305" s="56"/>
      <c r="E305" s="32"/>
      <c r="F305" s="33"/>
      <c r="G305" s="33"/>
      <c r="H305" s="59"/>
      <c r="I305" s="33"/>
      <c r="J305" s="32"/>
      <c r="K305" s="33"/>
      <c r="L305" s="56"/>
      <c r="M305" s="113"/>
      <c r="N305" s="34"/>
      <c r="O305" s="34">
        <f>+Tableau26410[[#This Row],[MONTANT TOTAL  HT]]*1.2</f>
        <v>0</v>
      </c>
      <c r="P305" s="33"/>
      <c r="Q305" s="30"/>
      <c r="R305" s="30"/>
      <c r="S305" s="243"/>
      <c r="T305" s="67">
        <f t="shared" si="7"/>
        <v>0</v>
      </c>
      <c r="U305" s="35"/>
      <c r="V305" s="105"/>
      <c r="W305" s="338"/>
    </row>
    <row r="306" spans="1:23" ht="24.95" customHeight="1">
      <c r="A306" s="387"/>
      <c r="B306" s="85"/>
      <c r="C306" s="36"/>
      <c r="D306" s="57"/>
      <c r="E306" s="38"/>
      <c r="F306" s="39"/>
      <c r="G306" s="39"/>
      <c r="H306" s="60"/>
      <c r="I306" s="39"/>
      <c r="J306" s="38"/>
      <c r="K306" s="39"/>
      <c r="L306" s="57"/>
      <c r="M306" s="114"/>
      <c r="N306" s="40"/>
      <c r="O306" s="40">
        <f>+Tableau26410[[#This Row],[MONTANT TOTAL  HT]]*1.2</f>
        <v>0</v>
      </c>
      <c r="P306" s="39"/>
      <c r="Q306" s="37"/>
      <c r="R306" s="37"/>
      <c r="S306" s="244"/>
      <c r="T306" s="67">
        <f t="shared" si="7"/>
        <v>0</v>
      </c>
      <c r="U306" s="41"/>
      <c r="V306" s="312"/>
      <c r="W306" s="338"/>
    </row>
    <row r="307" spans="1:23" ht="39" customHeight="1" thickBot="1">
      <c r="A307" s="27"/>
      <c r="B307" s="251" t="s">
        <v>9</v>
      </c>
      <c r="C307" s="252"/>
      <c r="D307" s="253"/>
      <c r="E307" s="254"/>
      <c r="F307" s="254"/>
      <c r="G307" s="254"/>
      <c r="H307" s="255"/>
      <c r="I307" s="254"/>
      <c r="J307" s="254"/>
      <c r="K307" s="254"/>
      <c r="L307" s="253"/>
      <c r="M307" s="256"/>
      <c r="N307" s="257">
        <f>SUBTOTAL(109,Tableau26410[MONTANT TOTAL  HT])</f>
        <v>0</v>
      </c>
      <c r="O307" s="261">
        <f>SUBTOTAL(109,Tableau26410[MONTANT TOTAL TTC])</f>
        <v>0</v>
      </c>
      <c r="P307" s="254"/>
      <c r="Q307" s="258"/>
      <c r="R307" s="258"/>
      <c r="S307" s="253"/>
      <c r="T307" s="260">
        <f>SUBTOTAL(109,Tableau26410[RESTE A RECEVOIR])</f>
        <v>0</v>
      </c>
      <c r="U307" s="259"/>
      <c r="V307" s="358"/>
      <c r="W307" s="355"/>
    </row>
    <row r="308" spans="1:23" ht="51.95" customHeight="1">
      <c r="Q308" s="247"/>
      <c r="R308" s="248" t="s">
        <v>65</v>
      </c>
      <c r="S308" s="249">
        <f>Tableau26410[[#Totals],[MONTANT TOTAL TTC]]-Tableau26410[[#Totals],[RESTE A RECEVOIR]]</f>
        <v>0</v>
      </c>
    </row>
    <row r="313" spans="1:23" ht="55.5" customHeight="1">
      <c r="O313" s="398" t="s">
        <v>58</v>
      </c>
      <c r="P313" s="399"/>
      <c r="Q313" s="263" t="s">
        <v>57</v>
      </c>
      <c r="R313" s="262" t="s">
        <v>55</v>
      </c>
      <c r="S313" s="310" t="s">
        <v>65</v>
      </c>
    </row>
    <row r="314" spans="1:23" ht="60.75" customHeight="1">
      <c r="O314" s="398"/>
      <c r="P314" s="399"/>
      <c r="Q314" s="250">
        <f>Tableau26410[[#Totals],[MONTANT TOTAL TTC]]+O203+Tableau269[[#Totals],[MONTANT TOTAL TTC]]</f>
        <v>0</v>
      </c>
      <c r="R314" s="250">
        <f>Tableau26410[[#Totals],[RESTE A RECEVOIR]]+T203+Tableau269[[#Totals],[RESTE A RECEVOIR]]</f>
        <v>0</v>
      </c>
      <c r="S314" s="250">
        <f>S308+S204+S101</f>
        <v>0</v>
      </c>
    </row>
  </sheetData>
  <mergeCells count="7">
    <mergeCell ref="O313:P314"/>
    <mergeCell ref="A209:A306"/>
    <mergeCell ref="A3:A99"/>
    <mergeCell ref="A106:A202"/>
    <mergeCell ref="A1:W1"/>
    <mergeCell ref="A207:W207"/>
    <mergeCell ref="A104:W104"/>
  </mergeCells>
  <conditionalFormatting sqref="L203:N206 L307:N1048576 L208:L306 L100:N100 O105 L3:L99 L2:M2 L105:M105 L105:L202 L208:M208">
    <cfRule type="cellIs" dxfId="424" priority="135" operator="equal">
      <formula>"OUI"</formula>
    </cfRule>
    <cfRule type="cellIs" dxfId="423" priority="136" operator="equal">
      <formula>"NON"</formula>
    </cfRule>
  </conditionalFormatting>
  <conditionalFormatting sqref="N202 O107:O202 B3:U99">
    <cfRule type="expression" dxfId="422" priority="131">
      <formula>IF($B3="PAYE",1)</formula>
    </cfRule>
    <cfRule type="expression" dxfId="421" priority="132">
      <formula>IF($B3="ACCORD",1)</formula>
    </cfRule>
  </conditionalFormatting>
  <conditionalFormatting sqref="T106:T202">
    <cfRule type="cellIs" dxfId="420" priority="101" operator="greaterThan">
      <formula>0</formula>
    </cfRule>
    <cfRule type="expression" dxfId="419" priority="116">
      <formula>IF($B106="REFUSE",1)</formula>
    </cfRule>
    <cfRule type="expression" dxfId="418" priority="117">
      <formula>IF($B106="PAYE",1)</formula>
    </cfRule>
    <cfRule type="expression" dxfId="417" priority="118">
      <formula>IF($B106="ACCORD",1)</formula>
    </cfRule>
  </conditionalFormatting>
  <conditionalFormatting sqref="B209:U306">
    <cfRule type="expression" dxfId="416" priority="102">
      <formula>IF($B209="R",1)</formula>
    </cfRule>
    <cfRule type="expression" dxfId="415" priority="103">
      <formula>IF($B209="PAYE",1)</formula>
    </cfRule>
    <cfRule type="expression" dxfId="414" priority="104">
      <formula>IF($B209="ACCORD",1)</formula>
    </cfRule>
  </conditionalFormatting>
  <conditionalFormatting sqref="T106:T203">
    <cfRule type="cellIs" dxfId="413" priority="100" operator="greaterThan">
      <formula>0</formula>
    </cfRule>
  </conditionalFormatting>
  <conditionalFormatting sqref="T3:T99">
    <cfRule type="expression" dxfId="412" priority="84">
      <formula>IF($B3="ACCORD",1)</formula>
    </cfRule>
    <cfRule type="expression" dxfId="411" priority="85">
      <formula>IF($B3="PAYE",1)</formula>
    </cfRule>
  </conditionalFormatting>
  <conditionalFormatting sqref="T3:T103 T209:T1048576 T106:T206">
    <cfRule type="cellIs" dxfId="410" priority="78" operator="greaterThan">
      <formula>0</formula>
    </cfRule>
  </conditionalFormatting>
  <conditionalFormatting sqref="B106:U106 S107:T202">
    <cfRule type="expression" dxfId="409" priority="72">
      <formula>IF($B106="REFUSE",1)</formula>
    </cfRule>
    <cfRule type="expression" dxfId="408" priority="73">
      <formula>IF($B106="PAYE",1)</formula>
    </cfRule>
    <cfRule type="expression" dxfId="407" priority="74">
      <formula>IF($B106="ACCORD",1)</formula>
    </cfRule>
  </conditionalFormatting>
  <conditionalFormatting sqref="T106:T202">
    <cfRule type="expression" dxfId="406" priority="69">
      <formula>IF($B106="REFUSE",1)</formula>
    </cfRule>
    <cfRule type="expression" dxfId="405" priority="70">
      <formula>IF($B106="ACCORD",1)</formula>
    </cfRule>
    <cfRule type="expression" dxfId="404" priority="71">
      <formula>IF($B106="PAYE",1)</formula>
    </cfRule>
  </conditionalFormatting>
  <conditionalFormatting sqref="M2:M103 M208:M1048576 M105:M206">
    <cfRule type="cellIs" dxfId="403" priority="67" operator="equal">
      <formula>"NON"</formula>
    </cfRule>
    <cfRule type="cellIs" dxfId="402" priority="68" operator="equal">
      <formula>"OUI"</formula>
    </cfRule>
  </conditionalFormatting>
  <conditionalFormatting sqref="B100:V100 B103:V103 B204:P204 T204:V204 B309:V311 B308:P308 T308:V308 B205:V206 B307:V307 B203:V203 B3:U99 B105:U202 B208:U306">
    <cfRule type="expression" dxfId="401" priority="120">
      <formula>IF($B3="P",1)</formula>
    </cfRule>
    <cfRule type="expression" dxfId="400" priority="121">
      <formula>IF($B3="A",1)</formula>
    </cfRule>
  </conditionalFormatting>
  <conditionalFormatting sqref="S204">
    <cfRule type="expression" dxfId="399" priority="64">
      <formula>IF($B204="R",1)</formula>
    </cfRule>
    <cfRule type="expression" dxfId="398" priority="65">
      <formula>IF($B204="P",1)</formula>
    </cfRule>
    <cfRule type="expression" dxfId="397" priority="66">
      <formula>IF($B204="A",1)</formula>
    </cfRule>
  </conditionalFormatting>
  <conditionalFormatting sqref="S308">
    <cfRule type="expression" dxfId="396" priority="61">
      <formula>IF($B308="R",1)</formula>
    </cfRule>
    <cfRule type="expression" dxfId="395" priority="62">
      <formula>IF($B308="P",1)</formula>
    </cfRule>
    <cfRule type="expression" dxfId="394" priority="63">
      <formula>IF($B308="A",1)</formula>
    </cfRule>
  </conditionalFormatting>
  <conditionalFormatting sqref="T307">
    <cfRule type="cellIs" dxfId="393" priority="60" operator="greaterThan">
      <formula>0</formula>
    </cfRule>
  </conditionalFormatting>
  <conditionalFormatting sqref="S101">
    <cfRule type="expression" dxfId="392" priority="57">
      <formula>IF($B101="R",1)</formula>
    </cfRule>
    <cfRule type="expression" dxfId="391" priority="58">
      <formula>IF($B101="P",1)</formula>
    </cfRule>
    <cfRule type="expression" dxfId="390" priority="59">
      <formula>IF($B101="A",1)</formula>
    </cfRule>
  </conditionalFormatting>
  <conditionalFormatting sqref="V3:V99">
    <cfRule type="expression" dxfId="389" priority="55">
      <formula>IF($B3="A",1)</formula>
    </cfRule>
    <cfRule type="expression" dxfId="388" priority="56">
      <formula>IF($B3="P",1)</formula>
    </cfRule>
  </conditionalFormatting>
  <conditionalFormatting sqref="V3:V99">
    <cfRule type="expression" dxfId="387" priority="54">
      <formula>IF($B3="R",1)</formula>
    </cfRule>
  </conditionalFormatting>
  <conditionalFormatting sqref="V3:V99">
    <cfRule type="cellIs" dxfId="386" priority="43" operator="equal">
      <formula>"VINCENT CHEROUX"</formula>
    </cfRule>
    <cfRule type="cellIs" dxfId="385" priority="44" operator="equal">
      <formula>"MICHEL NUNES"</formula>
    </cfRule>
    <cfRule type="cellIs" dxfId="384" priority="45" operator="equal">
      <formula>"JULIE FROUMESOL"</formula>
    </cfRule>
    <cfRule type="cellIs" dxfId="383" priority="46" operator="equal">
      <formula>"MARIE CLAIRE ROCA"</formula>
    </cfRule>
    <cfRule type="cellIs" dxfId="382" priority="47" operator="equal">
      <formula>"VANESSA CAUCHOIS"</formula>
    </cfRule>
    <cfRule type="cellIs" dxfId="381" priority="48" operator="equal">
      <formula>"GERAD DOSJOUB"</formula>
    </cfRule>
    <cfRule type="cellIs" dxfId="380" priority="49" operator="equal">
      <formula>"PASCAL JOCALLAZ"</formula>
    </cfRule>
    <cfRule type="cellIs" dxfId="379" priority="50" operator="equal">
      <formula>"JEAN-LUC ORENGO"</formula>
    </cfRule>
    <cfRule type="cellIs" dxfId="378" priority="51" operator="equal">
      <formula>"PHILIPPE GAILLARD"</formula>
    </cfRule>
    <cfRule type="cellIs" dxfId="377" priority="52" operator="equal">
      <formula>"CATHERINE LACOURT"</formula>
    </cfRule>
    <cfRule type="cellIs" dxfId="376" priority="53" operator="equal">
      <formula>"ANNIE CRAMARD"</formula>
    </cfRule>
  </conditionalFormatting>
  <conditionalFormatting sqref="V106:V202">
    <cfRule type="expression" dxfId="375" priority="41">
      <formula>IF($B106="A",1)</formula>
    </cfRule>
    <cfRule type="expression" dxfId="374" priority="42">
      <formula>IF($B106="P",1)</formula>
    </cfRule>
  </conditionalFormatting>
  <conditionalFormatting sqref="V106:V202">
    <cfRule type="expression" dxfId="373" priority="40">
      <formula>IF($B106="R",1)</formula>
    </cfRule>
  </conditionalFormatting>
  <conditionalFormatting sqref="V106:V202">
    <cfRule type="cellIs" dxfId="372" priority="29" operator="equal">
      <formula>"VINCENT CHEROUX"</formula>
    </cfRule>
    <cfRule type="cellIs" dxfId="371" priority="30" operator="equal">
      <formula>"MICHEL NUNES"</formula>
    </cfRule>
    <cfRule type="cellIs" dxfId="370" priority="31" operator="equal">
      <formula>"JULIE FROUMESOL"</formula>
    </cfRule>
    <cfRule type="cellIs" dxfId="369" priority="32" operator="equal">
      <formula>"MARIE CLAIRE ROCA"</formula>
    </cfRule>
    <cfRule type="cellIs" dxfId="368" priority="33" operator="equal">
      <formula>"VANESSA CAUCHOIS"</formula>
    </cfRule>
    <cfRule type="cellIs" dxfId="367" priority="34" operator="equal">
      <formula>"GERAD DOSJOUB"</formula>
    </cfRule>
    <cfRule type="cellIs" dxfId="366" priority="35" operator="equal">
      <formula>"PASCAL JOCALLAZ"</formula>
    </cfRule>
    <cfRule type="cellIs" dxfId="365" priority="36" operator="equal">
      <formula>"JEAN-LUC ORENGO"</formula>
    </cfRule>
    <cfRule type="cellIs" dxfId="364" priority="37" operator="equal">
      <formula>"PHILIPPE GAILLARD"</formula>
    </cfRule>
    <cfRule type="cellIs" dxfId="363" priority="38" operator="equal">
      <formula>"CATHERINE LACOURT"</formula>
    </cfRule>
    <cfRule type="cellIs" dxfId="362" priority="39" operator="equal">
      <formula>"ANNIE CRAMARD"</formula>
    </cfRule>
  </conditionalFormatting>
  <conditionalFormatting sqref="V209:V305">
    <cfRule type="expression" dxfId="361" priority="27">
      <formula>IF($B209="A",1)</formula>
    </cfRule>
    <cfRule type="expression" dxfId="360" priority="28">
      <formula>IF($B209="P",1)</formula>
    </cfRule>
  </conditionalFormatting>
  <conditionalFormatting sqref="V209:V305">
    <cfRule type="expression" dxfId="359" priority="26">
      <formula>IF($B209="R",1)</formula>
    </cfRule>
  </conditionalFormatting>
  <conditionalFormatting sqref="V209:V305">
    <cfRule type="cellIs" dxfId="358" priority="15" operator="equal">
      <formula>"VINCENT CHEROUX"</formula>
    </cfRule>
    <cfRule type="cellIs" dxfId="357" priority="16" operator="equal">
      <formula>"MICHEL NUNES"</formula>
    </cfRule>
    <cfRule type="cellIs" dxfId="356" priority="17" operator="equal">
      <formula>"JULIE FROUMESOL"</formula>
    </cfRule>
    <cfRule type="cellIs" dxfId="355" priority="18" operator="equal">
      <formula>"MARIE CLAIRE ROCA"</formula>
    </cfRule>
    <cfRule type="cellIs" dxfId="354" priority="19" operator="equal">
      <formula>"VANESSA CAUCHOIS"</formula>
    </cfRule>
    <cfRule type="cellIs" dxfId="353" priority="20" operator="equal">
      <formula>"GERAD DOSJOUB"</formula>
    </cfRule>
    <cfRule type="cellIs" dxfId="352" priority="21" operator="equal">
      <formula>"PASCAL JOCALLAZ"</formula>
    </cfRule>
    <cfRule type="cellIs" dxfId="351" priority="22" operator="equal">
      <formula>"JEAN-LUC ORENGO"</formula>
    </cfRule>
    <cfRule type="cellIs" dxfId="350" priority="23" operator="equal">
      <formula>"PHILIPPE GAILLARD"</formula>
    </cfRule>
    <cfRule type="cellIs" dxfId="349" priority="24" operator="equal">
      <formula>"CATHERINE LACOURT"</formula>
    </cfRule>
    <cfRule type="cellIs" dxfId="348" priority="25" operator="equal">
      <formula>"ANNIE CRAMARD"</formula>
    </cfRule>
  </conditionalFormatting>
  <conditionalFormatting sqref="V306">
    <cfRule type="expression" dxfId="347" priority="13">
      <formula>IF($B306="A",1)</formula>
    </cfRule>
    <cfRule type="expression" dxfId="346" priority="14">
      <formula>IF($B306="P",1)</formula>
    </cfRule>
  </conditionalFormatting>
  <conditionalFormatting sqref="V306">
    <cfRule type="expression" dxfId="345" priority="12">
      <formula>IF($B306="R",1)</formula>
    </cfRule>
  </conditionalFormatting>
  <conditionalFormatting sqref="V306">
    <cfRule type="cellIs" dxfId="344" priority="1" operator="equal">
      <formula>"VINCENT CHEROUX"</formula>
    </cfRule>
    <cfRule type="cellIs" dxfId="343" priority="2" operator="equal">
      <formula>"MICHEL NUNES"</formula>
    </cfRule>
    <cfRule type="cellIs" dxfId="342" priority="3" operator="equal">
      <formula>"JULIE FROUMESOL"</formula>
    </cfRule>
    <cfRule type="cellIs" dxfId="341" priority="4" operator="equal">
      <formula>"MARIE CLAIRE ROCA"</formula>
    </cfRule>
    <cfRule type="cellIs" dxfId="340" priority="5" operator="equal">
      <formula>"VANESSA CAUCHOIS"</formula>
    </cfRule>
    <cfRule type="cellIs" dxfId="339" priority="6" operator="equal">
      <formula>"GERAD DOSJOUB"</formula>
    </cfRule>
    <cfRule type="cellIs" dxfId="338" priority="7" operator="equal">
      <formula>"PASCAL JOCALLAZ"</formula>
    </cfRule>
    <cfRule type="cellIs" dxfId="337" priority="8" operator="equal">
      <formula>"JEAN-LUC ORENGO"</formula>
    </cfRule>
    <cfRule type="cellIs" dxfId="336" priority="9" operator="equal">
      <formula>"PHILIPPE GAILLARD"</formula>
    </cfRule>
    <cfRule type="cellIs" dxfId="335" priority="10" operator="equal">
      <formula>"CATHERINE LACOURT"</formula>
    </cfRule>
    <cfRule type="cellIs" dxfId="334" priority="11" operator="equal">
      <formula>"ANNIE CRAMARD"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B87CB"/>
  </sheetPr>
  <dimension ref="A1:V100"/>
  <sheetViews>
    <sheetView tabSelected="1" zoomScaleNormal="100" workbookViewId="0">
      <pane xSplit="1" ySplit="2" topLeftCell="B135" activePane="bottomRight" state="frozen"/>
      <selection pane="topRight" activeCell="B1" sqref="B1"/>
      <selection pane="bottomLeft" activeCell="A3" sqref="A3"/>
      <selection pane="bottomRight" activeCell="D45" sqref="D45"/>
    </sheetView>
  </sheetViews>
  <sheetFormatPr baseColWidth="10" defaultRowHeight="15"/>
  <cols>
    <col min="1" max="1" width="13.875" style="14" customWidth="1"/>
    <col min="2" max="3" width="11.625" customWidth="1"/>
    <col min="4" max="4" width="16" style="49" customWidth="1"/>
    <col min="5" max="6" width="18.75" customWidth="1"/>
    <col min="7" max="7" width="23.375" customWidth="1"/>
    <col min="8" max="8" width="18.75" style="54" customWidth="1"/>
    <col min="9" max="9" width="18.75" customWidth="1"/>
    <col min="10" max="10" width="18.875" customWidth="1"/>
    <col min="11" max="11" width="22" customWidth="1"/>
    <col min="12" max="12" width="18.375" style="49" customWidth="1"/>
    <col min="13" max="13" width="11.25" style="13" customWidth="1"/>
    <col min="14" max="14" width="18.75" style="3" customWidth="1"/>
    <col min="15" max="15" width="18.75" customWidth="1"/>
    <col min="16" max="16" width="14.25" customWidth="1"/>
    <col min="17" max="17" width="14.625" customWidth="1"/>
    <col min="18" max="18" width="17.75" style="49" customWidth="1"/>
    <col min="19" max="19" width="18.75" style="49" customWidth="1"/>
    <col min="20" max="20" width="18.75" style="3" customWidth="1"/>
    <col min="21" max="21" width="20.875" customWidth="1"/>
    <col min="22" max="22" width="26.625" customWidth="1"/>
  </cols>
  <sheetData>
    <row r="1" spans="1:22" ht="61.5" customHeight="1">
      <c r="A1" s="277" t="s">
        <v>67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6"/>
    </row>
    <row r="2" spans="1:22" ht="60" customHeight="1">
      <c r="A2" s="18"/>
      <c r="B2" s="8" t="s">
        <v>17</v>
      </c>
      <c r="C2" s="8" t="s">
        <v>0</v>
      </c>
      <c r="D2" s="46" t="s">
        <v>1</v>
      </c>
      <c r="E2" s="10" t="s">
        <v>2</v>
      </c>
      <c r="F2" s="10" t="s">
        <v>3</v>
      </c>
      <c r="G2" s="10" t="s">
        <v>10</v>
      </c>
      <c r="H2" s="51" t="s">
        <v>13</v>
      </c>
      <c r="I2" s="10" t="s">
        <v>12</v>
      </c>
      <c r="J2" s="10" t="s">
        <v>24</v>
      </c>
      <c r="K2" s="10" t="s">
        <v>7</v>
      </c>
      <c r="L2" s="46" t="s">
        <v>40</v>
      </c>
      <c r="M2" s="10" t="s">
        <v>5</v>
      </c>
      <c r="N2" s="11" t="s">
        <v>44</v>
      </c>
      <c r="O2" s="11" t="s">
        <v>45</v>
      </c>
      <c r="P2" s="10" t="s">
        <v>6</v>
      </c>
      <c r="Q2" s="10" t="s">
        <v>14</v>
      </c>
      <c r="R2" s="46" t="s">
        <v>15</v>
      </c>
      <c r="S2" s="46" t="s">
        <v>4</v>
      </c>
      <c r="T2" s="11" t="s">
        <v>8</v>
      </c>
      <c r="U2" s="99" t="s">
        <v>69</v>
      </c>
      <c r="V2" s="99" t="s">
        <v>11</v>
      </c>
    </row>
    <row r="3" spans="1:22" s="43" customFormat="1" ht="24.95" customHeight="1">
      <c r="A3" s="407" t="s">
        <v>18</v>
      </c>
      <c r="B3" s="115"/>
      <c r="C3" s="116"/>
      <c r="D3" s="117"/>
      <c r="E3" s="116"/>
      <c r="F3" s="116"/>
      <c r="G3" s="116"/>
      <c r="H3" s="118"/>
      <c r="I3" s="116"/>
      <c r="J3" s="116"/>
      <c r="K3" s="33"/>
      <c r="L3" s="117"/>
      <c r="M3" s="116"/>
      <c r="N3" s="116"/>
      <c r="O3" s="120">
        <f>Tableau112[[#This Row],[MONTANT TOTAL  HT]]*1.2</f>
        <v>0</v>
      </c>
      <c r="P3" s="116"/>
      <c r="Q3" s="116"/>
      <c r="R3" s="117"/>
      <c r="S3" s="243"/>
      <c r="T3" s="121">
        <f>IF(ISBLANK($S3),O3,0)</f>
        <v>0</v>
      </c>
      <c r="U3" s="105"/>
      <c r="V3" s="366"/>
    </row>
    <row r="4" spans="1:22" s="43" customFormat="1" ht="24.95" customHeight="1">
      <c r="A4" s="408"/>
      <c r="B4" s="115"/>
      <c r="C4" s="116"/>
      <c r="D4" s="117"/>
      <c r="E4" s="116"/>
      <c r="F4" s="116"/>
      <c r="G4" s="116"/>
      <c r="H4" s="118"/>
      <c r="I4" s="116"/>
      <c r="J4" s="116"/>
      <c r="K4" s="116"/>
      <c r="L4" s="117"/>
      <c r="M4" s="116"/>
      <c r="N4" s="119"/>
      <c r="O4" s="120">
        <f>Tableau112[[#This Row],[MONTANT TOTAL  HT]]*1.2</f>
        <v>0</v>
      </c>
      <c r="P4" s="116"/>
      <c r="Q4" s="116"/>
      <c r="R4" s="117"/>
      <c r="S4" s="243"/>
      <c r="T4" s="121">
        <f t="shared" ref="T4:T27" si="0">IF(ISBLANK($S4),O4,0)</f>
        <v>0</v>
      </c>
      <c r="U4" s="105"/>
      <c r="V4" s="364"/>
    </row>
    <row r="5" spans="1:22" s="43" customFormat="1" ht="24.95" customHeight="1">
      <c r="A5" s="408"/>
      <c r="B5" s="115"/>
      <c r="C5" s="116"/>
      <c r="D5" s="117"/>
      <c r="E5" s="116"/>
      <c r="F5" s="116"/>
      <c r="G5" s="116"/>
      <c r="H5" s="118"/>
      <c r="I5" s="116"/>
      <c r="J5" s="116"/>
      <c r="K5" s="116"/>
      <c r="L5" s="117"/>
      <c r="M5" s="116"/>
      <c r="N5" s="119"/>
      <c r="O5" s="120">
        <f>Tableau112[[#This Row],[MONTANT TOTAL  HT]]*1.2</f>
        <v>0</v>
      </c>
      <c r="P5" s="116"/>
      <c r="Q5" s="116"/>
      <c r="R5" s="117"/>
      <c r="S5" s="243"/>
      <c r="T5" s="121">
        <f t="shared" si="0"/>
        <v>0</v>
      </c>
      <c r="U5" s="105"/>
      <c r="V5" s="364"/>
    </row>
    <row r="6" spans="1:22" s="43" customFormat="1" ht="24.95" customHeight="1">
      <c r="A6" s="408"/>
      <c r="B6" s="115"/>
      <c r="C6" s="116"/>
      <c r="D6" s="117"/>
      <c r="E6" s="116"/>
      <c r="F6" s="116"/>
      <c r="G6" s="116"/>
      <c r="H6" s="118"/>
      <c r="I6" s="116"/>
      <c r="J6" s="116"/>
      <c r="K6" s="116"/>
      <c r="L6" s="117"/>
      <c r="M6" s="116"/>
      <c r="N6" s="119"/>
      <c r="O6" s="120">
        <f>Tableau112[[#This Row],[MONTANT TOTAL  HT]]*1.2</f>
        <v>0</v>
      </c>
      <c r="P6" s="116"/>
      <c r="Q6" s="116"/>
      <c r="R6" s="117"/>
      <c r="S6" s="243"/>
      <c r="T6" s="121">
        <f t="shared" si="0"/>
        <v>0</v>
      </c>
      <c r="U6" s="105"/>
      <c r="V6" s="364"/>
    </row>
    <row r="7" spans="1:22" s="43" customFormat="1" ht="24.95" customHeight="1">
      <c r="A7" s="408"/>
      <c r="B7" s="115"/>
      <c r="C7" s="116"/>
      <c r="D7" s="117"/>
      <c r="E7" s="116"/>
      <c r="F7" s="116"/>
      <c r="G7" s="116"/>
      <c r="H7" s="118"/>
      <c r="I7" s="116"/>
      <c r="J7" s="116"/>
      <c r="K7" s="116"/>
      <c r="L7" s="117"/>
      <c r="M7" s="116"/>
      <c r="N7" s="119"/>
      <c r="O7" s="120">
        <f>Tableau112[[#This Row],[MONTANT TOTAL  HT]]*1.2</f>
        <v>0</v>
      </c>
      <c r="P7" s="116"/>
      <c r="Q7" s="116"/>
      <c r="R7" s="117"/>
      <c r="S7" s="243"/>
      <c r="T7" s="121">
        <f t="shared" si="0"/>
        <v>0</v>
      </c>
      <c r="U7" s="105"/>
      <c r="V7" s="364"/>
    </row>
    <row r="8" spans="1:22" s="43" customFormat="1" ht="24.95" customHeight="1">
      <c r="A8" s="408"/>
      <c r="B8" s="115"/>
      <c r="C8" s="116"/>
      <c r="D8" s="117"/>
      <c r="E8" s="116"/>
      <c r="F8" s="116"/>
      <c r="G8" s="116"/>
      <c r="H8" s="118"/>
      <c r="I8" s="116"/>
      <c r="J8" s="116"/>
      <c r="K8" s="116"/>
      <c r="L8" s="117"/>
      <c r="M8" s="116"/>
      <c r="N8" s="119"/>
      <c r="O8" s="120">
        <f>Tableau112[[#This Row],[MONTANT TOTAL  HT]]*1.2</f>
        <v>0</v>
      </c>
      <c r="P8" s="116"/>
      <c r="Q8" s="116"/>
      <c r="R8" s="117"/>
      <c r="S8" s="243"/>
      <c r="T8" s="121">
        <f t="shared" si="0"/>
        <v>0</v>
      </c>
      <c r="U8" s="105"/>
      <c r="V8" s="364"/>
    </row>
    <row r="9" spans="1:22" s="43" customFormat="1" ht="24.95" customHeight="1">
      <c r="A9" s="408"/>
      <c r="B9" s="115"/>
      <c r="C9" s="116"/>
      <c r="D9" s="117"/>
      <c r="E9" s="116"/>
      <c r="F9" s="116"/>
      <c r="G9" s="116"/>
      <c r="H9" s="118"/>
      <c r="I9" s="116"/>
      <c r="J9" s="116"/>
      <c r="K9" s="116"/>
      <c r="L9" s="117"/>
      <c r="M9" s="116"/>
      <c r="N9" s="119"/>
      <c r="O9" s="120">
        <f>Tableau112[[#This Row],[MONTANT TOTAL  HT]]*1.2</f>
        <v>0</v>
      </c>
      <c r="P9" s="116"/>
      <c r="Q9" s="116"/>
      <c r="R9" s="117"/>
      <c r="S9" s="243"/>
      <c r="T9" s="121">
        <f t="shared" si="0"/>
        <v>0</v>
      </c>
      <c r="U9" s="105"/>
      <c r="V9" s="364"/>
    </row>
    <row r="10" spans="1:22" s="43" customFormat="1" ht="24.95" customHeight="1">
      <c r="A10" s="408"/>
      <c r="B10" s="115"/>
      <c r="C10" s="116"/>
      <c r="D10" s="117"/>
      <c r="E10" s="116"/>
      <c r="F10" s="116"/>
      <c r="G10" s="116"/>
      <c r="H10" s="118"/>
      <c r="I10" s="116"/>
      <c r="J10" s="116"/>
      <c r="K10" s="116"/>
      <c r="L10" s="117"/>
      <c r="M10" s="116"/>
      <c r="N10" s="119"/>
      <c r="O10" s="120">
        <f>Tableau112[[#This Row],[MONTANT TOTAL  HT]]*1.2</f>
        <v>0</v>
      </c>
      <c r="P10" s="116"/>
      <c r="Q10" s="116"/>
      <c r="R10" s="117"/>
      <c r="S10" s="243"/>
      <c r="T10" s="121">
        <f t="shared" si="0"/>
        <v>0</v>
      </c>
      <c r="U10" s="312"/>
      <c r="V10" s="364"/>
    </row>
    <row r="11" spans="1:22" s="43" customFormat="1" ht="24.95" customHeight="1">
      <c r="A11" s="408"/>
      <c r="B11" s="115"/>
      <c r="C11" s="116"/>
      <c r="D11" s="117"/>
      <c r="E11" s="116"/>
      <c r="F11" s="116"/>
      <c r="G11" s="116"/>
      <c r="H11" s="118"/>
      <c r="I11" s="116"/>
      <c r="J11" s="116"/>
      <c r="K11" s="116"/>
      <c r="L11" s="117"/>
      <c r="M11" s="116"/>
      <c r="N11" s="119"/>
      <c r="O11" s="120">
        <f>Tableau112[[#This Row],[MONTANT TOTAL  HT]]*1.2</f>
        <v>0</v>
      </c>
      <c r="P11" s="116"/>
      <c r="Q11" s="116"/>
      <c r="R11" s="117"/>
      <c r="S11" s="243"/>
      <c r="T11" s="121">
        <f t="shared" si="0"/>
        <v>0</v>
      </c>
      <c r="U11" s="105"/>
      <c r="V11" s="364"/>
    </row>
    <row r="12" spans="1:22" s="43" customFormat="1" ht="24.95" customHeight="1">
      <c r="A12" s="408"/>
      <c r="B12" s="115"/>
      <c r="C12" s="116"/>
      <c r="D12" s="117"/>
      <c r="E12" s="116"/>
      <c r="F12" s="116"/>
      <c r="G12" s="116"/>
      <c r="H12" s="118"/>
      <c r="I12" s="116"/>
      <c r="J12" s="116"/>
      <c r="K12" s="116"/>
      <c r="L12" s="117"/>
      <c r="M12" s="116"/>
      <c r="N12" s="119"/>
      <c r="O12" s="120">
        <f>Tableau112[[#This Row],[MONTANT TOTAL  HT]]*1.2</f>
        <v>0</v>
      </c>
      <c r="P12" s="116"/>
      <c r="Q12" s="116"/>
      <c r="R12" s="117"/>
      <c r="S12" s="243"/>
      <c r="T12" s="121">
        <f t="shared" si="0"/>
        <v>0</v>
      </c>
      <c r="U12" s="105"/>
      <c r="V12" s="364"/>
    </row>
    <row r="13" spans="1:22" s="43" customFormat="1" ht="24.95" customHeight="1">
      <c r="A13" s="408"/>
      <c r="B13" s="115"/>
      <c r="C13" s="116"/>
      <c r="D13" s="117"/>
      <c r="E13" s="116"/>
      <c r="F13" s="116"/>
      <c r="G13" s="116"/>
      <c r="H13" s="118"/>
      <c r="I13" s="116"/>
      <c r="J13" s="116"/>
      <c r="K13" s="116"/>
      <c r="L13" s="117"/>
      <c r="M13" s="116"/>
      <c r="N13" s="119"/>
      <c r="O13" s="120">
        <f>Tableau112[[#This Row],[MONTANT TOTAL  HT]]*1.2</f>
        <v>0</v>
      </c>
      <c r="P13" s="116"/>
      <c r="Q13" s="116"/>
      <c r="R13" s="117"/>
      <c r="S13" s="243"/>
      <c r="T13" s="121">
        <f t="shared" si="0"/>
        <v>0</v>
      </c>
      <c r="U13" s="312"/>
      <c r="V13" s="364"/>
    </row>
    <row r="14" spans="1:22" s="43" customFormat="1" ht="24.95" customHeight="1">
      <c r="A14" s="408"/>
      <c r="B14" s="115"/>
      <c r="C14" s="116"/>
      <c r="D14" s="117"/>
      <c r="E14" s="116"/>
      <c r="F14" s="116"/>
      <c r="G14" s="116"/>
      <c r="H14" s="118"/>
      <c r="I14" s="116"/>
      <c r="J14" s="116"/>
      <c r="K14" s="116"/>
      <c r="L14" s="117"/>
      <c r="M14" s="116"/>
      <c r="N14" s="119"/>
      <c r="O14" s="120">
        <f>Tableau112[[#This Row],[MONTANT TOTAL  HT]]*1.2</f>
        <v>0</v>
      </c>
      <c r="P14" s="116"/>
      <c r="Q14" s="116"/>
      <c r="R14" s="117"/>
      <c r="S14" s="243"/>
      <c r="T14" s="121">
        <f t="shared" si="0"/>
        <v>0</v>
      </c>
      <c r="U14" s="105"/>
      <c r="V14" s="364"/>
    </row>
    <row r="15" spans="1:22" s="43" customFormat="1" ht="24.95" customHeight="1">
      <c r="A15" s="408"/>
      <c r="B15" s="115"/>
      <c r="C15" s="116"/>
      <c r="D15" s="117"/>
      <c r="E15" s="116"/>
      <c r="F15" s="116"/>
      <c r="G15" s="116"/>
      <c r="H15" s="118"/>
      <c r="I15" s="116"/>
      <c r="J15" s="116"/>
      <c r="K15" s="116"/>
      <c r="L15" s="117"/>
      <c r="M15" s="116"/>
      <c r="N15" s="119"/>
      <c r="O15" s="120">
        <f>Tableau112[[#This Row],[MONTANT TOTAL  HT]]*1.2</f>
        <v>0</v>
      </c>
      <c r="P15" s="116"/>
      <c r="Q15" s="116"/>
      <c r="R15" s="117"/>
      <c r="S15" s="243"/>
      <c r="T15" s="121">
        <f t="shared" si="0"/>
        <v>0</v>
      </c>
      <c r="U15" s="312"/>
      <c r="V15" s="364"/>
    </row>
    <row r="16" spans="1:22" s="43" customFormat="1" ht="24.95" customHeight="1">
      <c r="A16" s="408"/>
      <c r="B16" s="115"/>
      <c r="C16" s="116"/>
      <c r="D16" s="117"/>
      <c r="E16" s="116"/>
      <c r="F16" s="116"/>
      <c r="G16" s="116"/>
      <c r="H16" s="118"/>
      <c r="I16" s="116"/>
      <c r="J16" s="116"/>
      <c r="K16" s="116"/>
      <c r="L16" s="117"/>
      <c r="M16" s="116"/>
      <c r="N16" s="119"/>
      <c r="O16" s="120">
        <f>Tableau112[[#This Row],[MONTANT TOTAL  HT]]*1.2</f>
        <v>0</v>
      </c>
      <c r="P16" s="116"/>
      <c r="Q16" s="116"/>
      <c r="R16" s="117"/>
      <c r="S16" s="243"/>
      <c r="T16" s="121">
        <f t="shared" si="0"/>
        <v>0</v>
      </c>
      <c r="U16" s="105"/>
      <c r="V16" s="364"/>
    </row>
    <row r="17" spans="1:22" s="43" customFormat="1" ht="24.95" customHeight="1">
      <c r="A17" s="408"/>
      <c r="B17" s="115"/>
      <c r="C17" s="116"/>
      <c r="D17" s="117"/>
      <c r="E17" s="116"/>
      <c r="F17" s="116"/>
      <c r="G17" s="116"/>
      <c r="H17" s="118"/>
      <c r="I17" s="116"/>
      <c r="J17" s="116"/>
      <c r="K17" s="116"/>
      <c r="L17" s="117"/>
      <c r="M17" s="116"/>
      <c r="N17" s="119"/>
      <c r="O17" s="120">
        <f>Tableau112[[#This Row],[MONTANT TOTAL  HT]]*1.2</f>
        <v>0</v>
      </c>
      <c r="P17" s="116"/>
      <c r="Q17" s="116"/>
      <c r="R17" s="117"/>
      <c r="S17" s="243"/>
      <c r="T17" s="121">
        <f t="shared" si="0"/>
        <v>0</v>
      </c>
      <c r="U17" s="105"/>
      <c r="V17" s="364"/>
    </row>
    <row r="18" spans="1:22" s="43" customFormat="1" ht="24.95" customHeight="1">
      <c r="A18" s="408"/>
      <c r="B18" s="115"/>
      <c r="C18" s="116"/>
      <c r="D18" s="117"/>
      <c r="E18" s="116"/>
      <c r="F18" s="116"/>
      <c r="G18" s="116"/>
      <c r="H18" s="118"/>
      <c r="I18" s="116"/>
      <c r="J18" s="116"/>
      <c r="K18" s="116"/>
      <c r="L18" s="117"/>
      <c r="M18" s="116"/>
      <c r="N18" s="119"/>
      <c r="O18" s="120">
        <f>Tableau112[[#This Row],[MONTANT TOTAL  HT]]*1.2</f>
        <v>0</v>
      </c>
      <c r="P18" s="116"/>
      <c r="Q18" s="116"/>
      <c r="R18" s="117"/>
      <c r="S18" s="243"/>
      <c r="T18" s="121">
        <f t="shared" si="0"/>
        <v>0</v>
      </c>
      <c r="U18" s="105"/>
      <c r="V18" s="364"/>
    </row>
    <row r="19" spans="1:22" s="43" customFormat="1" ht="24.95" customHeight="1">
      <c r="A19" s="408"/>
      <c r="B19" s="115"/>
      <c r="C19" s="116"/>
      <c r="D19" s="117"/>
      <c r="E19" s="116"/>
      <c r="F19" s="116"/>
      <c r="G19" s="116"/>
      <c r="H19" s="118"/>
      <c r="I19" s="116"/>
      <c r="J19" s="116"/>
      <c r="K19" s="116"/>
      <c r="L19" s="117"/>
      <c r="M19" s="116"/>
      <c r="N19" s="119"/>
      <c r="O19" s="120">
        <f>Tableau112[[#This Row],[MONTANT TOTAL  HT]]*1.2</f>
        <v>0</v>
      </c>
      <c r="P19" s="116"/>
      <c r="Q19" s="116"/>
      <c r="R19" s="117"/>
      <c r="S19" s="243"/>
      <c r="T19" s="121">
        <f t="shared" si="0"/>
        <v>0</v>
      </c>
      <c r="U19" s="105"/>
      <c r="V19" s="364"/>
    </row>
    <row r="20" spans="1:22" s="43" customFormat="1" ht="24.95" customHeight="1">
      <c r="A20" s="408"/>
      <c r="B20" s="115"/>
      <c r="C20" s="116"/>
      <c r="D20" s="117"/>
      <c r="E20" s="116"/>
      <c r="F20" s="116"/>
      <c r="G20" s="116"/>
      <c r="H20" s="118"/>
      <c r="I20" s="116"/>
      <c r="J20" s="116"/>
      <c r="K20" s="116"/>
      <c r="L20" s="117"/>
      <c r="M20" s="116"/>
      <c r="N20" s="119"/>
      <c r="O20" s="120">
        <f>Tableau112[[#This Row],[MONTANT TOTAL  HT]]*1.2</f>
        <v>0</v>
      </c>
      <c r="P20" s="116"/>
      <c r="Q20" s="116"/>
      <c r="R20" s="117"/>
      <c r="S20" s="243"/>
      <c r="T20" s="121">
        <f t="shared" si="0"/>
        <v>0</v>
      </c>
      <c r="U20" s="105"/>
      <c r="V20" s="364"/>
    </row>
    <row r="21" spans="1:22" s="43" customFormat="1" ht="24.95" customHeight="1">
      <c r="A21" s="408"/>
      <c r="B21" s="115"/>
      <c r="C21" s="116"/>
      <c r="D21" s="117"/>
      <c r="E21" s="116"/>
      <c r="F21" s="116"/>
      <c r="G21" s="116"/>
      <c r="H21" s="118"/>
      <c r="I21" s="116"/>
      <c r="J21" s="116"/>
      <c r="K21" s="116"/>
      <c r="L21" s="117"/>
      <c r="M21" s="116"/>
      <c r="N21" s="119"/>
      <c r="O21" s="120">
        <f>Tableau112[[#This Row],[MONTANT TOTAL  HT]]*1.2</f>
        <v>0</v>
      </c>
      <c r="P21" s="116"/>
      <c r="Q21" s="116"/>
      <c r="R21" s="117"/>
      <c r="S21" s="243"/>
      <c r="T21" s="121">
        <f t="shared" si="0"/>
        <v>0</v>
      </c>
      <c r="U21" s="105"/>
      <c r="V21" s="364"/>
    </row>
    <row r="22" spans="1:22" s="43" customFormat="1" ht="24.95" customHeight="1">
      <c r="A22" s="408"/>
      <c r="B22" s="115"/>
      <c r="C22" s="116"/>
      <c r="D22" s="117"/>
      <c r="E22" s="116"/>
      <c r="F22" s="116"/>
      <c r="G22" s="116"/>
      <c r="H22" s="118"/>
      <c r="I22" s="116"/>
      <c r="J22" s="116"/>
      <c r="K22" s="116"/>
      <c r="L22" s="117"/>
      <c r="M22" s="116"/>
      <c r="N22" s="119"/>
      <c r="O22" s="120">
        <f>Tableau112[[#This Row],[MONTANT TOTAL  HT]]*1.2</f>
        <v>0</v>
      </c>
      <c r="P22" s="116"/>
      <c r="Q22" s="116"/>
      <c r="R22" s="117"/>
      <c r="S22" s="243"/>
      <c r="T22" s="121">
        <f t="shared" si="0"/>
        <v>0</v>
      </c>
      <c r="U22" s="105"/>
      <c r="V22" s="364"/>
    </row>
    <row r="23" spans="1:22" s="43" customFormat="1" ht="24.95" customHeight="1">
      <c r="A23" s="408"/>
      <c r="B23" s="115"/>
      <c r="C23" s="116"/>
      <c r="D23" s="117"/>
      <c r="E23" s="116"/>
      <c r="F23" s="116"/>
      <c r="G23" s="116"/>
      <c r="H23" s="118"/>
      <c r="I23" s="116"/>
      <c r="J23" s="116"/>
      <c r="K23" s="116"/>
      <c r="L23" s="117"/>
      <c r="M23" s="116"/>
      <c r="N23" s="119"/>
      <c r="O23" s="120">
        <f>Tableau112[[#This Row],[MONTANT TOTAL  HT]]*1.2</f>
        <v>0</v>
      </c>
      <c r="P23" s="116"/>
      <c r="Q23" s="116"/>
      <c r="R23" s="117"/>
      <c r="S23" s="243"/>
      <c r="T23" s="121">
        <f t="shared" si="0"/>
        <v>0</v>
      </c>
      <c r="U23" s="105"/>
      <c r="V23" s="364"/>
    </row>
    <row r="24" spans="1:22" s="43" customFormat="1" ht="24.95" customHeight="1">
      <c r="A24" s="408"/>
      <c r="B24" s="115"/>
      <c r="C24" s="116"/>
      <c r="D24" s="117"/>
      <c r="E24" s="116"/>
      <c r="F24" s="116"/>
      <c r="G24" s="116"/>
      <c r="H24" s="118"/>
      <c r="I24" s="116"/>
      <c r="J24" s="116"/>
      <c r="K24" s="116"/>
      <c r="L24" s="117"/>
      <c r="M24" s="116"/>
      <c r="N24" s="119"/>
      <c r="O24" s="120">
        <f>Tableau112[[#This Row],[MONTANT TOTAL  HT]]*1.2</f>
        <v>0</v>
      </c>
      <c r="P24" s="116"/>
      <c r="Q24" s="116"/>
      <c r="R24" s="117"/>
      <c r="S24" s="243"/>
      <c r="T24" s="298">
        <f t="shared" si="0"/>
        <v>0</v>
      </c>
      <c r="U24" s="105"/>
      <c r="V24" s="364"/>
    </row>
    <row r="25" spans="1:22" s="43" customFormat="1" ht="24.95" customHeight="1">
      <c r="A25" s="408"/>
      <c r="B25" s="115"/>
      <c r="C25" s="116"/>
      <c r="D25" s="117"/>
      <c r="E25" s="116"/>
      <c r="F25" s="116"/>
      <c r="G25" s="116"/>
      <c r="H25" s="118"/>
      <c r="I25" s="116"/>
      <c r="J25" s="116"/>
      <c r="K25" s="116"/>
      <c r="L25" s="117"/>
      <c r="M25" s="116"/>
      <c r="N25" s="119"/>
      <c r="O25" s="120">
        <f>Tableau112[[#This Row],[MONTANT TOTAL  HT]]*1.2</f>
        <v>0</v>
      </c>
      <c r="P25" s="116"/>
      <c r="Q25" s="116"/>
      <c r="R25" s="117"/>
      <c r="S25" s="243"/>
      <c r="T25" s="298">
        <f t="shared" si="0"/>
        <v>0</v>
      </c>
      <c r="U25" s="105"/>
      <c r="V25" s="364"/>
    </row>
    <row r="26" spans="1:22" s="43" customFormat="1" ht="24.95" customHeight="1">
      <c r="A26" s="408"/>
      <c r="B26" s="295"/>
      <c r="C26" s="116"/>
      <c r="D26" s="117"/>
      <c r="E26" s="116"/>
      <c r="F26" s="116"/>
      <c r="G26" s="116"/>
      <c r="H26" s="118"/>
      <c r="I26" s="116"/>
      <c r="J26" s="116"/>
      <c r="K26" s="296"/>
      <c r="L26" s="117"/>
      <c r="M26" s="120"/>
      <c r="N26" s="119"/>
      <c r="O26" s="120">
        <f>Tableau112[[#This Row],[MONTANT TOTAL  HT]]*1.2</f>
        <v>0</v>
      </c>
      <c r="P26" s="116"/>
      <c r="Q26" s="120"/>
      <c r="R26" s="297"/>
      <c r="S26" s="243"/>
      <c r="T26" s="298">
        <f>IF(ISBLANK($S26),O26,0)</f>
        <v>0</v>
      </c>
      <c r="U26" s="105"/>
      <c r="V26" s="364"/>
    </row>
    <row r="27" spans="1:22" s="43" customFormat="1" ht="24.95" customHeight="1">
      <c r="A27" s="408"/>
      <c r="B27" s="115"/>
      <c r="C27" s="116"/>
      <c r="D27" s="117"/>
      <c r="E27" s="116"/>
      <c r="F27" s="116"/>
      <c r="G27" s="116"/>
      <c r="H27" s="118"/>
      <c r="I27" s="116"/>
      <c r="J27" s="116"/>
      <c r="K27" s="116"/>
      <c r="L27" s="117"/>
      <c r="M27" s="116"/>
      <c r="N27" s="119"/>
      <c r="O27" s="120">
        <f>Tableau112[[#This Row],[MONTANT TOTAL  HT]]*1.2</f>
        <v>0</v>
      </c>
      <c r="P27" s="116"/>
      <c r="Q27" s="116"/>
      <c r="R27" s="117"/>
      <c r="S27" s="243"/>
      <c r="T27" s="298">
        <f t="shared" si="0"/>
        <v>0</v>
      </c>
      <c r="U27" s="105"/>
      <c r="V27" s="364"/>
    </row>
    <row r="28" spans="1:22" s="43" customFormat="1" ht="24.95" customHeight="1">
      <c r="A28" s="408"/>
      <c r="B28" s="122"/>
      <c r="C28" s="123"/>
      <c r="D28" s="124"/>
      <c r="E28" s="123"/>
      <c r="F28" s="123"/>
      <c r="G28" s="123"/>
      <c r="H28" s="125"/>
      <c r="I28" s="123"/>
      <c r="J28" s="123"/>
      <c r="K28" s="123"/>
      <c r="L28" s="124"/>
      <c r="M28" s="123"/>
      <c r="N28" s="126"/>
      <c r="O28" s="120">
        <f>Tableau112[[#This Row],[MONTANT TOTAL  HT]]*1.2</f>
        <v>0</v>
      </c>
      <c r="P28" s="123"/>
      <c r="Q28" s="123"/>
      <c r="R28" s="124"/>
      <c r="S28" s="244"/>
      <c r="T28" s="121">
        <f>IF(ISBLANK($S35),O35,0)</f>
        <v>0</v>
      </c>
      <c r="U28" s="105"/>
      <c r="V28" s="364"/>
    </row>
    <row r="29" spans="1:22" ht="24.95" customHeight="1" thickBot="1">
      <c r="A29" s="19"/>
      <c r="B29" s="288" t="s">
        <v>9</v>
      </c>
      <c r="C29" s="289"/>
      <c r="D29" s="290"/>
      <c r="E29" s="289"/>
      <c r="F29" s="289"/>
      <c r="G29" s="289"/>
      <c r="H29" s="291"/>
      <c r="I29" s="289"/>
      <c r="J29" s="289"/>
      <c r="K29" s="289"/>
      <c r="L29" s="290"/>
      <c r="M29" s="289"/>
      <c r="N29" s="292">
        <f>SUBTOTAL(109,Tableau112[MONTANT TOTAL  HT])</f>
        <v>0</v>
      </c>
      <c r="O29" s="293">
        <f>SUBTOTAL(109,Tableau112[MONTANT TOTAL TTC])</f>
        <v>0</v>
      </c>
      <c r="P29" s="289"/>
      <c r="Q29" s="289"/>
      <c r="R29" s="290"/>
      <c r="S29" s="290"/>
      <c r="T29" s="293">
        <f>SUBTOTAL(109,Tableau112[RESTE A RECEVOIR TTC])</f>
        <v>0</v>
      </c>
      <c r="U29" s="362"/>
      <c r="V29" s="365"/>
    </row>
    <row r="30" spans="1:22" s="17" customFormat="1" ht="50.25" customHeight="1">
      <c r="A30" s="278"/>
      <c r="B30" s="279"/>
      <c r="C30" s="279"/>
      <c r="D30" s="280"/>
      <c r="E30" s="279"/>
      <c r="F30" s="279"/>
      <c r="G30" s="279"/>
      <c r="H30" s="281"/>
      <c r="I30" s="279"/>
      <c r="J30" s="279"/>
      <c r="K30" s="279"/>
      <c r="L30" s="280"/>
      <c r="M30" s="279"/>
      <c r="N30" s="282"/>
      <c r="O30" s="283"/>
      <c r="P30" s="279"/>
      <c r="Q30" s="285"/>
      <c r="R30" s="286" t="s">
        <v>65</v>
      </c>
      <c r="S30" s="287">
        <f>Tableau112[[#Totals],[MONTANT TOTAL TTC]]-Tableau112[[#Totals],[RESTE A RECEVOIR TTC]]</f>
        <v>0</v>
      </c>
      <c r="T30" s="283"/>
      <c r="U30" s="284"/>
    </row>
    <row r="31" spans="1:22" ht="30" customHeight="1">
      <c r="B31" s="6"/>
      <c r="C31" s="6"/>
      <c r="D31" s="47"/>
      <c r="E31" s="6"/>
      <c r="F31" s="6"/>
      <c r="G31" s="6"/>
      <c r="H31" s="52"/>
      <c r="I31" s="6"/>
      <c r="J31" s="6"/>
      <c r="K31" s="6"/>
      <c r="L31" s="47"/>
      <c r="M31" s="12"/>
      <c r="N31" s="7"/>
      <c r="O31" s="6"/>
      <c r="P31" s="6"/>
      <c r="Q31" s="6"/>
      <c r="R31" s="47"/>
      <c r="S31" s="47"/>
      <c r="T31" s="7"/>
      <c r="U31" s="6"/>
    </row>
    <row r="32" spans="1:22" s="17" customFormat="1" ht="15" customHeight="1" thickBot="1">
      <c r="A32" s="14"/>
      <c r="B32" s="15"/>
      <c r="C32" s="15"/>
      <c r="D32" s="50"/>
      <c r="E32" s="15"/>
      <c r="F32" s="15"/>
      <c r="G32" s="15"/>
      <c r="H32" s="53"/>
      <c r="I32" s="15"/>
      <c r="J32" s="15"/>
      <c r="K32" s="15"/>
      <c r="L32" s="48"/>
      <c r="M32" s="16"/>
      <c r="N32" s="16"/>
      <c r="O32" s="15"/>
      <c r="P32" s="16"/>
      <c r="Q32" s="16"/>
      <c r="R32" s="48"/>
      <c r="S32" s="48"/>
      <c r="T32" s="55"/>
      <c r="U32" s="16"/>
    </row>
    <row r="33" spans="1:22" ht="60.75" customHeight="1">
      <c r="A33" s="277"/>
      <c r="B33" s="405" t="s">
        <v>70</v>
      </c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5"/>
      <c r="T33" s="405"/>
      <c r="U33" s="405"/>
      <c r="V33" s="406"/>
    </row>
    <row r="34" spans="1:22" ht="60" customHeight="1">
      <c r="A34" s="409" t="s">
        <v>16</v>
      </c>
      <c r="B34" s="8" t="s">
        <v>17</v>
      </c>
      <c r="C34" s="8" t="s">
        <v>0</v>
      </c>
      <c r="D34" s="46" t="s">
        <v>1</v>
      </c>
      <c r="E34" s="10" t="s">
        <v>2</v>
      </c>
      <c r="F34" s="10" t="s">
        <v>3</v>
      </c>
      <c r="G34" s="10" t="s">
        <v>10</v>
      </c>
      <c r="H34" s="51" t="s">
        <v>13</v>
      </c>
      <c r="I34" s="10" t="s">
        <v>12</v>
      </c>
      <c r="J34" s="10" t="s">
        <v>24</v>
      </c>
      <c r="K34" s="10" t="s">
        <v>7</v>
      </c>
      <c r="L34" s="46" t="s">
        <v>40</v>
      </c>
      <c r="M34" s="9" t="s">
        <v>5</v>
      </c>
      <c r="N34" s="11" t="s">
        <v>44</v>
      </c>
      <c r="O34" s="11" t="s">
        <v>45</v>
      </c>
      <c r="P34" s="10" t="s">
        <v>6</v>
      </c>
      <c r="Q34" s="10" t="s">
        <v>14</v>
      </c>
      <c r="R34" s="46" t="s">
        <v>15</v>
      </c>
      <c r="S34" s="46" t="s">
        <v>4</v>
      </c>
      <c r="T34" s="11" t="s">
        <v>8</v>
      </c>
      <c r="U34" s="99" t="s">
        <v>69</v>
      </c>
      <c r="V34" s="368" t="s">
        <v>11</v>
      </c>
    </row>
    <row r="35" spans="1:22" s="43" customFormat="1" ht="24.95" customHeight="1">
      <c r="A35" s="409"/>
      <c r="B35" s="115"/>
      <c r="C35" s="116"/>
      <c r="D35" s="117"/>
      <c r="E35" s="116"/>
      <c r="F35" s="116"/>
      <c r="G35" s="116"/>
      <c r="H35" s="118"/>
      <c r="I35" s="116"/>
      <c r="J35" s="116"/>
      <c r="K35" s="33"/>
      <c r="L35" s="117"/>
      <c r="M35" s="116"/>
      <c r="N35" s="119"/>
      <c r="O35" s="120">
        <f>Tableau413[[#This Row],[MONTANT TOTAL  HT]]*1.2</f>
        <v>0</v>
      </c>
      <c r="P35" s="123"/>
      <c r="Q35" s="123"/>
      <c r="R35" s="124"/>
      <c r="S35" s="244"/>
      <c r="T35" s="121">
        <f t="shared" ref="T35:T60" si="1">IF(ISBLANK($S35),O35,0)</f>
        <v>0</v>
      </c>
      <c r="U35" s="105"/>
      <c r="V35" s="367"/>
    </row>
    <row r="36" spans="1:22" s="43" customFormat="1" ht="24.95" customHeight="1">
      <c r="A36" s="409"/>
      <c r="B36" s="115"/>
      <c r="C36" s="116"/>
      <c r="D36" s="117"/>
      <c r="E36" s="116"/>
      <c r="F36" s="116"/>
      <c r="G36" s="116"/>
      <c r="H36" s="118"/>
      <c r="I36" s="116"/>
      <c r="J36" s="116"/>
      <c r="K36" s="116"/>
      <c r="L36" s="117"/>
      <c r="M36" s="116"/>
      <c r="N36" s="119"/>
      <c r="O36" s="120">
        <f>Tableau413[[#This Row],[MONTANT TOTAL  HT]]*1.2</f>
        <v>0</v>
      </c>
      <c r="P36" s="116"/>
      <c r="Q36" s="116"/>
      <c r="R36" s="117"/>
      <c r="S36" s="243"/>
      <c r="T36" s="121">
        <f t="shared" si="1"/>
        <v>0</v>
      </c>
      <c r="U36" s="105"/>
      <c r="V36" s="367"/>
    </row>
    <row r="37" spans="1:22" s="43" customFormat="1" ht="24.95" customHeight="1">
      <c r="A37" s="409"/>
      <c r="B37" s="115"/>
      <c r="C37" s="116"/>
      <c r="D37" s="117"/>
      <c r="E37" s="116"/>
      <c r="F37" s="116"/>
      <c r="G37" s="116"/>
      <c r="H37" s="118"/>
      <c r="I37" s="116"/>
      <c r="J37" s="116"/>
      <c r="K37" s="116"/>
      <c r="L37" s="117"/>
      <c r="M37" s="116"/>
      <c r="N37" s="119"/>
      <c r="O37" s="120">
        <f>Tableau413[[#This Row],[MONTANT TOTAL  HT]]*1.2</f>
        <v>0</v>
      </c>
      <c r="P37" s="116"/>
      <c r="Q37" s="116"/>
      <c r="R37" s="117"/>
      <c r="S37" s="243"/>
      <c r="T37" s="121">
        <f t="shared" si="1"/>
        <v>0</v>
      </c>
      <c r="U37" s="105"/>
      <c r="V37" s="367"/>
    </row>
    <row r="38" spans="1:22" s="43" customFormat="1" ht="24.95" customHeight="1">
      <c r="A38" s="409"/>
      <c r="B38" s="115"/>
      <c r="C38" s="116"/>
      <c r="D38" s="117"/>
      <c r="E38" s="116"/>
      <c r="F38" s="116"/>
      <c r="G38" s="116"/>
      <c r="H38" s="118"/>
      <c r="I38" s="116"/>
      <c r="J38" s="116"/>
      <c r="K38" s="116"/>
      <c r="L38" s="117"/>
      <c r="M38" s="116"/>
      <c r="N38" s="119"/>
      <c r="O38" s="120">
        <f>Tableau413[[#This Row],[MONTANT TOTAL  HT]]*1.2</f>
        <v>0</v>
      </c>
      <c r="P38" s="116"/>
      <c r="Q38" s="116"/>
      <c r="R38" s="117"/>
      <c r="S38" s="243"/>
      <c r="T38" s="121">
        <f t="shared" si="1"/>
        <v>0</v>
      </c>
      <c r="U38" s="105"/>
      <c r="V38" s="367"/>
    </row>
    <row r="39" spans="1:22" s="43" customFormat="1" ht="24.95" customHeight="1">
      <c r="A39" s="409"/>
      <c r="B39" s="115"/>
      <c r="C39" s="116"/>
      <c r="D39" s="117"/>
      <c r="E39" s="123"/>
      <c r="F39" s="123"/>
      <c r="G39" s="116"/>
      <c r="H39" s="125"/>
      <c r="I39" s="123"/>
      <c r="J39" s="116"/>
      <c r="K39" s="116"/>
      <c r="L39" s="117"/>
      <c r="M39" s="116"/>
      <c r="N39" s="119"/>
      <c r="O39" s="120">
        <f>Tableau413[[#This Row],[MONTANT TOTAL  HT]]*1.2</f>
        <v>0</v>
      </c>
      <c r="P39" s="116"/>
      <c r="Q39" s="116"/>
      <c r="R39" s="117"/>
      <c r="S39" s="243"/>
      <c r="T39" s="121">
        <f t="shared" si="1"/>
        <v>0</v>
      </c>
      <c r="U39" s="105"/>
      <c r="V39" s="367"/>
    </row>
    <row r="40" spans="1:22" s="43" customFormat="1" ht="24.95" customHeight="1">
      <c r="A40" s="409"/>
      <c r="B40" s="115"/>
      <c r="C40" s="116"/>
      <c r="D40" s="117"/>
      <c r="E40" s="116"/>
      <c r="F40" s="116"/>
      <c r="G40" s="116"/>
      <c r="H40" s="118"/>
      <c r="I40" s="116"/>
      <c r="J40" s="116"/>
      <c r="K40" s="115"/>
      <c r="L40" s="117"/>
      <c r="M40" s="116"/>
      <c r="N40" s="119"/>
      <c r="O40" s="120">
        <f>Tableau413[[#This Row],[MONTANT TOTAL  HT]]*1.2</f>
        <v>0</v>
      </c>
      <c r="P40" s="116"/>
      <c r="Q40" s="116"/>
      <c r="R40" s="117"/>
      <c r="S40" s="243"/>
      <c r="T40" s="121">
        <f t="shared" si="1"/>
        <v>0</v>
      </c>
      <c r="U40" s="105"/>
      <c r="V40" s="367"/>
    </row>
    <row r="41" spans="1:22" s="43" customFormat="1" ht="24.95" customHeight="1">
      <c r="A41" s="409"/>
      <c r="B41" s="115"/>
      <c r="C41" s="116"/>
      <c r="D41" s="117"/>
      <c r="E41" s="116"/>
      <c r="F41" s="116"/>
      <c r="G41" s="116"/>
      <c r="H41" s="118"/>
      <c r="I41" s="116"/>
      <c r="J41" s="116"/>
      <c r="K41" s="115"/>
      <c r="L41" s="117"/>
      <c r="M41" s="116"/>
      <c r="N41" s="119"/>
      <c r="O41" s="120">
        <f>Tableau413[[#This Row],[MONTANT TOTAL  HT]]*1.2</f>
        <v>0</v>
      </c>
      <c r="P41" s="116"/>
      <c r="Q41" s="116"/>
      <c r="R41" s="117"/>
      <c r="S41" s="243"/>
      <c r="T41" s="121">
        <f t="shared" si="1"/>
        <v>0</v>
      </c>
      <c r="U41" s="105"/>
      <c r="V41" s="367"/>
    </row>
    <row r="42" spans="1:22" s="43" customFormat="1" ht="24.95" customHeight="1">
      <c r="A42" s="409"/>
      <c r="B42" s="115"/>
      <c r="C42" s="116"/>
      <c r="D42" s="117"/>
      <c r="E42" s="116"/>
      <c r="F42" s="116"/>
      <c r="G42" s="116"/>
      <c r="H42" s="118"/>
      <c r="I42" s="190"/>
      <c r="J42" s="116"/>
      <c r="K42" s="115"/>
      <c r="L42" s="117"/>
      <c r="M42" s="116"/>
      <c r="N42" s="119"/>
      <c r="O42" s="120">
        <f>Tableau413[[#This Row],[MONTANT TOTAL  HT]]*1.2</f>
        <v>0</v>
      </c>
      <c r="P42" s="116"/>
      <c r="Q42" s="116"/>
      <c r="R42" s="117"/>
      <c r="S42" s="243"/>
      <c r="T42" s="121">
        <f t="shared" si="1"/>
        <v>0</v>
      </c>
      <c r="U42" s="312"/>
      <c r="V42" s="367"/>
    </row>
    <row r="43" spans="1:22" s="43" customFormat="1" ht="24.95" customHeight="1">
      <c r="A43" s="409"/>
      <c r="B43" s="115"/>
      <c r="C43" s="116"/>
      <c r="D43" s="117"/>
      <c r="E43" s="116"/>
      <c r="F43" s="116"/>
      <c r="G43" s="116"/>
      <c r="H43" s="118"/>
      <c r="I43" s="116"/>
      <c r="J43" s="116"/>
      <c r="K43" s="115"/>
      <c r="L43" s="117"/>
      <c r="M43" s="116"/>
      <c r="N43" s="119"/>
      <c r="O43" s="120">
        <f>Tableau413[[#This Row],[MONTANT TOTAL  HT]]*1.2</f>
        <v>0</v>
      </c>
      <c r="P43" s="116"/>
      <c r="Q43" s="116"/>
      <c r="R43" s="117"/>
      <c r="S43" s="243"/>
      <c r="T43" s="121">
        <f t="shared" si="1"/>
        <v>0</v>
      </c>
      <c r="U43" s="105"/>
      <c r="V43" s="367"/>
    </row>
    <row r="44" spans="1:22" s="43" customFormat="1" ht="24.95" customHeight="1">
      <c r="A44" s="409"/>
      <c r="B44" s="115"/>
      <c r="C44" s="116"/>
      <c r="D44" s="117"/>
      <c r="E44" s="188"/>
      <c r="F44" s="188"/>
      <c r="G44" s="116"/>
      <c r="H44" s="189"/>
      <c r="I44" s="188"/>
      <c r="J44" s="188"/>
      <c r="K44" s="116"/>
      <c r="L44" s="117"/>
      <c r="M44" s="116"/>
      <c r="N44" s="119"/>
      <c r="O44" s="120">
        <f>Tableau413[[#This Row],[MONTANT TOTAL  HT]]*1.2</f>
        <v>0</v>
      </c>
      <c r="P44" s="116"/>
      <c r="Q44" s="116"/>
      <c r="R44" s="117"/>
      <c r="S44" s="243"/>
      <c r="T44" s="121">
        <f t="shared" si="1"/>
        <v>0</v>
      </c>
      <c r="U44" s="105"/>
      <c r="V44" s="367"/>
    </row>
    <row r="45" spans="1:22" s="43" customFormat="1" ht="24.95" customHeight="1">
      <c r="A45" s="409"/>
      <c r="B45" s="115"/>
      <c r="C45" s="116"/>
      <c r="D45" s="117"/>
      <c r="E45" s="116"/>
      <c r="F45" s="116"/>
      <c r="G45" s="116"/>
      <c r="H45" s="118"/>
      <c r="I45" s="116"/>
      <c r="J45" s="116"/>
      <c r="K45" s="116"/>
      <c r="L45" s="117"/>
      <c r="M45" s="116"/>
      <c r="N45" s="119"/>
      <c r="O45" s="120">
        <f>Tableau413[[#This Row],[MONTANT TOTAL  HT]]*1.2</f>
        <v>0</v>
      </c>
      <c r="P45" s="116"/>
      <c r="Q45" s="116"/>
      <c r="R45" s="117"/>
      <c r="S45" s="243"/>
      <c r="T45" s="121">
        <f t="shared" si="1"/>
        <v>0</v>
      </c>
      <c r="U45" s="312"/>
      <c r="V45" s="367"/>
    </row>
    <row r="46" spans="1:22" s="43" customFormat="1" ht="24.95" customHeight="1">
      <c r="A46" s="409"/>
      <c r="B46" s="115"/>
      <c r="C46" s="116"/>
      <c r="D46" s="117"/>
      <c r="E46" s="116"/>
      <c r="F46" s="116"/>
      <c r="G46" s="116"/>
      <c r="H46" s="118"/>
      <c r="I46" s="116"/>
      <c r="J46" s="116"/>
      <c r="K46" s="116"/>
      <c r="L46" s="117"/>
      <c r="M46" s="116"/>
      <c r="N46" s="119"/>
      <c r="O46" s="120">
        <f>Tableau413[[#This Row],[MONTANT TOTAL  HT]]*1.2</f>
        <v>0</v>
      </c>
      <c r="P46" s="116"/>
      <c r="Q46" s="116"/>
      <c r="R46" s="117"/>
      <c r="S46" s="243"/>
      <c r="T46" s="121">
        <f t="shared" si="1"/>
        <v>0</v>
      </c>
      <c r="U46" s="105"/>
      <c r="V46" s="367"/>
    </row>
    <row r="47" spans="1:22" s="43" customFormat="1" ht="24.95" customHeight="1">
      <c r="A47" s="409"/>
      <c r="B47" s="115"/>
      <c r="C47" s="116"/>
      <c r="D47" s="117"/>
      <c r="E47" s="116"/>
      <c r="F47" s="116"/>
      <c r="G47" s="116"/>
      <c r="H47" s="118"/>
      <c r="I47" s="116"/>
      <c r="J47" s="116"/>
      <c r="K47" s="116"/>
      <c r="L47" s="117"/>
      <c r="M47" s="116"/>
      <c r="N47" s="119"/>
      <c r="O47" s="120">
        <f>Tableau413[[#This Row],[MONTANT TOTAL  HT]]*1.2</f>
        <v>0</v>
      </c>
      <c r="P47" s="116"/>
      <c r="Q47" s="116"/>
      <c r="R47" s="117"/>
      <c r="S47" s="243"/>
      <c r="T47" s="121">
        <f t="shared" si="1"/>
        <v>0</v>
      </c>
      <c r="U47" s="312"/>
      <c r="V47" s="367"/>
    </row>
    <row r="48" spans="1:22" s="43" customFormat="1" ht="24.95" customHeight="1">
      <c r="A48" s="409"/>
      <c r="B48" s="115"/>
      <c r="C48" s="116"/>
      <c r="D48" s="117"/>
      <c r="E48" s="116"/>
      <c r="F48" s="116"/>
      <c r="G48" s="116"/>
      <c r="H48" s="118"/>
      <c r="I48" s="116"/>
      <c r="J48" s="116"/>
      <c r="K48" s="116"/>
      <c r="L48" s="117"/>
      <c r="M48" s="116"/>
      <c r="N48" s="119"/>
      <c r="O48" s="120">
        <f>Tableau413[[#This Row],[MONTANT TOTAL  HT]]*1.2</f>
        <v>0</v>
      </c>
      <c r="P48" s="116"/>
      <c r="Q48" s="116"/>
      <c r="R48" s="117"/>
      <c r="S48" s="243"/>
      <c r="T48" s="121">
        <f t="shared" si="1"/>
        <v>0</v>
      </c>
      <c r="U48" s="105"/>
      <c r="V48" s="367"/>
    </row>
    <row r="49" spans="1:22" s="43" customFormat="1" ht="24.95" customHeight="1">
      <c r="A49" s="409"/>
      <c r="B49" s="115"/>
      <c r="C49" s="116"/>
      <c r="D49" s="117"/>
      <c r="E49" s="116"/>
      <c r="F49" s="116"/>
      <c r="G49" s="116"/>
      <c r="H49" s="118"/>
      <c r="I49" s="116"/>
      <c r="J49" s="116"/>
      <c r="K49" s="116"/>
      <c r="L49" s="117"/>
      <c r="M49" s="116"/>
      <c r="N49" s="119"/>
      <c r="O49" s="120">
        <f>Tableau413[[#This Row],[MONTANT TOTAL  HT]]*1.2</f>
        <v>0</v>
      </c>
      <c r="P49" s="116"/>
      <c r="Q49" s="116"/>
      <c r="R49" s="117"/>
      <c r="S49" s="243"/>
      <c r="T49" s="121">
        <f t="shared" si="1"/>
        <v>0</v>
      </c>
      <c r="U49" s="105"/>
      <c r="V49" s="367"/>
    </row>
    <row r="50" spans="1:22" s="43" customFormat="1" ht="24.95" customHeight="1">
      <c r="A50" s="409"/>
      <c r="B50" s="115"/>
      <c r="C50" s="116"/>
      <c r="D50" s="117"/>
      <c r="E50" s="116"/>
      <c r="F50" s="116"/>
      <c r="G50" s="116"/>
      <c r="H50" s="118"/>
      <c r="I50" s="116"/>
      <c r="J50" s="116"/>
      <c r="K50" s="116"/>
      <c r="L50" s="117"/>
      <c r="M50" s="116"/>
      <c r="N50" s="119"/>
      <c r="O50" s="120">
        <f>Tableau413[[#This Row],[MONTANT TOTAL  HT]]*1.2</f>
        <v>0</v>
      </c>
      <c r="P50" s="116"/>
      <c r="Q50" s="116"/>
      <c r="R50" s="117"/>
      <c r="S50" s="243"/>
      <c r="T50" s="121">
        <f t="shared" si="1"/>
        <v>0</v>
      </c>
      <c r="U50" s="105"/>
      <c r="V50" s="367"/>
    </row>
    <row r="51" spans="1:22" s="43" customFormat="1" ht="24.95" customHeight="1">
      <c r="A51" s="409"/>
      <c r="B51" s="115"/>
      <c r="C51" s="116"/>
      <c r="D51" s="117"/>
      <c r="E51" s="116"/>
      <c r="F51" s="116"/>
      <c r="G51" s="116"/>
      <c r="H51" s="118"/>
      <c r="I51" s="116"/>
      <c r="J51" s="116"/>
      <c r="K51" s="116"/>
      <c r="L51" s="117"/>
      <c r="M51" s="116"/>
      <c r="N51" s="119"/>
      <c r="O51" s="120">
        <f>Tableau413[[#This Row],[MONTANT TOTAL  HT]]*1.2</f>
        <v>0</v>
      </c>
      <c r="P51" s="116"/>
      <c r="Q51" s="116"/>
      <c r="R51" s="117"/>
      <c r="S51" s="243"/>
      <c r="T51" s="121">
        <f t="shared" si="1"/>
        <v>0</v>
      </c>
      <c r="U51" s="105"/>
      <c r="V51" s="367"/>
    </row>
    <row r="52" spans="1:22" s="43" customFormat="1" ht="24.95" customHeight="1">
      <c r="A52" s="409"/>
      <c r="B52" s="115"/>
      <c r="C52" s="116"/>
      <c r="D52" s="117"/>
      <c r="E52" s="116"/>
      <c r="F52" s="116"/>
      <c r="G52" s="116"/>
      <c r="H52" s="118"/>
      <c r="I52" s="116"/>
      <c r="J52" s="116"/>
      <c r="K52" s="116"/>
      <c r="L52" s="117"/>
      <c r="M52" s="116"/>
      <c r="N52" s="119"/>
      <c r="O52" s="120">
        <f>Tableau413[[#This Row],[MONTANT TOTAL  HT]]*1.2</f>
        <v>0</v>
      </c>
      <c r="P52" s="116"/>
      <c r="Q52" s="116"/>
      <c r="R52" s="117"/>
      <c r="S52" s="243"/>
      <c r="T52" s="121">
        <f t="shared" si="1"/>
        <v>0</v>
      </c>
      <c r="U52" s="105"/>
      <c r="V52" s="367"/>
    </row>
    <row r="53" spans="1:22" s="43" customFormat="1" ht="24.95" customHeight="1">
      <c r="A53" s="409"/>
      <c r="B53" s="115"/>
      <c r="C53" s="116"/>
      <c r="D53" s="117"/>
      <c r="E53" s="116"/>
      <c r="F53" s="116"/>
      <c r="G53" s="116"/>
      <c r="H53" s="118"/>
      <c r="I53" s="116"/>
      <c r="J53" s="116"/>
      <c r="K53" s="116"/>
      <c r="L53" s="117"/>
      <c r="M53" s="116"/>
      <c r="N53" s="119"/>
      <c r="O53" s="120">
        <f>Tableau413[[#This Row],[MONTANT TOTAL  HT]]*1.2</f>
        <v>0</v>
      </c>
      <c r="P53" s="116"/>
      <c r="Q53" s="116"/>
      <c r="R53" s="117"/>
      <c r="S53" s="243"/>
      <c r="T53" s="121">
        <f t="shared" si="1"/>
        <v>0</v>
      </c>
      <c r="U53" s="105"/>
      <c r="V53" s="367"/>
    </row>
    <row r="54" spans="1:22" s="43" customFormat="1" ht="24.95" customHeight="1">
      <c r="A54" s="409"/>
      <c r="B54" s="115"/>
      <c r="C54" s="116"/>
      <c r="D54" s="117"/>
      <c r="E54" s="116"/>
      <c r="F54" s="116"/>
      <c r="G54" s="116"/>
      <c r="H54" s="118"/>
      <c r="I54" s="116"/>
      <c r="J54" s="116"/>
      <c r="K54" s="116"/>
      <c r="L54" s="117"/>
      <c r="M54" s="116"/>
      <c r="N54" s="119"/>
      <c r="O54" s="120">
        <f>Tableau413[[#This Row],[MONTANT TOTAL  HT]]*1.2</f>
        <v>0</v>
      </c>
      <c r="P54" s="116"/>
      <c r="Q54" s="116"/>
      <c r="R54" s="117"/>
      <c r="S54" s="243"/>
      <c r="T54" s="121">
        <f t="shared" si="1"/>
        <v>0</v>
      </c>
      <c r="U54" s="105"/>
      <c r="V54" s="367"/>
    </row>
    <row r="55" spans="1:22" s="43" customFormat="1" ht="24.95" customHeight="1">
      <c r="A55" s="409"/>
      <c r="B55" s="115"/>
      <c r="C55" s="116"/>
      <c r="D55" s="117"/>
      <c r="E55" s="116"/>
      <c r="F55" s="116"/>
      <c r="G55" s="116"/>
      <c r="H55" s="118"/>
      <c r="I55" s="116"/>
      <c r="J55" s="116"/>
      <c r="K55" s="116"/>
      <c r="L55" s="117"/>
      <c r="M55" s="116"/>
      <c r="N55" s="119"/>
      <c r="O55" s="120">
        <f>Tableau413[[#This Row],[MONTANT TOTAL  HT]]*1.2</f>
        <v>0</v>
      </c>
      <c r="P55" s="116"/>
      <c r="Q55" s="116"/>
      <c r="R55" s="117"/>
      <c r="S55" s="243"/>
      <c r="T55" s="121">
        <f t="shared" si="1"/>
        <v>0</v>
      </c>
      <c r="U55" s="105"/>
      <c r="V55" s="367"/>
    </row>
    <row r="56" spans="1:22" s="43" customFormat="1" ht="24.95" customHeight="1">
      <c r="A56" s="409"/>
      <c r="B56" s="115"/>
      <c r="C56" s="116"/>
      <c r="D56" s="117"/>
      <c r="E56" s="116"/>
      <c r="F56" s="116"/>
      <c r="G56" s="116"/>
      <c r="H56" s="118"/>
      <c r="I56" s="116"/>
      <c r="J56" s="116"/>
      <c r="K56" s="116"/>
      <c r="L56" s="117"/>
      <c r="M56" s="116"/>
      <c r="N56" s="119"/>
      <c r="O56" s="120">
        <f>Tableau413[[#This Row],[MONTANT TOTAL  HT]]*1.2</f>
        <v>0</v>
      </c>
      <c r="P56" s="116"/>
      <c r="Q56" s="116"/>
      <c r="R56" s="117"/>
      <c r="S56" s="243"/>
      <c r="T56" s="121">
        <f t="shared" si="1"/>
        <v>0</v>
      </c>
      <c r="U56" s="105"/>
      <c r="V56" s="367"/>
    </row>
    <row r="57" spans="1:22" s="43" customFormat="1" ht="24.95" customHeight="1">
      <c r="A57" s="409"/>
      <c r="B57" s="115"/>
      <c r="C57" s="116"/>
      <c r="D57" s="117"/>
      <c r="E57" s="116"/>
      <c r="F57" s="116"/>
      <c r="G57" s="116"/>
      <c r="H57" s="118"/>
      <c r="I57" s="116"/>
      <c r="J57" s="116"/>
      <c r="K57" s="116"/>
      <c r="L57" s="117"/>
      <c r="M57" s="116"/>
      <c r="N57" s="119"/>
      <c r="O57" s="120">
        <f>Tableau413[[#This Row],[MONTANT TOTAL  HT]]*1.2</f>
        <v>0</v>
      </c>
      <c r="P57" s="116"/>
      <c r="Q57" s="116"/>
      <c r="R57" s="117"/>
      <c r="S57" s="243"/>
      <c r="T57" s="121">
        <f t="shared" si="1"/>
        <v>0</v>
      </c>
      <c r="U57" s="105"/>
      <c r="V57" s="367"/>
    </row>
    <row r="58" spans="1:22" s="43" customFormat="1" ht="24.95" customHeight="1">
      <c r="A58" s="409"/>
      <c r="B58" s="115"/>
      <c r="C58" s="116"/>
      <c r="D58" s="117"/>
      <c r="E58" s="116"/>
      <c r="F58" s="116"/>
      <c r="G58" s="116"/>
      <c r="H58" s="118"/>
      <c r="I58" s="116"/>
      <c r="J58" s="116"/>
      <c r="K58" s="116"/>
      <c r="L58" s="117"/>
      <c r="M58" s="116"/>
      <c r="N58" s="119"/>
      <c r="O58" s="120">
        <f>Tableau413[[#This Row],[MONTANT TOTAL  HT]]*1.2</f>
        <v>0</v>
      </c>
      <c r="P58" s="116"/>
      <c r="Q58" s="116"/>
      <c r="R58" s="117"/>
      <c r="S58" s="243"/>
      <c r="T58" s="121">
        <f t="shared" si="1"/>
        <v>0</v>
      </c>
      <c r="U58" s="105"/>
      <c r="V58" s="367"/>
    </row>
    <row r="59" spans="1:22" s="43" customFormat="1" ht="24.95" customHeight="1">
      <c r="A59" s="409"/>
      <c r="B59" s="115"/>
      <c r="C59" s="116"/>
      <c r="D59" s="117"/>
      <c r="E59" s="116"/>
      <c r="F59" s="116"/>
      <c r="G59" s="116"/>
      <c r="H59" s="118"/>
      <c r="I59" s="116"/>
      <c r="J59" s="116"/>
      <c r="K59" s="116"/>
      <c r="L59" s="117"/>
      <c r="M59" s="116"/>
      <c r="N59" s="119"/>
      <c r="O59" s="120">
        <f>Tableau413[[#This Row],[MONTANT TOTAL  HT]]*1.2</f>
        <v>0</v>
      </c>
      <c r="P59" s="116"/>
      <c r="Q59" s="116"/>
      <c r="R59" s="117"/>
      <c r="S59" s="243"/>
      <c r="T59" s="121">
        <f t="shared" si="1"/>
        <v>0</v>
      </c>
      <c r="U59" s="105"/>
      <c r="V59" s="367"/>
    </row>
    <row r="60" spans="1:22" s="43" customFormat="1" ht="24.95" customHeight="1">
      <c r="A60" s="409"/>
      <c r="B60" s="122"/>
      <c r="C60" s="123"/>
      <c r="D60" s="124"/>
      <c r="E60" s="123"/>
      <c r="F60" s="123"/>
      <c r="G60" s="123"/>
      <c r="H60" s="125"/>
      <c r="I60" s="123"/>
      <c r="J60" s="123"/>
      <c r="K60" s="123"/>
      <c r="L60" s="124"/>
      <c r="M60" s="123"/>
      <c r="N60" s="126"/>
      <c r="O60" s="120">
        <f>Tableau413[[#This Row],[MONTANT TOTAL  HT]]*1.2</f>
        <v>0</v>
      </c>
      <c r="P60" s="123"/>
      <c r="Q60" s="123"/>
      <c r="R60" s="124"/>
      <c r="S60" s="244"/>
      <c r="T60" s="121">
        <f t="shared" si="1"/>
        <v>0</v>
      </c>
      <c r="U60" s="105"/>
      <c r="V60" s="367"/>
    </row>
    <row r="61" spans="1:22" s="43" customFormat="1" ht="24.95" customHeight="1" thickBot="1">
      <c r="A61" s="409"/>
      <c r="B61" s="127" t="s">
        <v>9</v>
      </c>
      <c r="C61" s="128"/>
      <c r="D61" s="129"/>
      <c r="E61" s="128"/>
      <c r="F61" s="128"/>
      <c r="G61" s="128"/>
      <c r="H61" s="130"/>
      <c r="I61" s="128"/>
      <c r="J61" s="128"/>
      <c r="K61" s="128"/>
      <c r="L61" s="129"/>
      <c r="M61" s="128"/>
      <c r="N61" s="131">
        <f>SUBTOTAL(109,N35:N60)</f>
        <v>0</v>
      </c>
      <c r="O61" s="131">
        <f>Tableau413[[#This Row],[MONTANT TOTAL  HT]]*1.2</f>
        <v>0</v>
      </c>
      <c r="P61" s="128"/>
      <c r="Q61" s="128"/>
      <c r="R61" s="129"/>
      <c r="S61" s="129"/>
      <c r="T61" s="265">
        <f>SUBTOTAL(109,T35:T60)</f>
        <v>0</v>
      </c>
      <c r="U61" s="370"/>
      <c r="V61" s="369"/>
    </row>
    <row r="62" spans="1:22" ht="51.95" customHeight="1">
      <c r="B62" s="17"/>
      <c r="C62" s="17"/>
      <c r="D62" s="224"/>
      <c r="E62" s="17"/>
      <c r="F62" s="17"/>
      <c r="G62" s="17"/>
      <c r="H62" s="226"/>
      <c r="I62" s="17"/>
      <c r="J62" s="17"/>
      <c r="K62" s="17"/>
      <c r="L62" s="224"/>
      <c r="M62" s="381"/>
      <c r="N62" s="222"/>
      <c r="O62" s="17"/>
      <c r="P62" s="17"/>
      <c r="Q62" s="285"/>
      <c r="R62" s="286" t="s">
        <v>65</v>
      </c>
      <c r="S62" s="287">
        <f>O61-T61</f>
        <v>0</v>
      </c>
      <c r="T62" s="374"/>
      <c r="U62" s="215"/>
      <c r="V62" s="17"/>
    </row>
    <row r="63" spans="1:22" ht="39" customHeight="1">
      <c r="A63" s="278"/>
      <c r="B63" s="410"/>
      <c r="C63" s="410"/>
      <c r="D63" s="410"/>
      <c r="E63" s="410"/>
      <c r="F63" s="410"/>
      <c r="G63" s="375"/>
      <c r="H63" s="376"/>
      <c r="I63" s="375"/>
      <c r="J63" s="375"/>
      <c r="K63" s="375"/>
      <c r="L63" s="377"/>
      <c r="M63" s="373"/>
      <c r="N63" s="373"/>
      <c r="O63" s="373"/>
      <c r="P63" s="373"/>
      <c r="Q63" s="373"/>
      <c r="R63" s="375"/>
      <c r="S63" s="373"/>
      <c r="T63" s="373"/>
      <c r="U63" s="373"/>
      <c r="V63" s="17"/>
    </row>
    <row r="64" spans="1:22" ht="15.75" customHeight="1">
      <c r="A64" s="278"/>
      <c r="B64" s="215"/>
      <c r="C64" s="215"/>
      <c r="D64" s="378"/>
      <c r="E64" s="215"/>
      <c r="F64" s="215"/>
      <c r="G64" s="215"/>
      <c r="H64" s="379"/>
      <c r="I64" s="215"/>
      <c r="J64" s="215"/>
      <c r="K64" s="215"/>
      <c r="L64" s="378"/>
      <c r="M64" s="380"/>
      <c r="N64" s="374"/>
      <c r="O64" s="215"/>
      <c r="P64" s="215"/>
      <c r="Q64" s="215"/>
      <c r="R64" s="378"/>
      <c r="S64" s="378"/>
      <c r="T64" s="374"/>
      <c r="U64" s="17"/>
      <c r="V64" s="17"/>
    </row>
    <row r="65" spans="1:22" ht="57" customHeight="1">
      <c r="A65" s="414" t="s">
        <v>31</v>
      </c>
      <c r="B65" s="405"/>
      <c r="C65" s="405"/>
      <c r="D65" s="405"/>
      <c r="E65" s="405"/>
      <c r="F65" s="405"/>
      <c r="G65" s="405"/>
      <c r="H65" s="405"/>
      <c r="I65" s="405"/>
      <c r="J65" s="405"/>
      <c r="K65" s="405"/>
      <c r="L65" s="405"/>
      <c r="M65" s="405"/>
      <c r="N65" s="405"/>
      <c r="O65" s="405"/>
      <c r="P65" s="405"/>
      <c r="Q65" s="405"/>
      <c r="R65" s="405"/>
      <c r="S65" s="405"/>
      <c r="T65" s="405"/>
      <c r="U65" s="405"/>
      <c r="V65" s="363"/>
    </row>
    <row r="66" spans="1:22" ht="60" customHeight="1">
      <c r="A66" s="413" t="s">
        <v>31</v>
      </c>
      <c r="B66" s="99" t="s">
        <v>17</v>
      </c>
      <c r="C66" s="99" t="s">
        <v>0</v>
      </c>
      <c r="D66" s="100" t="s">
        <v>1</v>
      </c>
      <c r="E66" s="99" t="s">
        <v>2</v>
      </c>
      <c r="F66" s="99" t="s">
        <v>3</v>
      </c>
      <c r="G66" s="99" t="s">
        <v>10</v>
      </c>
      <c r="H66" s="101" t="s">
        <v>13</v>
      </c>
      <c r="I66" s="99" t="s">
        <v>12</v>
      </c>
      <c r="J66" s="99" t="s">
        <v>24</v>
      </c>
      <c r="K66" s="99" t="s">
        <v>7</v>
      </c>
      <c r="L66" s="100" t="s">
        <v>40</v>
      </c>
      <c r="M66" s="102" t="s">
        <v>5</v>
      </c>
      <c r="N66" s="103" t="s">
        <v>44</v>
      </c>
      <c r="O66" s="103" t="s">
        <v>45</v>
      </c>
      <c r="P66" s="99" t="s">
        <v>6</v>
      </c>
      <c r="Q66" s="99" t="s">
        <v>14</v>
      </c>
      <c r="R66" s="100" t="s">
        <v>15</v>
      </c>
      <c r="S66" s="102" t="s">
        <v>4</v>
      </c>
      <c r="T66" s="103" t="s">
        <v>8</v>
      </c>
      <c r="U66" s="99" t="s">
        <v>69</v>
      </c>
      <c r="V66" s="368" t="s">
        <v>11</v>
      </c>
    </row>
    <row r="67" spans="1:22" s="43" customFormat="1" ht="24.95" customHeight="1">
      <c r="A67" s="413"/>
      <c r="B67" s="116"/>
      <c r="C67" s="116"/>
      <c r="D67" s="117"/>
      <c r="E67" s="116"/>
      <c r="F67" s="116"/>
      <c r="G67" s="116"/>
      <c r="H67" s="118"/>
      <c r="I67" s="116"/>
      <c r="J67" s="116"/>
      <c r="K67" s="33"/>
      <c r="L67" s="117"/>
      <c r="M67" s="116"/>
      <c r="N67" s="119"/>
      <c r="O67" s="120">
        <f>IF(OR(C67="Refuse",C67="Refusé"),0,(N67*1.2))</f>
        <v>0</v>
      </c>
      <c r="P67" s="116"/>
      <c r="Q67" s="116"/>
      <c r="R67" s="117"/>
      <c r="S67" s="243"/>
      <c r="T67" s="121">
        <f t="shared" ref="T67:T92" si="2">IF(ISBLANK($S67),O67,0)</f>
        <v>0</v>
      </c>
      <c r="U67" s="105"/>
      <c r="V67" s="116"/>
    </row>
    <row r="68" spans="1:22" s="43" customFormat="1" ht="24.95" customHeight="1">
      <c r="A68" s="413"/>
      <c r="B68" s="115"/>
      <c r="C68" s="116"/>
      <c r="D68" s="117"/>
      <c r="E68" s="116"/>
      <c r="F68" s="116"/>
      <c r="G68" s="116"/>
      <c r="H68" s="118"/>
      <c r="I68" s="116"/>
      <c r="J68" s="116"/>
      <c r="K68" s="116"/>
      <c r="L68" s="117"/>
      <c r="M68" s="116"/>
      <c r="N68" s="119"/>
      <c r="O68" s="120">
        <f t="shared" ref="O68:O91" si="3">IF(OR(C68="Refuse",C68="Refusé"),0,(N68*1.2))</f>
        <v>0</v>
      </c>
      <c r="P68" s="116"/>
      <c r="Q68" s="116"/>
      <c r="R68" s="117"/>
      <c r="S68" s="243"/>
      <c r="T68" s="121">
        <f t="shared" si="2"/>
        <v>0</v>
      </c>
      <c r="U68" s="105"/>
      <c r="V68" s="116"/>
    </row>
    <row r="69" spans="1:22" s="43" customFormat="1" ht="24.95" customHeight="1">
      <c r="A69" s="413"/>
      <c r="B69" s="115"/>
      <c r="C69" s="116"/>
      <c r="D69" s="117"/>
      <c r="E69" s="116"/>
      <c r="F69" s="116"/>
      <c r="G69" s="116"/>
      <c r="H69" s="118"/>
      <c r="I69" s="116"/>
      <c r="J69" s="116"/>
      <c r="K69" s="116"/>
      <c r="L69" s="117"/>
      <c r="M69" s="116"/>
      <c r="N69" s="119"/>
      <c r="O69" s="120">
        <f t="shared" si="3"/>
        <v>0</v>
      </c>
      <c r="P69" s="116"/>
      <c r="Q69" s="116"/>
      <c r="R69" s="117"/>
      <c r="S69" s="243"/>
      <c r="T69" s="121">
        <f t="shared" si="2"/>
        <v>0</v>
      </c>
      <c r="U69" s="105"/>
      <c r="V69" s="116"/>
    </row>
    <row r="70" spans="1:22" s="43" customFormat="1" ht="24.95" customHeight="1">
      <c r="A70" s="413"/>
      <c r="B70" s="115"/>
      <c r="C70" s="116"/>
      <c r="D70" s="117"/>
      <c r="E70" s="116"/>
      <c r="F70" s="116"/>
      <c r="G70" s="116"/>
      <c r="H70" s="118"/>
      <c r="I70" s="116"/>
      <c r="J70" s="116"/>
      <c r="K70" s="116"/>
      <c r="L70" s="117"/>
      <c r="M70" s="116"/>
      <c r="N70" s="119"/>
      <c r="O70" s="120">
        <f t="shared" si="3"/>
        <v>0</v>
      </c>
      <c r="P70" s="116"/>
      <c r="Q70" s="116"/>
      <c r="R70" s="117"/>
      <c r="S70" s="243"/>
      <c r="T70" s="121">
        <f t="shared" si="2"/>
        <v>0</v>
      </c>
      <c r="U70" s="105"/>
      <c r="V70" s="116"/>
    </row>
    <row r="71" spans="1:22" s="43" customFormat="1" ht="24.95" customHeight="1">
      <c r="A71" s="413"/>
      <c r="B71" s="115"/>
      <c r="C71" s="116"/>
      <c r="D71" s="117"/>
      <c r="E71" s="116"/>
      <c r="F71" s="116"/>
      <c r="G71" s="116"/>
      <c r="H71" s="118"/>
      <c r="I71" s="116"/>
      <c r="J71" s="116"/>
      <c r="K71" s="116"/>
      <c r="L71" s="117"/>
      <c r="M71" s="116"/>
      <c r="N71" s="119"/>
      <c r="O71" s="120">
        <f t="shared" si="3"/>
        <v>0</v>
      </c>
      <c r="P71" s="116"/>
      <c r="Q71" s="116"/>
      <c r="R71" s="117"/>
      <c r="S71" s="243"/>
      <c r="T71" s="121">
        <f t="shared" si="2"/>
        <v>0</v>
      </c>
      <c r="U71" s="105"/>
      <c r="V71" s="116"/>
    </row>
    <row r="72" spans="1:22" s="43" customFormat="1" ht="24.95" customHeight="1">
      <c r="A72" s="413"/>
      <c r="B72" s="115"/>
      <c r="C72" s="116"/>
      <c r="D72" s="117"/>
      <c r="E72" s="116"/>
      <c r="F72" s="116"/>
      <c r="G72" s="116"/>
      <c r="H72" s="118"/>
      <c r="I72" s="116"/>
      <c r="J72" s="116"/>
      <c r="K72" s="116"/>
      <c r="L72" s="117"/>
      <c r="M72" s="116"/>
      <c r="N72" s="119"/>
      <c r="O72" s="120">
        <f t="shared" si="3"/>
        <v>0</v>
      </c>
      <c r="P72" s="116"/>
      <c r="Q72" s="116"/>
      <c r="R72" s="117"/>
      <c r="S72" s="243"/>
      <c r="T72" s="121">
        <f t="shared" si="2"/>
        <v>0</v>
      </c>
      <c r="U72" s="105"/>
      <c r="V72" s="116"/>
    </row>
    <row r="73" spans="1:22" s="43" customFormat="1" ht="24.95" customHeight="1">
      <c r="A73" s="413"/>
      <c r="B73" s="115"/>
      <c r="C73" s="116"/>
      <c r="D73" s="117"/>
      <c r="E73" s="116"/>
      <c r="F73" s="116"/>
      <c r="G73" s="116"/>
      <c r="H73" s="118"/>
      <c r="I73" s="116"/>
      <c r="J73" s="116"/>
      <c r="K73" s="116"/>
      <c r="L73" s="117"/>
      <c r="M73" s="116"/>
      <c r="N73" s="119"/>
      <c r="O73" s="120">
        <f t="shared" si="3"/>
        <v>0</v>
      </c>
      <c r="P73" s="116"/>
      <c r="Q73" s="116"/>
      <c r="R73" s="117"/>
      <c r="S73" s="243"/>
      <c r="T73" s="121">
        <f t="shared" si="2"/>
        <v>0</v>
      </c>
      <c r="U73" s="105"/>
      <c r="V73" s="116"/>
    </row>
    <row r="74" spans="1:22" s="43" customFormat="1" ht="24.95" customHeight="1">
      <c r="A74" s="413"/>
      <c r="B74" s="115"/>
      <c r="C74" s="116"/>
      <c r="D74" s="117"/>
      <c r="E74" s="116"/>
      <c r="F74" s="116"/>
      <c r="G74" s="116"/>
      <c r="H74" s="118"/>
      <c r="I74" s="116"/>
      <c r="J74" s="116"/>
      <c r="K74" s="116"/>
      <c r="L74" s="117"/>
      <c r="M74" s="116"/>
      <c r="N74" s="119"/>
      <c r="O74" s="120">
        <f t="shared" si="3"/>
        <v>0</v>
      </c>
      <c r="P74" s="116"/>
      <c r="Q74" s="116"/>
      <c r="R74" s="117"/>
      <c r="S74" s="243"/>
      <c r="T74" s="121">
        <f t="shared" si="2"/>
        <v>0</v>
      </c>
      <c r="U74" s="312"/>
      <c r="V74" s="116"/>
    </row>
    <row r="75" spans="1:22" s="43" customFormat="1" ht="24.95" customHeight="1">
      <c r="A75" s="413"/>
      <c r="B75" s="115"/>
      <c r="C75" s="116"/>
      <c r="D75" s="117"/>
      <c r="E75" s="116"/>
      <c r="F75" s="116"/>
      <c r="G75" s="116"/>
      <c r="H75" s="118"/>
      <c r="I75" s="116"/>
      <c r="J75" s="116"/>
      <c r="K75" s="116"/>
      <c r="L75" s="117"/>
      <c r="M75" s="116"/>
      <c r="N75" s="119"/>
      <c r="O75" s="120">
        <f t="shared" si="3"/>
        <v>0</v>
      </c>
      <c r="P75" s="116"/>
      <c r="Q75" s="116"/>
      <c r="R75" s="117"/>
      <c r="S75" s="243"/>
      <c r="T75" s="121">
        <f t="shared" si="2"/>
        <v>0</v>
      </c>
      <c r="U75" s="105"/>
      <c r="V75" s="116"/>
    </row>
    <row r="76" spans="1:22" s="43" customFormat="1" ht="24.95" customHeight="1">
      <c r="A76" s="413"/>
      <c r="B76" s="115"/>
      <c r="C76" s="116"/>
      <c r="D76" s="117"/>
      <c r="E76" s="116"/>
      <c r="F76" s="116"/>
      <c r="G76" s="116"/>
      <c r="H76" s="118"/>
      <c r="I76" s="116"/>
      <c r="J76" s="116"/>
      <c r="K76" s="116"/>
      <c r="L76" s="117"/>
      <c r="M76" s="116"/>
      <c r="N76" s="119"/>
      <c r="O76" s="120">
        <f t="shared" si="3"/>
        <v>0</v>
      </c>
      <c r="P76" s="116"/>
      <c r="Q76" s="116"/>
      <c r="R76" s="117"/>
      <c r="S76" s="243"/>
      <c r="T76" s="121">
        <f t="shared" si="2"/>
        <v>0</v>
      </c>
      <c r="U76" s="105"/>
      <c r="V76" s="116"/>
    </row>
    <row r="77" spans="1:22" s="43" customFormat="1" ht="24.95" customHeight="1">
      <c r="A77" s="413"/>
      <c r="B77" s="115"/>
      <c r="C77" s="116"/>
      <c r="D77" s="117"/>
      <c r="E77" s="116"/>
      <c r="F77" s="116"/>
      <c r="G77" s="116"/>
      <c r="H77" s="118"/>
      <c r="I77" s="116"/>
      <c r="J77" s="116"/>
      <c r="K77" s="116"/>
      <c r="L77" s="117"/>
      <c r="M77" s="116"/>
      <c r="N77" s="119"/>
      <c r="O77" s="120">
        <f t="shared" si="3"/>
        <v>0</v>
      </c>
      <c r="P77" s="116"/>
      <c r="Q77" s="116"/>
      <c r="R77" s="117"/>
      <c r="S77" s="243"/>
      <c r="T77" s="121">
        <f t="shared" si="2"/>
        <v>0</v>
      </c>
      <c r="U77" s="312"/>
      <c r="V77" s="116"/>
    </row>
    <row r="78" spans="1:22" s="43" customFormat="1" ht="24.95" customHeight="1">
      <c r="A78" s="413"/>
      <c r="B78" s="115"/>
      <c r="C78" s="116"/>
      <c r="D78" s="117"/>
      <c r="E78" s="116"/>
      <c r="F78" s="116"/>
      <c r="G78" s="116"/>
      <c r="H78" s="118"/>
      <c r="I78" s="116"/>
      <c r="J78" s="116"/>
      <c r="K78" s="116"/>
      <c r="L78" s="117"/>
      <c r="M78" s="116"/>
      <c r="N78" s="119"/>
      <c r="O78" s="120">
        <f t="shared" si="3"/>
        <v>0</v>
      </c>
      <c r="P78" s="116"/>
      <c r="Q78" s="116"/>
      <c r="R78" s="117"/>
      <c r="S78" s="243"/>
      <c r="T78" s="121">
        <f t="shared" si="2"/>
        <v>0</v>
      </c>
      <c r="U78" s="105"/>
      <c r="V78" s="116"/>
    </row>
    <row r="79" spans="1:22" s="43" customFormat="1" ht="24.95" customHeight="1">
      <c r="A79" s="413"/>
      <c r="B79" s="115"/>
      <c r="C79" s="116"/>
      <c r="D79" s="117"/>
      <c r="E79" s="116"/>
      <c r="F79" s="116"/>
      <c r="G79" s="116"/>
      <c r="H79" s="118"/>
      <c r="I79" s="116"/>
      <c r="J79" s="116"/>
      <c r="K79" s="116"/>
      <c r="L79" s="117"/>
      <c r="M79" s="116"/>
      <c r="N79" s="119"/>
      <c r="O79" s="120">
        <f t="shared" si="3"/>
        <v>0</v>
      </c>
      <c r="P79" s="116"/>
      <c r="Q79" s="116"/>
      <c r="R79" s="117"/>
      <c r="S79" s="243"/>
      <c r="T79" s="121">
        <f t="shared" si="2"/>
        <v>0</v>
      </c>
      <c r="U79" s="312"/>
      <c r="V79" s="116"/>
    </row>
    <row r="80" spans="1:22" s="43" customFormat="1" ht="24.95" customHeight="1">
      <c r="A80" s="413"/>
      <c r="B80" s="115"/>
      <c r="C80" s="116"/>
      <c r="D80" s="117"/>
      <c r="E80" s="116"/>
      <c r="F80" s="116"/>
      <c r="G80" s="116"/>
      <c r="H80" s="118"/>
      <c r="I80" s="116"/>
      <c r="J80" s="116"/>
      <c r="K80" s="116"/>
      <c r="L80" s="117"/>
      <c r="M80" s="116"/>
      <c r="N80" s="119"/>
      <c r="O80" s="120">
        <f t="shared" si="3"/>
        <v>0</v>
      </c>
      <c r="P80" s="116"/>
      <c r="Q80" s="116"/>
      <c r="R80" s="117"/>
      <c r="S80" s="243"/>
      <c r="T80" s="121">
        <f t="shared" si="2"/>
        <v>0</v>
      </c>
      <c r="U80" s="105"/>
      <c r="V80" s="116"/>
    </row>
    <row r="81" spans="1:22" s="43" customFormat="1" ht="24.95" customHeight="1">
      <c r="A81" s="413"/>
      <c r="B81" s="115"/>
      <c r="C81" s="116"/>
      <c r="D81" s="117"/>
      <c r="E81" s="116"/>
      <c r="F81" s="116"/>
      <c r="G81" s="116"/>
      <c r="H81" s="118"/>
      <c r="I81" s="116"/>
      <c r="J81" s="116"/>
      <c r="K81" s="116"/>
      <c r="L81" s="117"/>
      <c r="M81" s="116"/>
      <c r="N81" s="119"/>
      <c r="O81" s="120">
        <f t="shared" si="3"/>
        <v>0</v>
      </c>
      <c r="P81" s="116"/>
      <c r="Q81" s="116"/>
      <c r="R81" s="117"/>
      <c r="S81" s="243"/>
      <c r="T81" s="121">
        <f t="shared" si="2"/>
        <v>0</v>
      </c>
      <c r="U81" s="105"/>
      <c r="V81" s="116"/>
    </row>
    <row r="82" spans="1:22" s="43" customFormat="1" ht="24.95" customHeight="1">
      <c r="A82" s="413"/>
      <c r="B82" s="115"/>
      <c r="C82" s="116"/>
      <c r="D82" s="117"/>
      <c r="E82" s="116"/>
      <c r="F82" s="116"/>
      <c r="G82" s="116"/>
      <c r="H82" s="118"/>
      <c r="I82" s="116"/>
      <c r="J82" s="116"/>
      <c r="K82" s="116"/>
      <c r="L82" s="117"/>
      <c r="M82" s="116"/>
      <c r="N82" s="119"/>
      <c r="O82" s="120">
        <f t="shared" si="3"/>
        <v>0</v>
      </c>
      <c r="P82" s="116"/>
      <c r="Q82" s="116"/>
      <c r="R82" s="117"/>
      <c r="S82" s="243"/>
      <c r="T82" s="121">
        <f t="shared" si="2"/>
        <v>0</v>
      </c>
      <c r="U82" s="105"/>
      <c r="V82" s="116"/>
    </row>
    <row r="83" spans="1:22" s="43" customFormat="1" ht="24.95" customHeight="1">
      <c r="A83" s="413"/>
      <c r="B83" s="115"/>
      <c r="C83" s="116"/>
      <c r="D83" s="117"/>
      <c r="E83" s="116"/>
      <c r="F83" s="116"/>
      <c r="G83" s="116"/>
      <c r="H83" s="118"/>
      <c r="I83" s="116"/>
      <c r="J83" s="116"/>
      <c r="K83" s="116"/>
      <c r="L83" s="117"/>
      <c r="M83" s="116"/>
      <c r="N83" s="119"/>
      <c r="O83" s="120">
        <f t="shared" si="3"/>
        <v>0</v>
      </c>
      <c r="P83" s="116"/>
      <c r="Q83" s="116"/>
      <c r="R83" s="117"/>
      <c r="S83" s="243"/>
      <c r="T83" s="121">
        <f t="shared" si="2"/>
        <v>0</v>
      </c>
      <c r="U83" s="105"/>
      <c r="V83" s="116"/>
    </row>
    <row r="84" spans="1:22" s="43" customFormat="1" ht="24.95" customHeight="1">
      <c r="A84" s="413"/>
      <c r="B84" s="115"/>
      <c r="C84" s="116"/>
      <c r="D84" s="117"/>
      <c r="E84" s="116"/>
      <c r="F84" s="116"/>
      <c r="G84" s="116"/>
      <c r="H84" s="118"/>
      <c r="I84" s="116"/>
      <c r="J84" s="116"/>
      <c r="K84" s="116"/>
      <c r="L84" s="117"/>
      <c r="M84" s="116"/>
      <c r="N84" s="119"/>
      <c r="O84" s="120">
        <f t="shared" si="3"/>
        <v>0</v>
      </c>
      <c r="P84" s="116"/>
      <c r="Q84" s="116"/>
      <c r="R84" s="117"/>
      <c r="S84" s="243"/>
      <c r="T84" s="121">
        <f t="shared" si="2"/>
        <v>0</v>
      </c>
      <c r="U84" s="105"/>
      <c r="V84" s="116"/>
    </row>
    <row r="85" spans="1:22" s="43" customFormat="1" ht="24.95" customHeight="1">
      <c r="A85" s="413"/>
      <c r="B85" s="115"/>
      <c r="C85" s="116"/>
      <c r="D85" s="117"/>
      <c r="E85" s="116"/>
      <c r="F85" s="116"/>
      <c r="G85" s="116"/>
      <c r="H85" s="118"/>
      <c r="I85" s="116"/>
      <c r="J85" s="116"/>
      <c r="K85" s="116"/>
      <c r="L85" s="117"/>
      <c r="M85" s="116"/>
      <c r="N85" s="119"/>
      <c r="O85" s="120">
        <f t="shared" si="3"/>
        <v>0</v>
      </c>
      <c r="P85" s="116"/>
      <c r="Q85" s="116"/>
      <c r="R85" s="117"/>
      <c r="S85" s="243"/>
      <c r="T85" s="121">
        <f t="shared" si="2"/>
        <v>0</v>
      </c>
      <c r="U85" s="105"/>
      <c r="V85" s="116"/>
    </row>
    <row r="86" spans="1:22" s="43" customFormat="1" ht="24.95" customHeight="1">
      <c r="A86" s="413"/>
      <c r="B86" s="115"/>
      <c r="C86" s="116"/>
      <c r="D86" s="117"/>
      <c r="E86" s="116"/>
      <c r="F86" s="116"/>
      <c r="G86" s="116"/>
      <c r="H86" s="118"/>
      <c r="I86" s="116"/>
      <c r="J86" s="116"/>
      <c r="K86" s="116"/>
      <c r="L86" s="117"/>
      <c r="M86" s="116"/>
      <c r="N86" s="119"/>
      <c r="O86" s="120">
        <f t="shared" si="3"/>
        <v>0</v>
      </c>
      <c r="P86" s="116"/>
      <c r="Q86" s="116"/>
      <c r="R86" s="117"/>
      <c r="S86" s="243"/>
      <c r="T86" s="121">
        <f t="shared" si="2"/>
        <v>0</v>
      </c>
      <c r="U86" s="105"/>
      <c r="V86" s="116"/>
    </row>
    <row r="87" spans="1:22" s="43" customFormat="1" ht="24.95" customHeight="1">
      <c r="A87" s="413"/>
      <c r="B87" s="115"/>
      <c r="C87" s="116"/>
      <c r="D87" s="117"/>
      <c r="E87" s="116"/>
      <c r="F87" s="116"/>
      <c r="G87" s="116"/>
      <c r="H87" s="118"/>
      <c r="I87" s="116"/>
      <c r="J87" s="116"/>
      <c r="K87" s="116"/>
      <c r="L87" s="117"/>
      <c r="M87" s="116"/>
      <c r="N87" s="119"/>
      <c r="O87" s="120">
        <f t="shared" si="3"/>
        <v>0</v>
      </c>
      <c r="P87" s="116"/>
      <c r="Q87" s="116"/>
      <c r="R87" s="117"/>
      <c r="S87" s="243"/>
      <c r="T87" s="121">
        <f t="shared" si="2"/>
        <v>0</v>
      </c>
      <c r="U87" s="105"/>
      <c r="V87" s="116"/>
    </row>
    <row r="88" spans="1:22" s="43" customFormat="1" ht="24.95" customHeight="1">
      <c r="A88" s="413"/>
      <c r="B88" s="115"/>
      <c r="C88" s="116"/>
      <c r="D88" s="117"/>
      <c r="E88" s="116"/>
      <c r="F88" s="116"/>
      <c r="G88" s="116"/>
      <c r="H88" s="118"/>
      <c r="I88" s="116"/>
      <c r="J88" s="116"/>
      <c r="K88" s="116"/>
      <c r="L88" s="117"/>
      <c r="M88" s="116"/>
      <c r="N88" s="119"/>
      <c r="O88" s="120">
        <f t="shared" si="3"/>
        <v>0</v>
      </c>
      <c r="P88" s="116"/>
      <c r="Q88" s="116"/>
      <c r="R88" s="117"/>
      <c r="S88" s="243"/>
      <c r="T88" s="121">
        <f t="shared" si="2"/>
        <v>0</v>
      </c>
      <c r="U88" s="105"/>
      <c r="V88" s="116"/>
    </row>
    <row r="89" spans="1:22" s="43" customFormat="1" ht="24.95" customHeight="1">
      <c r="A89" s="413"/>
      <c r="B89" s="115"/>
      <c r="C89" s="116"/>
      <c r="D89" s="117"/>
      <c r="E89" s="116"/>
      <c r="F89" s="116"/>
      <c r="G89" s="116"/>
      <c r="H89" s="118"/>
      <c r="I89" s="116"/>
      <c r="J89" s="116"/>
      <c r="K89" s="116"/>
      <c r="L89" s="117"/>
      <c r="M89" s="116"/>
      <c r="N89" s="119"/>
      <c r="O89" s="120">
        <f t="shared" si="3"/>
        <v>0</v>
      </c>
      <c r="P89" s="116"/>
      <c r="Q89" s="116"/>
      <c r="R89" s="117"/>
      <c r="S89" s="243"/>
      <c r="T89" s="121">
        <f t="shared" si="2"/>
        <v>0</v>
      </c>
      <c r="U89" s="105"/>
      <c r="V89" s="116"/>
    </row>
    <row r="90" spans="1:22" s="43" customFormat="1" ht="24.95" customHeight="1">
      <c r="A90" s="413"/>
      <c r="B90" s="115"/>
      <c r="C90" s="116"/>
      <c r="D90" s="117"/>
      <c r="E90" s="116"/>
      <c r="F90" s="116"/>
      <c r="G90" s="116"/>
      <c r="H90" s="118"/>
      <c r="I90" s="116"/>
      <c r="J90" s="116"/>
      <c r="K90" s="116"/>
      <c r="L90" s="117"/>
      <c r="M90" s="116"/>
      <c r="N90" s="119"/>
      <c r="O90" s="120">
        <f t="shared" si="3"/>
        <v>0</v>
      </c>
      <c r="P90" s="116"/>
      <c r="Q90" s="116"/>
      <c r="R90" s="117"/>
      <c r="S90" s="243"/>
      <c r="T90" s="121">
        <f t="shared" si="2"/>
        <v>0</v>
      </c>
      <c r="U90" s="105"/>
      <c r="V90" s="116"/>
    </row>
    <row r="91" spans="1:22" s="43" customFormat="1" ht="24.95" customHeight="1">
      <c r="A91" s="413"/>
      <c r="B91" s="115"/>
      <c r="C91" s="116"/>
      <c r="D91" s="117"/>
      <c r="E91" s="116"/>
      <c r="F91" s="116"/>
      <c r="G91" s="116"/>
      <c r="H91" s="118"/>
      <c r="I91" s="116"/>
      <c r="J91" s="116"/>
      <c r="K91" s="116"/>
      <c r="L91" s="117"/>
      <c r="M91" s="116"/>
      <c r="N91" s="119"/>
      <c r="O91" s="120">
        <f t="shared" si="3"/>
        <v>0</v>
      </c>
      <c r="P91" s="116"/>
      <c r="Q91" s="116"/>
      <c r="R91" s="117"/>
      <c r="S91" s="243"/>
      <c r="T91" s="121">
        <f t="shared" si="2"/>
        <v>0</v>
      </c>
      <c r="U91" s="105"/>
      <c r="V91" s="116"/>
    </row>
    <row r="92" spans="1:22" s="43" customFormat="1" ht="24.95" customHeight="1">
      <c r="A92" s="413"/>
      <c r="B92" s="122"/>
      <c r="C92" s="123"/>
      <c r="D92" s="124"/>
      <c r="E92" s="123"/>
      <c r="F92" s="123"/>
      <c r="G92" s="123"/>
      <c r="H92" s="125"/>
      <c r="I92" s="123"/>
      <c r="J92" s="123"/>
      <c r="K92" s="123"/>
      <c r="L92" s="124"/>
      <c r="M92" s="123"/>
      <c r="N92" s="126"/>
      <c r="O92" s="132">
        <f>IF(OR(C92="Refuse",C92="Refusé"),0,(N92*1.2))</f>
        <v>0</v>
      </c>
      <c r="P92" s="123"/>
      <c r="Q92" s="123"/>
      <c r="R92" s="124"/>
      <c r="S92" s="244"/>
      <c r="T92" s="121">
        <f t="shared" si="2"/>
        <v>0</v>
      </c>
      <c r="U92" s="312"/>
      <c r="V92" s="116"/>
    </row>
    <row r="93" spans="1:22" s="43" customFormat="1" ht="24.95" customHeight="1" thickBot="1">
      <c r="A93" s="413"/>
      <c r="B93" s="127" t="s">
        <v>9</v>
      </c>
      <c r="C93" s="128"/>
      <c r="D93" s="129"/>
      <c r="E93" s="128"/>
      <c r="F93" s="128"/>
      <c r="G93" s="128"/>
      <c r="H93" s="130"/>
      <c r="I93" s="128"/>
      <c r="J93" s="128"/>
      <c r="K93" s="128"/>
      <c r="L93" s="269"/>
      <c r="M93" s="270"/>
      <c r="N93" s="271">
        <f>SUBTOTAL(109,N67:N92)</f>
        <v>0</v>
      </c>
      <c r="O93" s="271">
        <f t="shared" ref="O93" si="4">IF(OR(C93="Refuse",C93="Refusé"),0,(N93*1.2))</f>
        <v>0</v>
      </c>
      <c r="P93" s="270"/>
      <c r="Q93" s="128"/>
      <c r="R93" s="129"/>
      <c r="S93" s="129"/>
      <c r="T93" s="265">
        <f>SUBTOTAL(109,T67:T92)</f>
        <v>0</v>
      </c>
      <c r="U93" s="370"/>
      <c r="V93" s="372"/>
    </row>
    <row r="94" spans="1:22" ht="51.95" customHeight="1">
      <c r="B94" s="264"/>
      <c r="C94" s="123"/>
      <c r="D94" s="124"/>
      <c r="E94" s="123"/>
      <c r="F94" s="123"/>
      <c r="G94" s="123"/>
      <c r="H94" s="125"/>
      <c r="I94" s="123"/>
      <c r="J94" s="123"/>
      <c r="K94" s="268"/>
      <c r="L94" s="272"/>
      <c r="M94" s="273"/>
      <c r="N94" s="274"/>
      <c r="O94" s="275"/>
      <c r="P94" s="276"/>
      <c r="Q94" s="294"/>
      <c r="R94" s="286" t="s">
        <v>65</v>
      </c>
      <c r="S94" s="287">
        <f>O93-T93</f>
        <v>0</v>
      </c>
      <c r="T94" s="266"/>
      <c r="U94" s="267"/>
      <c r="V94" s="371"/>
    </row>
    <row r="99" spans="16:20" ht="60" customHeight="1">
      <c r="P99" s="411" t="s">
        <v>58</v>
      </c>
      <c r="Q99" s="412"/>
      <c r="R99" s="299" t="s">
        <v>57</v>
      </c>
      <c r="S99" s="300" t="s">
        <v>55</v>
      </c>
      <c r="T99" s="311" t="s">
        <v>65</v>
      </c>
    </row>
    <row r="100" spans="16:20" ht="63" customHeight="1">
      <c r="P100" s="411"/>
      <c r="Q100" s="412"/>
      <c r="R100" s="301">
        <f>O93+O61+Tableau112[[#Totals],[MONTANT TOTAL TTC]]</f>
        <v>0</v>
      </c>
      <c r="S100" s="301">
        <f>T93+T61+Tableau112[[#Totals],[RESTE A RECEVOIR TTC]]</f>
        <v>0</v>
      </c>
      <c r="T100" s="301">
        <f>S94+S62+S30</f>
        <v>0</v>
      </c>
    </row>
  </sheetData>
  <mergeCells count="8">
    <mergeCell ref="P99:Q100"/>
    <mergeCell ref="A66:A93"/>
    <mergeCell ref="A65:U65"/>
    <mergeCell ref="B1:V1"/>
    <mergeCell ref="B33:V33"/>
    <mergeCell ref="A3:A28"/>
    <mergeCell ref="A34:A61"/>
    <mergeCell ref="B63:F63"/>
  </mergeCells>
  <conditionalFormatting sqref="R32 O32">
    <cfRule type="expression" dxfId="235" priority="212">
      <formula>IF($B32="REFUSE",1)</formula>
    </cfRule>
    <cfRule type="expression" dxfId="234" priority="213">
      <formula>IF($B32="ACCORD",1)</formula>
    </cfRule>
    <cfRule type="expression" dxfId="233" priority="214">
      <formula>IF($B32="PAYE",1)</formula>
    </cfRule>
  </conditionalFormatting>
  <conditionalFormatting sqref="B61:L61 O61:R61 T61:U61">
    <cfRule type="expression" dxfId="232" priority="209">
      <formula>IF($B61="REFUSE",1)</formula>
    </cfRule>
    <cfRule type="expression" dxfId="231" priority="210">
      <formula>IF($B61="ACCORD",1)</formula>
    </cfRule>
    <cfRule type="expression" dxfId="230" priority="211">
      <formula>IF($B61="PAYE",1)</formula>
    </cfRule>
  </conditionalFormatting>
  <conditionalFormatting sqref="B61:L61 O61:R61 T61:U61">
    <cfRule type="expression" dxfId="229" priority="206">
      <formula>IF($B61="REFUSE",1)</formula>
    </cfRule>
    <cfRule type="expression" dxfId="228" priority="207">
      <formula>IF($B61="ACCORD",1)</formula>
    </cfRule>
    <cfRule type="expression" dxfId="227" priority="208">
      <formula>IF($B61="PAYE",1)</formula>
    </cfRule>
  </conditionalFormatting>
  <conditionalFormatting sqref="R63">
    <cfRule type="expression" dxfId="226" priority="203">
      <formula>IF($B63="REFUSE",1)</formula>
    </cfRule>
    <cfRule type="expression" dxfId="225" priority="204">
      <formula>IF($B63="ACCORD",1)</formula>
    </cfRule>
    <cfRule type="expression" dxfId="224" priority="205">
      <formula>IF($B63="PAYE",1)</formula>
    </cfRule>
  </conditionalFormatting>
  <conditionalFormatting sqref="L34 L2:L31 P2:P30 M2:M32 M34:M1048576">
    <cfRule type="cellIs" dxfId="223" priority="201" operator="equal">
      <formula>"OUI"</formula>
    </cfRule>
    <cfRule type="cellIs" dxfId="222" priority="202" operator="equal">
      <formula>"NON"</formula>
    </cfRule>
  </conditionalFormatting>
  <conditionalFormatting sqref="O63">
    <cfRule type="expression" dxfId="221" priority="195">
      <formula>IF($B63="REFUSE",1)</formula>
    </cfRule>
    <cfRule type="expression" dxfId="220" priority="196">
      <formula>IF($B63="ACCORD",1)</formula>
    </cfRule>
    <cfRule type="expression" dxfId="219" priority="197">
      <formula>IF($B63="PAYE",1)</formula>
    </cfRule>
  </conditionalFormatting>
  <conditionalFormatting sqref="S61">
    <cfRule type="expression" dxfId="218" priority="184">
      <formula>IF($B61="REFUSE",1)</formula>
    </cfRule>
    <cfRule type="expression" dxfId="217" priority="185">
      <formula>IF($B61="ACCORD",1)</formula>
    </cfRule>
    <cfRule type="expression" dxfId="216" priority="186">
      <formula>IF($B61="PAYE",1)</formula>
    </cfRule>
  </conditionalFormatting>
  <conditionalFormatting sqref="N61">
    <cfRule type="expression" dxfId="215" priority="181">
      <formula>IF($B61="REFUSE",1)</formula>
    </cfRule>
    <cfRule type="expression" dxfId="214" priority="182">
      <formula>IF($B61="ACCORD",1)</formula>
    </cfRule>
    <cfRule type="expression" dxfId="213" priority="183">
      <formula>IF($B61="PAYE",1)</formula>
    </cfRule>
  </conditionalFormatting>
  <conditionalFormatting sqref="N3">
    <cfRule type="cellIs" dxfId="212" priority="174" operator="equal">
      <formula>"OUI"</formula>
    </cfRule>
    <cfRule type="cellIs" dxfId="211" priority="175" operator="equal">
      <formula>"NON"</formula>
    </cfRule>
  </conditionalFormatting>
  <conditionalFormatting sqref="P34">
    <cfRule type="cellIs" dxfId="210" priority="166" operator="equal">
      <formula>"OUI"</formula>
    </cfRule>
    <cfRule type="cellIs" dxfId="209" priority="167" operator="equal">
      <formula>"NON"</formula>
    </cfRule>
  </conditionalFormatting>
  <conditionalFormatting sqref="M34">
    <cfRule type="cellIs" dxfId="208" priority="158" operator="equal">
      <formula>"OUI"</formula>
    </cfRule>
    <cfRule type="cellIs" dxfId="207" priority="159" operator="equal">
      <formula>"NON"</formula>
    </cfRule>
  </conditionalFormatting>
  <conditionalFormatting sqref="T34">
    <cfRule type="expression" dxfId="206" priority="150">
      <formula>IF($B34="REFUSE",1)</formula>
    </cfRule>
    <cfRule type="expression" dxfId="205" priority="151">
      <formula>IF($B34="ACCORD",1)</formula>
    </cfRule>
    <cfRule type="expression" dxfId="204" priority="152">
      <formula>IF($B34="PAYE",1)</formula>
    </cfRule>
  </conditionalFormatting>
  <conditionalFormatting sqref="P66">
    <cfRule type="cellIs" dxfId="203" priority="148" stopIfTrue="1" operator="equal">
      <formula>"OUI"</formula>
    </cfRule>
  </conditionalFormatting>
  <conditionalFormatting sqref="M66">
    <cfRule type="cellIs" dxfId="202" priority="147" stopIfTrue="1" operator="equal">
      <formula>"NON"</formula>
    </cfRule>
  </conditionalFormatting>
  <conditionalFormatting sqref="U61">
    <cfRule type="expression" dxfId="201" priority="143">
      <formula>IF($B61="REFUSE",1)</formula>
    </cfRule>
    <cfRule type="expression" dxfId="200" priority="144">
      <formula>IF($B61="ACCORD",1)</formula>
    </cfRule>
    <cfRule type="expression" dxfId="199" priority="145">
      <formula>IF($B61="PAYE",1)</formula>
    </cfRule>
  </conditionalFormatting>
  <conditionalFormatting sqref="T3:T28">
    <cfRule type="cellIs" dxfId="198" priority="139" operator="greaterThan">
      <formula>0</formula>
    </cfRule>
  </conditionalFormatting>
  <conditionalFormatting sqref="T29:T30">
    <cfRule type="cellIs" dxfId="197" priority="132" operator="greaterThan">
      <formula>0</formula>
    </cfRule>
    <cfRule type="cellIs" dxfId="196" priority="135" operator="greaterThan">
      <formula>0</formula>
    </cfRule>
    <cfRule type="cellIs" dxfId="195" priority="136" operator="greaterThan">
      <formula>0</formula>
    </cfRule>
  </conditionalFormatting>
  <conditionalFormatting sqref="T29:T30">
    <cfRule type="cellIs" dxfId="194" priority="133" operator="equal">
      <formula>"OUI"</formula>
    </cfRule>
    <cfRule type="cellIs" dxfId="193" priority="134" operator="equal">
      <formula>"NON"</formula>
    </cfRule>
  </conditionalFormatting>
  <conditionalFormatting sqref="B35:L60">
    <cfRule type="expression" dxfId="192" priority="127">
      <formula>IF($B35="REFUSE",1)</formula>
    </cfRule>
    <cfRule type="expression" dxfId="191" priority="128">
      <formula>IF($B35="ACCORD",1)</formula>
    </cfRule>
    <cfRule type="expression" dxfId="190" priority="129">
      <formula>IF($B35="PAYE",1)</formula>
    </cfRule>
  </conditionalFormatting>
  <conditionalFormatting sqref="L35:L60">
    <cfRule type="cellIs" dxfId="189" priority="125" operator="equal">
      <formula>"OUI"</formula>
    </cfRule>
    <cfRule type="cellIs" dxfId="188" priority="126" operator="equal">
      <formula>"NON"</formula>
    </cfRule>
  </conditionalFormatting>
  <conditionalFormatting sqref="M61">
    <cfRule type="expression" dxfId="187" priority="117">
      <formula>IF($B61="REFUSE",1)</formula>
    </cfRule>
    <cfRule type="expression" dxfId="186" priority="118">
      <formula>IF($B61="ACCORD",1)</formula>
    </cfRule>
    <cfRule type="expression" dxfId="185" priority="119">
      <formula>IF($B61="PAYE",1)</formula>
    </cfRule>
  </conditionalFormatting>
  <conditionalFormatting sqref="M61">
    <cfRule type="expression" dxfId="184" priority="114">
      <formula>IF($B61="REFUSE",1)</formula>
    </cfRule>
    <cfRule type="expression" dxfId="183" priority="115">
      <formula>IF($B61="ACCORD",1)</formula>
    </cfRule>
    <cfRule type="expression" dxfId="182" priority="116">
      <formula>IF($B61="PAYE",1)</formula>
    </cfRule>
  </conditionalFormatting>
  <conditionalFormatting sqref="T61">
    <cfRule type="cellIs" dxfId="181" priority="113" operator="greaterThan">
      <formula>0</formula>
    </cfRule>
  </conditionalFormatting>
  <conditionalFormatting sqref="T67:T92">
    <cfRule type="cellIs" dxfId="180" priority="84" operator="greaterThan">
      <formula>0</formula>
    </cfRule>
  </conditionalFormatting>
  <conditionalFormatting sqref="T93">
    <cfRule type="cellIs" dxfId="179" priority="77" operator="greaterThan">
      <formula>0</formula>
    </cfRule>
  </conditionalFormatting>
  <conditionalFormatting sqref="A33 A65">
    <cfRule type="expression" dxfId="178" priority="220">
      <formula>IF($A33="REFUSE",1)</formula>
    </cfRule>
    <cfRule type="expression" dxfId="177" priority="221">
      <formula>IF($A33="ACCORD",1)</formula>
    </cfRule>
    <cfRule type="expression" dxfId="176" priority="222">
      <formula>IF($A33="PAYE",1)</formula>
    </cfRule>
  </conditionalFormatting>
  <conditionalFormatting sqref="O34">
    <cfRule type="cellIs" dxfId="175" priority="75" operator="equal">
      <formula>"OUI"</formula>
    </cfRule>
    <cfRule type="cellIs" dxfId="174" priority="76" operator="equal">
      <formula>"NON"</formula>
    </cfRule>
  </conditionalFormatting>
  <conditionalFormatting sqref="O35:O60">
    <cfRule type="cellIs" dxfId="173" priority="71" operator="equal">
      <formula>"OUI"</formula>
    </cfRule>
    <cfRule type="cellIs" dxfId="172" priority="72" operator="equal">
      <formula>"NON"</formula>
    </cfRule>
  </conditionalFormatting>
  <conditionalFormatting sqref="M35:T60">
    <cfRule type="expression" dxfId="171" priority="68">
      <formula>IF($B35="REFUSE",1)</formula>
    </cfRule>
    <cfRule type="expression" dxfId="170" priority="69">
      <formula>IF($B35="ACCORD",1)</formula>
    </cfRule>
    <cfRule type="expression" dxfId="169" priority="70">
      <formula>IF($B35="PAYE",1)</formula>
    </cfRule>
  </conditionalFormatting>
  <conditionalFormatting sqref="P35:P60">
    <cfRule type="cellIs" dxfId="168" priority="66" operator="equal">
      <formula>"OUI"</formula>
    </cfRule>
    <cfRule type="cellIs" dxfId="167" priority="67" operator="equal">
      <formula>"NON"</formula>
    </cfRule>
  </conditionalFormatting>
  <conditionalFormatting sqref="M35:M60">
    <cfRule type="cellIs" dxfId="166" priority="64" operator="equal">
      <formula>"OUI"</formula>
    </cfRule>
    <cfRule type="cellIs" dxfId="165" priority="65" operator="equal">
      <formula>"NON"</formula>
    </cfRule>
  </conditionalFormatting>
  <conditionalFormatting sqref="T35:T60">
    <cfRule type="cellIs" dxfId="164" priority="63" operator="greaterThan">
      <formula>0</formula>
    </cfRule>
  </conditionalFormatting>
  <conditionalFormatting sqref="B209:U306">
    <cfRule type="expression" dxfId="163" priority="61">
      <formula>IF($B415="R",1)</formula>
    </cfRule>
    <cfRule type="expression" dxfId="162" priority="62">
      <formula>IF($B209="R",1)</formula>
    </cfRule>
    <cfRule type="expression" dxfId="161" priority="215">
      <formula>IF($B209="R",1)</formula>
    </cfRule>
  </conditionalFormatting>
  <conditionalFormatting sqref="B95:U98 B94:P94 T94:U94 B30:P30 T30:U30 B63:U65 B62:P62 T62:U62 B29:U29 B31:U32 B101:U309 B99:O100 U99:U100 B61:U61 B33 B93:U93 B3:T28 B34:T60 B66:T92">
    <cfRule type="expression" dxfId="160" priority="60">
      <formula>IF($B3="R",1)</formula>
    </cfRule>
    <cfRule type="expression" dxfId="159" priority="79">
      <formula>IF($B3="A",1)</formula>
    </cfRule>
    <cfRule type="expression" dxfId="158" priority="80">
      <formula>IF($B3="P",1)</formula>
    </cfRule>
  </conditionalFormatting>
  <conditionalFormatting sqref="S94">
    <cfRule type="expression" dxfId="157" priority="52">
      <formula>IF($B94="R",1)</formula>
    </cfRule>
    <cfRule type="expression" dxfId="156" priority="53">
      <formula>IF($B94="P",1)</formula>
    </cfRule>
    <cfRule type="expression" dxfId="155" priority="54">
      <formula>IF($B94="A",1)</formula>
    </cfRule>
  </conditionalFormatting>
  <conditionalFormatting sqref="S30">
    <cfRule type="expression" dxfId="154" priority="49">
      <formula>IF($B30="R",1)</formula>
    </cfRule>
    <cfRule type="expression" dxfId="153" priority="50">
      <formula>IF($B30="P",1)</formula>
    </cfRule>
    <cfRule type="expression" dxfId="152" priority="51">
      <formula>IF($B30="A",1)</formula>
    </cfRule>
  </conditionalFormatting>
  <conditionalFormatting sqref="S62">
    <cfRule type="expression" dxfId="151" priority="46">
      <formula>IF($B62="R",1)</formula>
    </cfRule>
    <cfRule type="expression" dxfId="150" priority="47">
      <formula>IF($B62="P",1)</formula>
    </cfRule>
    <cfRule type="expression" dxfId="149" priority="48">
      <formula>IF($B62="A",1)</formula>
    </cfRule>
  </conditionalFormatting>
  <conditionalFormatting sqref="P35">
    <cfRule type="cellIs" dxfId="148" priority="44" operator="equal">
      <formula>"OUI"</formula>
    </cfRule>
    <cfRule type="cellIs" dxfId="147" priority="45" operator="equal">
      <formula>"NON"</formula>
    </cfRule>
  </conditionalFormatting>
  <conditionalFormatting sqref="T35:T60">
    <cfRule type="cellIs" dxfId="146" priority="43" operator="greaterThan">
      <formula>0</formula>
    </cfRule>
  </conditionalFormatting>
  <conditionalFormatting sqref="U3:U28">
    <cfRule type="expression" dxfId="145" priority="41">
      <formula>IF($B3="A",1)</formula>
    </cfRule>
    <cfRule type="expression" dxfId="144" priority="42">
      <formula>IF($B3="P",1)</formula>
    </cfRule>
  </conditionalFormatting>
  <conditionalFormatting sqref="U3:U28">
    <cfRule type="expression" dxfId="143" priority="40">
      <formula>IF($B3="R",1)</formula>
    </cfRule>
  </conditionalFormatting>
  <conditionalFormatting sqref="U3:U28">
    <cfRule type="cellIs" dxfId="142" priority="29" operator="equal">
      <formula>"VINCENT CHEROUX"</formula>
    </cfRule>
    <cfRule type="cellIs" dxfId="141" priority="30" operator="equal">
      <formula>"MICHEL NUNES"</formula>
    </cfRule>
    <cfRule type="cellIs" dxfId="140" priority="31" operator="equal">
      <formula>"JULIE FROUMESOL"</formula>
    </cfRule>
    <cfRule type="cellIs" dxfId="139" priority="32" operator="equal">
      <formula>"MARIE CLAIRE ROCA"</formula>
    </cfRule>
    <cfRule type="cellIs" dxfId="138" priority="33" operator="equal">
      <formula>"VANESSA CAUCHOIS"</formula>
    </cfRule>
    <cfRule type="cellIs" dxfId="137" priority="34" operator="equal">
      <formula>"GERAD DOSJOUB"</formula>
    </cfRule>
    <cfRule type="cellIs" dxfId="136" priority="35" operator="equal">
      <formula>"PASCAL JOCALLAZ"</formula>
    </cfRule>
    <cfRule type="cellIs" dxfId="135" priority="36" operator="equal">
      <formula>"JEAN-LUC ORENGO"</formula>
    </cfRule>
    <cfRule type="cellIs" dxfId="134" priority="37" operator="equal">
      <formula>"PHILIPPE GAILLARD"</formula>
    </cfRule>
    <cfRule type="cellIs" dxfId="133" priority="38" operator="equal">
      <formula>"CATHERINE LACOURT"</formula>
    </cfRule>
    <cfRule type="cellIs" dxfId="132" priority="39" operator="equal">
      <formula>"ANNIE CRAMARD"</formula>
    </cfRule>
  </conditionalFormatting>
  <conditionalFormatting sqref="U35:U60">
    <cfRule type="expression" dxfId="131" priority="27">
      <formula>IF($B35="A",1)</formula>
    </cfRule>
    <cfRule type="expression" dxfId="130" priority="28">
      <formula>IF($B35="P",1)</formula>
    </cfRule>
  </conditionalFormatting>
  <conditionalFormatting sqref="U35:U60">
    <cfRule type="expression" dxfId="129" priority="26">
      <formula>IF($B35="R",1)</formula>
    </cfRule>
  </conditionalFormatting>
  <conditionalFormatting sqref="U35:U60">
    <cfRule type="cellIs" dxfId="128" priority="15" operator="equal">
      <formula>"VINCENT CHEROUX"</formula>
    </cfRule>
    <cfRule type="cellIs" dxfId="127" priority="16" operator="equal">
      <formula>"MICHEL NUNES"</formula>
    </cfRule>
    <cfRule type="cellIs" dxfId="126" priority="17" operator="equal">
      <formula>"JULIE FROUMESOL"</formula>
    </cfRule>
    <cfRule type="cellIs" dxfId="125" priority="18" operator="equal">
      <formula>"MARIE CLAIRE ROCA"</formula>
    </cfRule>
    <cfRule type="cellIs" dxfId="124" priority="19" operator="equal">
      <formula>"VANESSA CAUCHOIS"</formula>
    </cfRule>
    <cfRule type="cellIs" dxfId="123" priority="20" operator="equal">
      <formula>"GERAD DOSJOUB"</formula>
    </cfRule>
    <cfRule type="cellIs" dxfId="122" priority="21" operator="equal">
      <formula>"PASCAL JOCALLAZ"</formula>
    </cfRule>
    <cfRule type="cellIs" dxfId="121" priority="22" operator="equal">
      <formula>"JEAN-LUC ORENGO"</formula>
    </cfRule>
    <cfRule type="cellIs" dxfId="120" priority="23" operator="equal">
      <formula>"PHILIPPE GAILLARD"</formula>
    </cfRule>
    <cfRule type="cellIs" dxfId="119" priority="24" operator="equal">
      <formula>"CATHERINE LACOURT"</formula>
    </cfRule>
    <cfRule type="cellIs" dxfId="118" priority="25" operator="equal">
      <formula>"ANNIE CRAMARD"</formula>
    </cfRule>
  </conditionalFormatting>
  <conditionalFormatting sqref="U67:U92">
    <cfRule type="expression" dxfId="117" priority="13">
      <formula>IF($B67="A",1)</formula>
    </cfRule>
    <cfRule type="expression" dxfId="116" priority="14">
      <formula>IF($B67="P",1)</formula>
    </cfRule>
  </conditionalFormatting>
  <conditionalFormatting sqref="U67:U92">
    <cfRule type="expression" dxfId="115" priority="12">
      <formula>IF($B67="R",1)</formula>
    </cfRule>
  </conditionalFormatting>
  <conditionalFormatting sqref="U67:U92">
    <cfRule type="cellIs" dxfId="114" priority="1" operator="equal">
      <formula>"VINCENT CHEROUX"</formula>
    </cfRule>
    <cfRule type="cellIs" dxfId="113" priority="2" operator="equal">
      <formula>"MICHEL NUNES"</formula>
    </cfRule>
    <cfRule type="cellIs" dxfId="112" priority="3" operator="equal">
      <formula>"JULIE FROUMESOL"</formula>
    </cfRule>
    <cfRule type="cellIs" dxfId="111" priority="4" operator="equal">
      <formula>"MARIE CLAIRE ROCA"</formula>
    </cfRule>
    <cfRule type="cellIs" dxfId="110" priority="5" operator="equal">
      <formula>"VANESSA CAUCHOIS"</formula>
    </cfRule>
    <cfRule type="cellIs" dxfId="109" priority="6" operator="equal">
      <formula>"GERAD DOSJOUB"</formula>
    </cfRule>
    <cfRule type="cellIs" dxfId="108" priority="7" operator="equal">
      <formula>"PASCAL JOCALLAZ"</formula>
    </cfRule>
    <cfRule type="cellIs" dxfId="107" priority="8" operator="equal">
      <formula>"JEAN-LUC ORENGO"</formula>
    </cfRule>
    <cfRule type="cellIs" dxfId="106" priority="9" operator="equal">
      <formula>"PHILIPPE GAILLARD"</formula>
    </cfRule>
    <cfRule type="cellIs" dxfId="105" priority="10" operator="equal">
      <formula>"CATHERINE LACOURT"</formula>
    </cfRule>
    <cfRule type="cellIs" dxfId="104" priority="11" operator="equal">
      <formula>"ANNIE CRAMARD"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L10"/>
  <sheetViews>
    <sheetView workbookViewId="0">
      <selection activeCell="M26" sqref="M26"/>
    </sheetView>
  </sheetViews>
  <sheetFormatPr baseColWidth="10" defaultRowHeight="15"/>
  <cols>
    <col min="1" max="1" width="6.125" customWidth="1"/>
    <col min="3" max="3" width="16.25" customWidth="1"/>
  </cols>
  <sheetData>
    <row r="1" spans="2:12" ht="15.75" thickBot="1"/>
    <row r="2" spans="2:12">
      <c r="E2" s="415" t="s">
        <v>59</v>
      </c>
      <c r="F2" s="416"/>
      <c r="G2" s="416"/>
      <c r="H2" s="416"/>
      <c r="I2" s="416"/>
      <c r="J2" s="416"/>
      <c r="K2" s="416"/>
      <c r="L2" s="417"/>
    </row>
    <row r="3" spans="2:12">
      <c r="E3" s="418"/>
      <c r="F3" s="419"/>
      <c r="G3" s="419"/>
      <c r="H3" s="419"/>
      <c r="I3" s="419"/>
      <c r="J3" s="419"/>
      <c r="K3" s="419"/>
      <c r="L3" s="420"/>
    </row>
    <row r="4" spans="2:12" ht="15.75" thickBot="1">
      <c r="E4" s="421"/>
      <c r="F4" s="422"/>
      <c r="G4" s="422"/>
      <c r="H4" s="422"/>
      <c r="I4" s="422"/>
      <c r="J4" s="422"/>
      <c r="K4" s="422"/>
      <c r="L4" s="423"/>
    </row>
    <row r="6" spans="2:12" ht="15.75" thickBot="1"/>
    <row r="7" spans="2:12" ht="15.75" thickBot="1">
      <c r="B7" s="424" t="s">
        <v>17</v>
      </c>
      <c r="C7" s="425"/>
    </row>
    <row r="8" spans="2:12">
      <c r="B8" s="228" t="s">
        <v>62</v>
      </c>
      <c r="C8" s="229" t="s">
        <v>56</v>
      </c>
    </row>
    <row r="9" spans="2:12">
      <c r="B9" s="230" t="s">
        <v>63</v>
      </c>
      <c r="C9" s="231" t="s">
        <v>60</v>
      </c>
    </row>
    <row r="10" spans="2:12" ht="15.75" thickBot="1">
      <c r="B10" s="232" t="s">
        <v>64</v>
      </c>
      <c r="C10" s="233" t="s">
        <v>61</v>
      </c>
    </row>
  </sheetData>
  <mergeCells count="2">
    <mergeCell ref="E2:L4"/>
    <mergeCell ref="B7:C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20"/>
  <sheetViews>
    <sheetView workbookViewId="0">
      <selection activeCell="N34" sqref="N34"/>
    </sheetView>
  </sheetViews>
  <sheetFormatPr baseColWidth="10" defaultRowHeight="15"/>
  <sheetData>
    <row r="1" spans="2:21" ht="33" customHeight="1" thickBot="1">
      <c r="B1" s="435" t="s">
        <v>20</v>
      </c>
      <c r="C1" s="436"/>
      <c r="D1" s="436"/>
      <c r="E1" s="436"/>
      <c r="F1" s="436"/>
      <c r="G1" s="437"/>
      <c r="I1" s="438" t="s">
        <v>21</v>
      </c>
      <c r="J1" s="439"/>
      <c r="K1" s="439"/>
      <c r="L1" s="439"/>
      <c r="M1" s="439"/>
      <c r="N1" s="440"/>
      <c r="P1" s="438" t="s">
        <v>22</v>
      </c>
      <c r="Q1" s="439"/>
      <c r="R1" s="439"/>
      <c r="S1" s="439"/>
      <c r="T1" s="439"/>
      <c r="U1" s="440"/>
    </row>
    <row r="2" spans="2:21">
      <c r="B2" s="426" t="s">
        <v>19</v>
      </c>
      <c r="C2" s="427"/>
      <c r="D2" s="427"/>
      <c r="E2" s="427"/>
      <c r="F2" s="427"/>
      <c r="G2" s="428"/>
      <c r="I2" s="426" t="s">
        <v>33</v>
      </c>
      <c r="J2" s="427"/>
      <c r="K2" s="427"/>
      <c r="L2" s="427"/>
      <c r="M2" s="427"/>
      <c r="N2" s="428"/>
      <c r="P2" s="426" t="s">
        <v>32</v>
      </c>
      <c r="Q2" s="427"/>
      <c r="R2" s="427"/>
      <c r="S2" s="427"/>
      <c r="T2" s="427"/>
      <c r="U2" s="428"/>
    </row>
    <row r="3" spans="2:21">
      <c r="B3" s="429"/>
      <c r="C3" s="430"/>
      <c r="D3" s="430"/>
      <c r="E3" s="430"/>
      <c r="F3" s="430"/>
      <c r="G3" s="431"/>
      <c r="I3" s="429"/>
      <c r="J3" s="430"/>
      <c r="K3" s="430"/>
      <c r="L3" s="430"/>
      <c r="M3" s="430"/>
      <c r="N3" s="431"/>
      <c r="P3" s="429"/>
      <c r="Q3" s="430"/>
      <c r="R3" s="430"/>
      <c r="S3" s="430"/>
      <c r="T3" s="430"/>
      <c r="U3" s="431"/>
    </row>
    <row r="4" spans="2:21">
      <c r="B4" s="429"/>
      <c r="C4" s="430"/>
      <c r="D4" s="430"/>
      <c r="E4" s="430"/>
      <c r="F4" s="430"/>
      <c r="G4" s="431"/>
      <c r="I4" s="429"/>
      <c r="J4" s="430"/>
      <c r="K4" s="430"/>
      <c r="L4" s="430"/>
      <c r="M4" s="430"/>
      <c r="N4" s="431"/>
      <c r="P4" s="429"/>
      <c r="Q4" s="430"/>
      <c r="R4" s="430"/>
      <c r="S4" s="430"/>
      <c r="T4" s="430"/>
      <c r="U4" s="431"/>
    </row>
    <row r="5" spans="2:21">
      <c r="B5" s="429"/>
      <c r="C5" s="430"/>
      <c r="D5" s="430"/>
      <c r="E5" s="430"/>
      <c r="F5" s="430"/>
      <c r="G5" s="431"/>
      <c r="I5" s="429"/>
      <c r="J5" s="430"/>
      <c r="K5" s="430"/>
      <c r="L5" s="430"/>
      <c r="M5" s="430"/>
      <c r="N5" s="431"/>
      <c r="P5" s="429"/>
      <c r="Q5" s="430"/>
      <c r="R5" s="430"/>
      <c r="S5" s="430"/>
      <c r="T5" s="430"/>
      <c r="U5" s="431"/>
    </row>
    <row r="6" spans="2:21">
      <c r="B6" s="429"/>
      <c r="C6" s="430"/>
      <c r="D6" s="430"/>
      <c r="E6" s="430"/>
      <c r="F6" s="430"/>
      <c r="G6" s="431"/>
      <c r="I6" s="429"/>
      <c r="J6" s="430"/>
      <c r="K6" s="430"/>
      <c r="L6" s="430"/>
      <c r="M6" s="430"/>
      <c r="N6" s="431"/>
      <c r="P6" s="429"/>
      <c r="Q6" s="430"/>
      <c r="R6" s="430"/>
      <c r="S6" s="430"/>
      <c r="T6" s="430"/>
      <c r="U6" s="431"/>
    </row>
    <row r="7" spans="2:21">
      <c r="B7" s="429"/>
      <c r="C7" s="430"/>
      <c r="D7" s="430"/>
      <c r="E7" s="430"/>
      <c r="F7" s="430"/>
      <c r="G7" s="431"/>
      <c r="I7" s="429"/>
      <c r="J7" s="430"/>
      <c r="K7" s="430"/>
      <c r="L7" s="430"/>
      <c r="M7" s="430"/>
      <c r="N7" s="431"/>
      <c r="P7" s="429"/>
      <c r="Q7" s="430"/>
      <c r="R7" s="430"/>
      <c r="S7" s="430"/>
      <c r="T7" s="430"/>
      <c r="U7" s="431"/>
    </row>
    <row r="8" spans="2:21">
      <c r="B8" s="429"/>
      <c r="C8" s="430"/>
      <c r="D8" s="430"/>
      <c r="E8" s="430"/>
      <c r="F8" s="430"/>
      <c r="G8" s="431"/>
      <c r="I8" s="429"/>
      <c r="J8" s="430"/>
      <c r="K8" s="430"/>
      <c r="L8" s="430"/>
      <c r="M8" s="430"/>
      <c r="N8" s="431"/>
      <c r="P8" s="429"/>
      <c r="Q8" s="430"/>
      <c r="R8" s="430"/>
      <c r="S8" s="430"/>
      <c r="T8" s="430"/>
      <c r="U8" s="431"/>
    </row>
    <row r="9" spans="2:21">
      <c r="B9" s="429"/>
      <c r="C9" s="430"/>
      <c r="D9" s="430"/>
      <c r="E9" s="430"/>
      <c r="F9" s="430"/>
      <c r="G9" s="431"/>
      <c r="I9" s="429"/>
      <c r="J9" s="430"/>
      <c r="K9" s="430"/>
      <c r="L9" s="430"/>
      <c r="M9" s="430"/>
      <c r="N9" s="431"/>
      <c r="P9" s="429"/>
      <c r="Q9" s="430"/>
      <c r="R9" s="430"/>
      <c r="S9" s="430"/>
      <c r="T9" s="430"/>
      <c r="U9" s="431"/>
    </row>
    <row r="10" spans="2:21">
      <c r="B10" s="429"/>
      <c r="C10" s="430"/>
      <c r="D10" s="430"/>
      <c r="E10" s="430"/>
      <c r="F10" s="430"/>
      <c r="G10" s="431"/>
      <c r="I10" s="429"/>
      <c r="J10" s="430"/>
      <c r="K10" s="430"/>
      <c r="L10" s="430"/>
      <c r="M10" s="430"/>
      <c r="N10" s="431"/>
      <c r="P10" s="429"/>
      <c r="Q10" s="430"/>
      <c r="R10" s="430"/>
      <c r="S10" s="430"/>
      <c r="T10" s="430"/>
      <c r="U10" s="431"/>
    </row>
    <row r="11" spans="2:21">
      <c r="B11" s="429"/>
      <c r="C11" s="430"/>
      <c r="D11" s="430"/>
      <c r="E11" s="430"/>
      <c r="F11" s="430"/>
      <c r="G11" s="431"/>
      <c r="I11" s="429"/>
      <c r="J11" s="430"/>
      <c r="K11" s="430"/>
      <c r="L11" s="430"/>
      <c r="M11" s="430"/>
      <c r="N11" s="431"/>
      <c r="P11" s="429"/>
      <c r="Q11" s="430"/>
      <c r="R11" s="430"/>
      <c r="S11" s="430"/>
      <c r="T11" s="430"/>
      <c r="U11" s="431"/>
    </row>
    <row r="12" spans="2:21">
      <c r="B12" s="429"/>
      <c r="C12" s="430"/>
      <c r="D12" s="430"/>
      <c r="E12" s="430"/>
      <c r="F12" s="430"/>
      <c r="G12" s="431"/>
      <c r="I12" s="429"/>
      <c r="J12" s="430"/>
      <c r="K12" s="430"/>
      <c r="L12" s="430"/>
      <c r="M12" s="430"/>
      <c r="N12" s="431"/>
      <c r="P12" s="429"/>
      <c r="Q12" s="430"/>
      <c r="R12" s="430"/>
      <c r="S12" s="430"/>
      <c r="T12" s="430"/>
      <c r="U12" s="431"/>
    </row>
    <row r="13" spans="2:21">
      <c r="B13" s="429"/>
      <c r="C13" s="430"/>
      <c r="D13" s="430"/>
      <c r="E13" s="430"/>
      <c r="F13" s="430"/>
      <c r="G13" s="431"/>
      <c r="I13" s="429"/>
      <c r="J13" s="430"/>
      <c r="K13" s="430"/>
      <c r="L13" s="430"/>
      <c r="M13" s="430"/>
      <c r="N13" s="431"/>
      <c r="P13" s="429"/>
      <c r="Q13" s="430"/>
      <c r="R13" s="430"/>
      <c r="S13" s="430"/>
      <c r="T13" s="430"/>
      <c r="U13" s="431"/>
    </row>
    <row r="14" spans="2:21">
      <c r="B14" s="429"/>
      <c r="C14" s="430"/>
      <c r="D14" s="430"/>
      <c r="E14" s="430"/>
      <c r="F14" s="430"/>
      <c r="G14" s="431"/>
      <c r="I14" s="429"/>
      <c r="J14" s="430"/>
      <c r="K14" s="430"/>
      <c r="L14" s="430"/>
      <c r="M14" s="430"/>
      <c r="N14" s="431"/>
      <c r="P14" s="429"/>
      <c r="Q14" s="430"/>
      <c r="R14" s="430"/>
      <c r="S14" s="430"/>
      <c r="T14" s="430"/>
      <c r="U14" s="431"/>
    </row>
    <row r="15" spans="2:21">
      <c r="B15" s="429"/>
      <c r="C15" s="430"/>
      <c r="D15" s="430"/>
      <c r="E15" s="430"/>
      <c r="F15" s="430"/>
      <c r="G15" s="431"/>
      <c r="I15" s="429"/>
      <c r="J15" s="430"/>
      <c r="K15" s="430"/>
      <c r="L15" s="430"/>
      <c r="M15" s="430"/>
      <c r="N15" s="431"/>
      <c r="P15" s="429"/>
      <c r="Q15" s="430"/>
      <c r="R15" s="430"/>
      <c r="S15" s="430"/>
      <c r="T15" s="430"/>
      <c r="U15" s="431"/>
    </row>
    <row r="16" spans="2:21">
      <c r="B16" s="429"/>
      <c r="C16" s="430"/>
      <c r="D16" s="430"/>
      <c r="E16" s="430"/>
      <c r="F16" s="430"/>
      <c r="G16" s="431"/>
      <c r="I16" s="429"/>
      <c r="J16" s="430"/>
      <c r="K16" s="430"/>
      <c r="L16" s="430"/>
      <c r="M16" s="430"/>
      <c r="N16" s="431"/>
      <c r="P16" s="429"/>
      <c r="Q16" s="430"/>
      <c r="R16" s="430"/>
      <c r="S16" s="430"/>
      <c r="T16" s="430"/>
      <c r="U16" s="431"/>
    </row>
    <row r="17" spans="2:21">
      <c r="B17" s="429"/>
      <c r="C17" s="430"/>
      <c r="D17" s="430"/>
      <c r="E17" s="430"/>
      <c r="F17" s="430"/>
      <c r="G17" s="431"/>
      <c r="I17" s="429"/>
      <c r="J17" s="430"/>
      <c r="K17" s="430"/>
      <c r="L17" s="430"/>
      <c r="M17" s="430"/>
      <c r="N17" s="431"/>
      <c r="P17" s="429"/>
      <c r="Q17" s="430"/>
      <c r="R17" s="430"/>
      <c r="S17" s="430"/>
      <c r="T17" s="430"/>
      <c r="U17" s="431"/>
    </row>
    <row r="18" spans="2:21">
      <c r="B18" s="429"/>
      <c r="C18" s="430"/>
      <c r="D18" s="430"/>
      <c r="E18" s="430"/>
      <c r="F18" s="430"/>
      <c r="G18" s="431"/>
      <c r="I18" s="429"/>
      <c r="J18" s="430"/>
      <c r="K18" s="430"/>
      <c r="L18" s="430"/>
      <c r="M18" s="430"/>
      <c r="N18" s="431"/>
      <c r="P18" s="429"/>
      <c r="Q18" s="430"/>
      <c r="R18" s="430"/>
      <c r="S18" s="430"/>
      <c r="T18" s="430"/>
      <c r="U18" s="431"/>
    </row>
    <row r="19" spans="2:21">
      <c r="B19" s="429"/>
      <c r="C19" s="430"/>
      <c r="D19" s="430"/>
      <c r="E19" s="430"/>
      <c r="F19" s="430"/>
      <c r="G19" s="431"/>
      <c r="I19" s="429"/>
      <c r="J19" s="430"/>
      <c r="K19" s="430"/>
      <c r="L19" s="430"/>
      <c r="M19" s="430"/>
      <c r="N19" s="431"/>
      <c r="P19" s="429"/>
      <c r="Q19" s="430"/>
      <c r="R19" s="430"/>
      <c r="S19" s="430"/>
      <c r="T19" s="430"/>
      <c r="U19" s="431"/>
    </row>
    <row r="20" spans="2:21" ht="15.75" thickBot="1">
      <c r="B20" s="432"/>
      <c r="C20" s="433"/>
      <c r="D20" s="433"/>
      <c r="E20" s="433"/>
      <c r="F20" s="433"/>
      <c r="G20" s="434"/>
      <c r="I20" s="432"/>
      <c r="J20" s="433"/>
      <c r="K20" s="433"/>
      <c r="L20" s="433"/>
      <c r="M20" s="433"/>
      <c r="N20" s="434"/>
      <c r="P20" s="432"/>
      <c r="Q20" s="433"/>
      <c r="R20" s="433"/>
      <c r="S20" s="433"/>
      <c r="T20" s="433"/>
      <c r="U20" s="434"/>
    </row>
  </sheetData>
  <mergeCells count="6">
    <mergeCell ref="B2:G20"/>
    <mergeCell ref="I2:N20"/>
    <mergeCell ref="B1:G1"/>
    <mergeCell ref="I1:N1"/>
    <mergeCell ref="P1:U1"/>
    <mergeCell ref="P2:U20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AGEFOS</vt:lpstr>
      <vt:lpstr>AGEFICE</vt:lpstr>
      <vt:lpstr>FIFPL</vt:lpstr>
      <vt:lpstr>PAIEMENT DIRECT </vt:lpstr>
      <vt:lpstr>CODES</vt:lpstr>
      <vt:lpstr>LETTRE 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Namoureuse</cp:lastModifiedBy>
  <dcterms:created xsi:type="dcterms:W3CDTF">2016-05-03T07:14:18Z</dcterms:created>
  <dcterms:modified xsi:type="dcterms:W3CDTF">2016-10-01T23:35:11Z</dcterms:modified>
</cp:coreProperties>
</file>