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7228B266-B7F9-4C83-BCE6-E55967A5D58A}" xr6:coauthVersionLast="47" xr6:coauthVersionMax="47" xr10:uidLastSave="{00000000-0000-0000-0000-000000000000}"/>
  <bookViews>
    <workbookView xWindow="-120" yWindow="-120" windowWidth="29040" windowHeight="15720" xr2:uid="{E75094ED-4BCE-48B6-8437-004B619A2CA1}"/>
  </bookViews>
  <sheets>
    <sheet name="Menu" sheetId="4" r:id="rId1"/>
    <sheet name="Prêt Matériel" sheetId="1" r:id="rId2"/>
    <sheet name="Liste Matériel" sheetId="2" r:id="rId3"/>
    <sheet name="Liste Prêteur" sheetId="3" r:id="rId4"/>
  </sheets>
  <functionGroups builtInGroupCount="19"/>
  <definedNames>
    <definedName name="ListeCatégorie">#REF!</definedName>
    <definedName name="ListeMatériel">#REF!</definedName>
    <definedName name="ListeNomprêteur">#REF!</definedName>
    <definedName name="ListePrêteur">#REF!</definedName>
    <definedName name="ListeRéfarticle">PrêtMatériel[[#Headers],[Référence]]</definedName>
    <definedName name="Réf.article">#REF!</definedName>
    <definedName name="reference">BaseMatériel[Réf.Article]</definedName>
    <definedName name="Référence">PrêtMatériel[[#Headers],[Référence]]</definedName>
    <definedName name="Segment_Nom_du_Matériel">#N/A</definedName>
    <definedName name="statut">Tableau2[Statut prêteur]</definedName>
    <definedName name="TéléphonePrêteur">#REF!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  <c r="D12" i="1"/>
  <c r="E7" i="2"/>
  <c r="E8" i="2"/>
  <c r="P8" i="1" s="1"/>
  <c r="E9" i="2"/>
  <c r="B16" i="2" s="1"/>
  <c r="E10" i="2"/>
  <c r="P7" i="1" s="1"/>
  <c r="C11" i="1"/>
  <c r="D11" i="1"/>
  <c r="C10" i="1"/>
  <c r="D10" i="1"/>
  <c r="E6" i="2"/>
  <c r="P5" i="1" s="1"/>
  <c r="C9" i="1"/>
  <c r="D9" i="1"/>
  <c r="D7" i="1"/>
  <c r="D8" i="1"/>
  <c r="D6" i="1"/>
  <c r="C7" i="1"/>
  <c r="C8" i="1"/>
  <c r="C6" i="1"/>
  <c r="P6" i="1" l="1"/>
</calcChain>
</file>

<file path=xl/sharedStrings.xml><?xml version="1.0" encoding="utf-8"?>
<sst xmlns="http://schemas.openxmlformats.org/spreadsheetml/2006/main" count="64" uniqueCount="52">
  <si>
    <t>Désignation</t>
  </si>
  <si>
    <t>Catégorie</t>
  </si>
  <si>
    <t>Quantité</t>
  </si>
  <si>
    <t>Date de prêt</t>
  </si>
  <si>
    <t>Adresse</t>
  </si>
  <si>
    <t>Nom du Prêteur</t>
  </si>
  <si>
    <t>Téléphone</t>
  </si>
  <si>
    <t xml:space="preserve">Mail </t>
  </si>
  <si>
    <t>Statut du prêteur</t>
  </si>
  <si>
    <t>Statut prêteur</t>
  </si>
  <si>
    <t>BASE DE DONNEE PRETEUR</t>
  </si>
  <si>
    <t>Mail</t>
  </si>
  <si>
    <t>Nom du Matériel</t>
  </si>
  <si>
    <t>Identité du Prêteur</t>
  </si>
  <si>
    <t>GESTION DU PRÊT MATERIEL</t>
  </si>
  <si>
    <t>Administré</t>
  </si>
  <si>
    <t>georges3ilets@gmail.com</t>
  </si>
  <si>
    <t>ALGER Michel</t>
  </si>
  <si>
    <t>Lot Canne à Sucre</t>
  </si>
  <si>
    <t>Stock Initial</t>
  </si>
  <si>
    <t>Alerte stock</t>
  </si>
  <si>
    <t xml:space="preserve"> DONNEE LOGISTIQUE</t>
  </si>
  <si>
    <t>GESTION DE PRÊT MATERIELS</t>
  </si>
  <si>
    <t>Tab01</t>
  </si>
  <si>
    <t>Table</t>
  </si>
  <si>
    <t>Bois</t>
  </si>
  <si>
    <t>Ch01</t>
  </si>
  <si>
    <t>Référence</t>
  </si>
  <si>
    <t>Plastique</t>
  </si>
  <si>
    <t>Banc</t>
  </si>
  <si>
    <t>Chaise</t>
  </si>
  <si>
    <t>Banc01</t>
  </si>
  <si>
    <t>Abr01</t>
  </si>
  <si>
    <t>4x4</t>
  </si>
  <si>
    <t>Abr02</t>
  </si>
  <si>
    <t>5x5</t>
  </si>
  <si>
    <t>Réf.Article</t>
  </si>
  <si>
    <t>Stock actuel</t>
  </si>
  <si>
    <t>Matériel en stock</t>
  </si>
  <si>
    <t>La segmentation permet d'effectuer</t>
  </si>
  <si>
    <t>Il n'y a qu'à cliquer sur le Nom du Matériel</t>
  </si>
  <si>
    <t>Pour enlever le filtre il n'y a qu'à cliquer sur</t>
  </si>
  <si>
    <t>la petite croix rouge</t>
  </si>
  <si>
    <t>des filtres à la demande. Elle peut se présenter sous plusieurs formes</t>
  </si>
  <si>
    <t>Retour</t>
  </si>
  <si>
    <t>Chapiteau</t>
  </si>
  <si>
    <t>Pour le moment vous n'avez qu'à entrer la référence à la place de Nouvelle valeur au moyen de la liste déroulante et la quantité</t>
  </si>
  <si>
    <t>Disponilibilté</t>
  </si>
  <si>
    <t xml:space="preserve">Abris </t>
  </si>
  <si>
    <t xml:space="preserve">Chaises </t>
  </si>
  <si>
    <t xml:space="preserve">Tables </t>
  </si>
  <si>
    <t>Bancs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</si>
</sst>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0#&quot; &quot;##&quot; &quot;##&quot; &quot;##&quot; &quot;##"/>
  </numFmts>
  <fonts count="1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A6EEF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9" borderId="0" xfId="0" applyFill="1"/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0" fillId="0" borderId="9" xfId="0" applyBorder="1"/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10" borderId="10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2" fontId="11" fillId="0" borderId="0" xfId="0" applyNumberFormat="1" applyFont="1"/>
    <xf numFmtId="0" fontId="8" fillId="0" borderId="0" xfId="0" applyFont="1"/>
    <xf numFmtId="1" fontId="11" fillId="0" borderId="0" xfId="0" applyNumberFormat="1" applyFon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14" fillId="0" borderId="0" xfId="0" applyFont="1" applyAlignment="1">
      <alignment horizontal="centerContinuous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5" fillId="6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1" fontId="3" fillId="0" borderId="10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Continuous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29"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outline="0">
        <top style="medium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</border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alignment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colors>
    <mruColors>
      <color rgb="FFA6EEF6"/>
      <color rgb="FFDF8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254000</xdr:colOff>
      <xdr:row>13</xdr:row>
      <xdr:rowOff>76200</xdr:rowOff>
    </xdr:from>
    <xdr:to>
      <xdr:col>4</xdr:col>
      <xdr:colOff>209550</xdr:colOff>
      <xdr:row>16</xdr:row>
      <xdr:rowOff>12700</xdr:rowOff>
    </xdr:to>
    <xdr:sp macro="[0]!AjouterLignePretMateriel_Struc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B715DE9-4FD5-0FB0-D763-1A5D3AE982AB}"/>
            </a:ext>
          </a:extLst>
        </xdr:cNvPr>
        <xdr:cNvSpPr/>
      </xdr:nvSpPr>
      <xdr:spPr>
        <a:xfrm>
          <a:off x="1930400" y="2476500"/>
          <a:ext cx="2419350" cy="488950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Saisir</a:t>
          </a:r>
          <a:r>
            <a:rPr lang="fr-FR" sz="1600" b="1" baseline="0"/>
            <a:t> le </a:t>
          </a:r>
          <a:r>
            <a:rPr lang="fr-FR" sz="1600" b="1"/>
            <a:t>Prêt</a:t>
          </a:r>
          <a:r>
            <a:rPr lang="fr-FR" sz="1600" b="1" baseline="0"/>
            <a:t> Matériel</a:t>
          </a:r>
          <a:endParaRPr lang="fr-FR" sz="1600" b="1"/>
        </a:p>
      </xdr:txBody>
    </xdr:sp>
    <xdr:clientData/>
  </xdr:twoCellAnchor>
  <xdr:twoCellAnchor>
    <xdr:from>
      <xdr:col>4</xdr:col>
      <xdr:colOff>425450</xdr:colOff>
      <xdr:row>13</xdr:row>
      <xdr:rowOff>76200</xdr:rowOff>
    </xdr:from>
    <xdr:to>
      <xdr:col>6</xdr:col>
      <xdr:colOff>793750</xdr:colOff>
      <xdr:row>16</xdr:row>
      <xdr:rowOff>12700</xdr:rowOff>
    </xdr:to>
    <xdr:sp macro="[0]!ListeMaterie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C1A3F03-8D89-4BB5-9A71-78A9FA91FDE7}"/>
            </a:ext>
          </a:extLst>
        </xdr:cNvPr>
        <xdr:cNvSpPr/>
      </xdr:nvSpPr>
      <xdr:spPr>
        <a:xfrm>
          <a:off x="4565650" y="2476500"/>
          <a:ext cx="2832100" cy="48895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Base de </a:t>
          </a:r>
          <a:r>
            <a:rPr lang="fr-FR" sz="1600" b="1" baseline="0"/>
            <a:t>donnée</a:t>
          </a:r>
          <a:r>
            <a:rPr lang="fr-FR" sz="1600" b="1"/>
            <a:t> Matériel</a:t>
          </a:r>
        </a:p>
      </xdr:txBody>
    </xdr:sp>
    <xdr:clientData/>
  </xdr:twoCellAnchor>
  <xdr:twoCellAnchor>
    <xdr:from>
      <xdr:col>6</xdr:col>
      <xdr:colOff>1009650</xdr:colOff>
      <xdr:row>13</xdr:row>
      <xdr:rowOff>76200</xdr:rowOff>
    </xdr:from>
    <xdr:to>
      <xdr:col>8</xdr:col>
      <xdr:colOff>965200</xdr:colOff>
      <xdr:row>16</xdr:row>
      <xdr:rowOff>12700</xdr:rowOff>
    </xdr:to>
    <xdr:sp macro="[0]!ListePreteur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3CAC37C-0155-482A-98B6-742FB2F6B916}"/>
            </a:ext>
          </a:extLst>
        </xdr:cNvPr>
        <xdr:cNvSpPr/>
      </xdr:nvSpPr>
      <xdr:spPr>
        <a:xfrm>
          <a:off x="7613650" y="2476500"/>
          <a:ext cx="2419350" cy="48895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Base de donnée Prêteur</a:t>
          </a:r>
        </a:p>
      </xdr:txBody>
    </xdr:sp>
    <xdr:clientData/>
  </xdr:twoCellAnchor>
  <xdr:twoCellAnchor>
    <xdr:from>
      <xdr:col>3</xdr:col>
      <xdr:colOff>1028700</xdr:colOff>
      <xdr:row>19</xdr:row>
      <xdr:rowOff>114300</xdr:rowOff>
    </xdr:from>
    <xdr:to>
      <xdr:col>7</xdr:col>
      <xdr:colOff>209550</xdr:colOff>
      <xdr:row>22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A20483-215E-4D48-2652-6B38614A481D}"/>
            </a:ext>
          </a:extLst>
        </xdr:cNvPr>
        <xdr:cNvSpPr txBox="1"/>
      </xdr:nvSpPr>
      <xdr:spPr>
        <a:xfrm>
          <a:off x="3937000" y="3619500"/>
          <a:ext cx="4108450" cy="450850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1">
              <a:solidFill>
                <a:schemeClr val="bg1"/>
              </a:solidFill>
            </a:rPr>
            <a:t>Remplir les bases de données matériel et prêteur  une fois ces bases de données renseigner de saisir les prêts de matériel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76200</xdr:colOff>
      <xdr:row>1</xdr:row>
      <xdr:rowOff>28575</xdr:rowOff>
    </xdr:from>
    <xdr:to>
      <xdr:col>6</xdr:col>
      <xdr:colOff>76200</xdr:colOff>
      <xdr:row>12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du Matériel">
              <a:extLst>
                <a:ext uri="{FF2B5EF4-FFF2-40B4-BE49-F238E27FC236}">
                  <a16:creationId xmlns:a16="http://schemas.microsoft.com/office/drawing/2014/main" id="{5CDD89FF-EECA-0725-8AF9-33FB36E394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Matéri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19825" y="704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19049</xdr:colOff>
      <xdr:row>0</xdr:row>
      <xdr:rowOff>0</xdr:rowOff>
    </xdr:from>
    <xdr:to>
      <xdr:col>4</xdr:col>
      <xdr:colOff>704850</xdr:colOff>
      <xdr:row>0</xdr:row>
      <xdr:rowOff>628650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m du Matériel 1">
              <a:extLst>
                <a:ext uri="{FF2B5EF4-FFF2-40B4-BE49-F238E27FC236}">
                  <a16:creationId xmlns:a16="http://schemas.microsoft.com/office/drawing/2014/main" id="{D15FC2AE-46E2-5A3D-5954-8A68175013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Matériel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49" y="0"/>
              <a:ext cx="5667376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Matériel" xr10:uid="{601C85E8-2956-4A35-968A-5ED848562806}" sourceName="Nom du Matériel">
  <extLst>
    <x:ext xmlns:x15="http://schemas.microsoft.com/office/spreadsheetml/2010/11/main" uri="{2F2917AC-EB37-4324-AD4E-5DD8C200BD13}">
      <x15:tableSlicerCache tableId="6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Matériel" xr10:uid="{DB47B1C1-E669-47F5-A57E-BBA76C5307D9}" cache="Segment_Nom_du_Matériel" caption="Nom du Matériel" rowHeight="241300"/>
  <slicer name="Nom du Matériel 1" xr10:uid="{78C89E8C-6233-47BC-B727-97E06E49F370}" cache="Segment_Nom_du_Matériel" caption="Nom du Matériel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EEC6F-AB63-41FC-BC7F-9A136209B274}" name="PrêtMatériel" displayName="PrêtMatériel" ref="B5:M12" totalsRowShown="0" headerRowDxfId="28" dataDxfId="26" headerRowBorderDxfId="27">
  <autoFilter ref="B5:M12" xr:uid="{ECCEEC6F-AB63-41FC-BC7F-9A136209B2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A5FA51F5-17D5-4F53-B9A7-D960D9D8D269}" name="Référence" dataDxfId="25"/>
    <tableColumn id="2" xr3:uid="{1CF3A3C8-09BC-4623-B39E-2DDE287A838A}" name="Désignation" dataDxfId="24">
      <calculatedColumnFormula>_xlfn.XLOOKUP(PrêtMatériel[[#This Row],[Référence]],BaseMatériel[Réf.Article],BaseMatériel[Nom du Matériel],"")</calculatedColumnFormula>
    </tableColumn>
    <tableColumn id="3" xr3:uid="{5177656A-9C1E-4E75-A79E-34EF1EC33494}" name="Catégorie" dataDxfId="23">
      <calculatedColumnFormula>_xlfn.XLOOKUP(PrêtMatériel[[#This Row],[Référence]],BaseMatériel[Réf.Article],BaseMatériel[Catégorie],"")</calculatedColumnFormula>
    </tableColumn>
    <tableColumn id="4" xr3:uid="{5FB6C6E8-61AB-4816-BA16-5B403A746C44}" name="Quantité" dataDxfId="22"/>
    <tableColumn id="12" xr3:uid="{3445E753-44A0-4F89-9FE7-3CCAC5EB06FA}" name="Alerte stock" dataDxfId="21"/>
    <tableColumn id="5" xr3:uid="{20189CFF-CD48-42FA-9487-0C7C8442F9B0}" name="Date de prêt" dataDxfId="20"/>
    <tableColumn id="6" xr3:uid="{0FD88980-39D6-4AFD-A94A-14FE0A4061F8}" name="Retour" dataDxfId="19"/>
    <tableColumn id="11" xr3:uid="{BF91726F-861E-4CF3-8CAD-1DB473BBFA79}" name="Statut du prêteur" dataDxfId="18"/>
    <tableColumn id="7" xr3:uid="{02B8679F-2CBE-480B-84EA-378334A89B7E}" name="Nom du Prêteur" dataDxfId="17"/>
    <tableColumn id="8" xr3:uid="{579B15DB-0D5E-4B0D-9EE6-92CA32274B05}" name="Adresse" dataDxfId="16"/>
    <tableColumn id="9" xr3:uid="{A75B05C3-7A9B-434A-9E10-E93A395EC868}" name="Téléphone" dataDxfId="15"/>
    <tableColumn id="10" xr3:uid="{46AF1221-AF24-4AE4-AC20-A7ABE2FE8174}" name="Mail 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275869D-0B64-4214-98EF-8390AF0CB6CB}" name="BaseMatériel" displayName="BaseMatériel" ref="A5:E10" totalsRowShown="0" headerRowDxfId="13" dataDxfId="12">
  <autoFilter ref="A5:E10" xr:uid="{9275869D-0B64-4214-98EF-8390AF0CB6CB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6:E10">
    <sortCondition ref="A5:A10"/>
  </sortState>
  <tableColumns count="5">
    <tableColumn id="1" xr3:uid="{7E3E8A41-4AC4-461D-9B6A-7F05CF43C61B}" name="Réf.Article" dataDxfId="11"/>
    <tableColumn id="2" xr3:uid="{FC15ECE1-D269-4FB5-960D-0EA3B2EA926C}" name="Nom du Matériel" dataDxfId="10"/>
    <tableColumn id="3" xr3:uid="{29F1C96C-ABBA-4B32-A15E-5D45B66B905D}" name="Catégorie" dataDxfId="9"/>
    <tableColumn id="4" xr3:uid="{AB070D64-BCB0-4FEE-907D-01267E010DC2}" name="Stock Initial" dataDxfId="8"/>
    <tableColumn id="5" xr3:uid="{5212F7D3-8B66-484A-A0BB-94BB0F0B73FA}" name="Stock actuel" dataDxfId="7">
      <calculatedColumnFormula>BaseMatériel[[#This Row],[Stock Initial]]-SUMIF(PrêtMatériel[Référence],"="&amp;BaseMatériel[[#This Row],[Réf.Article]],PrêtMatériel[Quantité])+SUMIF(PrêtMatériel[Référence],"="&amp;BaseMatériel[[#This Row],[Réf.Article]],PrêtMatériel[Retour])</calculatedColumnFormula>
    </tableColumn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05A7CE-388C-44F0-80E2-34A63C8A87F7}" name="Tableau2" displayName="Tableau2" ref="B4:F5" totalsRowShown="0" headerRowDxfId="6" tableBorderDxfId="5">
  <autoFilter ref="B4:F5" xr:uid="{A605A7CE-388C-44F0-80E2-34A63C8A87F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50C51A8-C07D-4FB8-8C23-EB6AD5E6217F}" name="Statut prêteur" dataDxfId="4"/>
    <tableColumn id="2" xr3:uid="{F3702904-24AA-4246-97DE-77ED39A0EA49}" name="Identité du Prêteur" dataDxfId="3"/>
    <tableColumn id="3" xr3:uid="{25D72F15-8248-4EA5-872D-522B59A66E3B}" name="Adresse" dataDxfId="2"/>
    <tableColumn id="4" xr3:uid="{DDFA7576-4378-4C9D-AFB8-5544D46900A1}" name="Téléphone" dataDxfId="1"/>
    <tableColumn id="5" xr3:uid="{4B37EA0E-65A7-46E6-B11E-C7F941A431CC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3D40-D456-459A-BF09-4EBB69D3E09B}">
  <sheetPr codeName="Menu"/>
  <dimension ref="C5:I30"/>
  <sheetViews>
    <sheetView showGridLines="0" tabSelected="1" workbookViewId="0">
      <selection activeCell="K25" sqref="K25"/>
    </sheetView>
  </sheetViews>
  <sheetFormatPr baseColWidth="10" defaultColWidth="10.85546875" defaultRowHeight="15"/>
  <cols>
    <col min="1" max="1" width="9.42578125" style="7" customWidth="1"/>
    <col min="2" max="2" width="14.5703125" style="7" customWidth="1"/>
    <col min="3" max="9" width="17.5703125" style="7" customWidth="1"/>
    <col min="10" max="16384" width="10.85546875" style="7"/>
  </cols>
  <sheetData>
    <row r="5" spans="3:9" ht="15.75" thickBot="1"/>
    <row r="6" spans="3:9">
      <c r="C6" s="44" t="s">
        <v>14</v>
      </c>
      <c r="D6" s="45"/>
      <c r="E6" s="45"/>
      <c r="F6" s="45"/>
      <c r="G6" s="45"/>
      <c r="H6" s="45"/>
      <c r="I6" s="46"/>
    </row>
    <row r="7" spans="3:9">
      <c r="C7" s="47"/>
      <c r="D7" s="48"/>
      <c r="E7" s="48"/>
      <c r="F7" s="48"/>
      <c r="G7" s="48"/>
      <c r="H7" s="48"/>
      <c r="I7" s="49"/>
    </row>
    <row r="8" spans="3:9">
      <c r="C8" s="47"/>
      <c r="D8" s="48"/>
      <c r="E8" s="48"/>
      <c r="F8" s="48"/>
      <c r="G8" s="48"/>
      <c r="H8" s="48"/>
      <c r="I8" s="49"/>
    </row>
    <row r="9" spans="3:9">
      <c r="C9" s="51"/>
      <c r="D9" s="52"/>
      <c r="E9" s="52"/>
      <c r="F9" s="52"/>
      <c r="G9" s="52"/>
      <c r="H9" s="52"/>
      <c r="I9" s="53"/>
    </row>
    <row r="10" spans="3:9">
      <c r="C10" s="51"/>
      <c r="D10" s="52"/>
      <c r="E10" s="52"/>
      <c r="F10" s="52"/>
      <c r="G10" s="52"/>
      <c r="H10" s="52"/>
      <c r="I10" s="53"/>
    </row>
    <row r="11" spans="3:9">
      <c r="C11" s="51"/>
      <c r="D11" s="52"/>
      <c r="E11" s="52"/>
      <c r="F11" s="52"/>
      <c r="G11" s="52"/>
      <c r="H11" s="52"/>
      <c r="I11" s="53"/>
    </row>
    <row r="12" spans="3:9">
      <c r="C12" s="51"/>
      <c r="D12" s="52"/>
      <c r="E12" s="52"/>
      <c r="F12" s="52"/>
      <c r="G12" s="52"/>
      <c r="H12" s="52"/>
      <c r="I12" s="53"/>
    </row>
    <row r="13" spans="3:9">
      <c r="C13" s="51"/>
      <c r="D13" s="52"/>
      <c r="E13" s="52"/>
      <c r="F13" s="52"/>
      <c r="G13" s="52"/>
      <c r="H13" s="52"/>
      <c r="I13" s="53"/>
    </row>
    <row r="14" spans="3:9">
      <c r="C14" s="51"/>
      <c r="D14" s="52"/>
      <c r="E14" s="52"/>
      <c r="F14" s="52"/>
      <c r="G14" s="52"/>
      <c r="H14" s="52"/>
      <c r="I14" s="53"/>
    </row>
    <row r="15" spans="3:9">
      <c r="C15" s="51"/>
      <c r="D15" s="52"/>
      <c r="E15" s="52"/>
      <c r="F15" s="52"/>
      <c r="G15" s="52"/>
      <c r="H15" s="52"/>
      <c r="I15" s="53"/>
    </row>
    <row r="16" spans="3:9">
      <c r="C16" s="51"/>
      <c r="D16" s="52"/>
      <c r="E16" s="52"/>
      <c r="F16" s="52"/>
      <c r="G16" s="52"/>
      <c r="H16" s="52"/>
      <c r="I16" s="53"/>
    </row>
    <row r="17" spans="3:9">
      <c r="C17" s="51"/>
      <c r="D17" s="52"/>
      <c r="E17" s="52"/>
      <c r="F17" s="52"/>
      <c r="G17" s="52"/>
      <c r="H17" s="52"/>
      <c r="I17" s="53"/>
    </row>
    <row r="18" spans="3:9">
      <c r="C18" s="51"/>
      <c r="D18" s="52"/>
      <c r="E18" s="52"/>
      <c r="F18" s="52"/>
      <c r="G18" s="52"/>
      <c r="H18" s="52"/>
      <c r="I18" s="53"/>
    </row>
    <row r="19" spans="3:9">
      <c r="C19" s="51"/>
      <c r="D19" s="52"/>
      <c r="E19" s="52"/>
      <c r="F19" s="52"/>
      <c r="G19" s="52"/>
      <c r="H19" s="52"/>
      <c r="I19" s="53"/>
    </row>
    <row r="20" spans="3:9">
      <c r="C20" s="51"/>
      <c r="D20" s="52"/>
      <c r="E20" s="52"/>
      <c r="F20" s="52"/>
      <c r="G20" s="52"/>
      <c r="H20" s="52"/>
      <c r="I20" s="53"/>
    </row>
    <row r="21" spans="3:9">
      <c r="C21" s="51"/>
      <c r="D21" s="52"/>
      <c r="E21" s="52"/>
      <c r="F21" s="52"/>
      <c r="G21" s="52"/>
      <c r="H21" s="52"/>
      <c r="I21" s="53"/>
    </row>
    <row r="22" spans="3:9">
      <c r="C22" s="51"/>
      <c r="D22" s="52"/>
      <c r="E22" s="52"/>
      <c r="F22" s="52"/>
      <c r="G22" s="52"/>
      <c r="H22" s="52"/>
      <c r="I22" s="53"/>
    </row>
    <row r="23" spans="3:9" ht="15.75" thickBot="1">
      <c r="C23" s="54"/>
      <c r="D23" s="55"/>
      <c r="E23" s="55"/>
      <c r="F23" s="55"/>
      <c r="G23" s="55"/>
      <c r="H23" s="55"/>
      <c r="I23" s="56"/>
    </row>
    <row r="29" spans="3:9">
      <c r="D29" s="50"/>
      <c r="E29" s="50"/>
      <c r="F29" s="50"/>
      <c r="G29" s="50"/>
      <c r="H29" s="50"/>
    </row>
    <row r="30" spans="3:9">
      <c r="D30" s="50"/>
      <c r="E30" s="50"/>
      <c r="F30" s="50"/>
      <c r="G30" s="50"/>
      <c r="H30" s="50"/>
    </row>
  </sheetData>
  <mergeCells count="3">
    <mergeCell ref="C6:I8"/>
    <mergeCell ref="D29:H30"/>
    <mergeCell ref="C9:I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6861-89A6-4875-B4C1-13B7790A9604}">
  <sheetPr codeName="Ficheprêt">
    <tabColor theme="4" tint="-0.499984740745262"/>
  </sheetPr>
  <dimension ref="B2:P19"/>
  <sheetViews>
    <sheetView showGridLines="0" workbookViewId="0">
      <selection activeCell="B13" sqref="B13"/>
    </sheetView>
  </sheetViews>
  <sheetFormatPr baseColWidth="10" defaultRowHeight="15"/>
  <cols>
    <col min="1" max="1" width="8.140625" customWidth="1"/>
    <col min="2" max="2" width="16" style="15" customWidth="1"/>
    <col min="3" max="3" width="17.85546875" customWidth="1"/>
    <col min="4" max="4" width="12.85546875" customWidth="1"/>
    <col min="5" max="5" width="10.85546875" style="15"/>
    <col min="6" max="6" width="17.7109375" style="15" bestFit="1" customWidth="1"/>
    <col min="7" max="7" width="12.85546875" style="15" customWidth="1"/>
    <col min="8" max="8" width="19.7109375" style="15" bestFit="1" customWidth="1"/>
    <col min="9" max="9" width="18.28515625" style="15" customWidth="1"/>
    <col min="10" max="10" width="20.85546875" style="15" customWidth="1"/>
    <col min="11" max="11" width="40" style="15" customWidth="1"/>
    <col min="12" max="12" width="14" style="15" customWidth="1"/>
    <col min="13" max="13" width="17.5703125" style="15" customWidth="1"/>
    <col min="14" max="14" width="1" style="15" customWidth="1"/>
    <col min="15" max="15" width="22.85546875" customWidth="1"/>
  </cols>
  <sheetData>
    <row r="2" spans="2:16" ht="35.1" customHeight="1">
      <c r="B2" s="33" t="s">
        <v>22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2:16" ht="9.9499999999999993" customHeight="1">
      <c r="B3" s="2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2:16" ht="20.100000000000001" customHeight="1">
      <c r="B4" s="2"/>
      <c r="O4" s="43" t="s">
        <v>47</v>
      </c>
      <c r="P4" s="25"/>
    </row>
    <row r="5" spans="2:16" s="3" customFormat="1" ht="18" customHeight="1">
      <c r="B5" s="6" t="s">
        <v>27</v>
      </c>
      <c r="C5" s="6" t="s">
        <v>0</v>
      </c>
      <c r="D5" s="6" t="s">
        <v>1</v>
      </c>
      <c r="E5" s="6" t="s">
        <v>2</v>
      </c>
      <c r="F5" s="6" t="s">
        <v>20</v>
      </c>
      <c r="G5" s="6" t="s">
        <v>3</v>
      </c>
      <c r="H5" s="6" t="s">
        <v>44</v>
      </c>
      <c r="I5" s="6" t="s">
        <v>8</v>
      </c>
      <c r="J5" s="6" t="s">
        <v>5</v>
      </c>
      <c r="K5" s="6" t="s">
        <v>4</v>
      </c>
      <c r="L5" s="6" t="s">
        <v>6</v>
      </c>
      <c r="M5" s="6" t="s">
        <v>7</v>
      </c>
      <c r="N5" s="42"/>
      <c r="O5" s="18" t="s">
        <v>48</v>
      </c>
      <c r="P5" s="6">
        <f>SUMIF(BaseMatériel[Nom du Matériel],"="&amp;"Chapiteau",BaseMatériel[Stock actuel])</f>
        <v>12</v>
      </c>
    </row>
    <row r="6" spans="2:16" s="12" customFormat="1" ht="15.95" customHeight="1">
      <c r="B6" s="14" t="s">
        <v>26</v>
      </c>
      <c r="C6" s="13" t="str">
        <f>_xlfn.XLOOKUP(PrêtMatériel[[#This Row],[Référence]],BaseMatériel[Réf.Article],BaseMatériel[Nom du Matériel],"")</f>
        <v>Chaise</v>
      </c>
      <c r="D6" s="13" t="str">
        <f>_xlfn.XLOOKUP(PrêtMatériel[[#This Row],[Référence]],BaseMatériel[Réf.Article],BaseMatériel[Catégorie],"")</f>
        <v>Plastique</v>
      </c>
      <c r="E6" s="16">
        <v>20</v>
      </c>
      <c r="F6" s="16"/>
      <c r="G6" s="37"/>
      <c r="H6" s="16"/>
      <c r="I6" s="16"/>
      <c r="J6" s="16"/>
      <c r="K6" s="16"/>
      <c r="L6" s="40"/>
      <c r="M6" s="17"/>
      <c r="O6" s="18" t="s">
        <v>49</v>
      </c>
      <c r="P6" s="34">
        <f>SUMIF(BaseMatériel[Nom du Matériel],"="&amp;"Chaise",BaseMatériel[Stock actuel])</f>
        <v>75</v>
      </c>
    </row>
    <row r="7" spans="2:16" ht="15.75">
      <c r="B7" s="14" t="s">
        <v>26</v>
      </c>
      <c r="C7" s="13" t="str">
        <f>_xlfn.XLOOKUP(PrêtMatériel[[#This Row],[Référence]],BaseMatériel[Réf.Article],BaseMatériel[Nom du Matériel],"")</f>
        <v>Chaise</v>
      </c>
      <c r="D7" s="13" t="str">
        <f>_xlfn.XLOOKUP(PrêtMatériel[[#This Row],[Référence]],BaseMatériel[Réf.Article],BaseMatériel[Catégorie],"")</f>
        <v>Plastique</v>
      </c>
      <c r="E7" s="16">
        <v>10</v>
      </c>
      <c r="F7" s="16"/>
      <c r="G7" s="37"/>
      <c r="H7" s="16"/>
      <c r="I7" s="16"/>
      <c r="J7" s="16"/>
      <c r="K7" s="16"/>
      <c r="L7" s="40"/>
      <c r="M7" s="17"/>
      <c r="N7" s="12"/>
      <c r="O7" s="18" t="s">
        <v>50</v>
      </c>
      <c r="P7" s="35">
        <f>SUMIF(BaseMatériel[Nom du Matériel],"="&amp;"Table",BaseMatériel[Stock actuel])</f>
        <v>37</v>
      </c>
    </row>
    <row r="8" spans="2:16" ht="15.75">
      <c r="B8" s="28" t="s">
        <v>32</v>
      </c>
      <c r="C8" s="31" t="str">
        <f>_xlfn.XLOOKUP(PrêtMatériel[[#This Row],[Référence]],BaseMatériel[Réf.Article],BaseMatériel[Nom du Matériel],"")</f>
        <v>Chapiteau</v>
      </c>
      <c r="D8" s="31" t="str">
        <f>_xlfn.XLOOKUP(PrêtMatériel[[#This Row],[Référence]],BaseMatériel[Réf.Article],BaseMatériel[Catégorie],"")</f>
        <v>4x4</v>
      </c>
      <c r="E8" s="29">
        <v>3</v>
      </c>
      <c r="F8" s="29"/>
      <c r="G8" s="38"/>
      <c r="H8" s="29"/>
      <c r="I8" s="29"/>
      <c r="J8" s="29"/>
      <c r="K8" s="29"/>
      <c r="L8" s="41"/>
      <c r="M8" s="30"/>
      <c r="N8" s="12"/>
      <c r="O8" s="18" t="s">
        <v>51</v>
      </c>
      <c r="P8" s="35">
        <f>SUMIF(BaseMatériel[Nom du Matériel],"="&amp;"Banc",BaseMatériel[Stock actuel])</f>
        <v>50</v>
      </c>
    </row>
    <row r="9" spans="2:16">
      <c r="B9" s="14" t="s">
        <v>26</v>
      </c>
      <c r="C9" s="13" t="str">
        <f>_xlfn.XLOOKUP(PrêtMatériel[[#This Row],[Référence]],BaseMatériel[Réf.Article],BaseMatériel[Nom du Matériel],"")</f>
        <v>Chaise</v>
      </c>
      <c r="D9" s="13" t="str">
        <f>_xlfn.XLOOKUP(PrêtMatériel[[#This Row],[Référence]],BaseMatériel[Réf.Article],BaseMatériel[Catégorie],"")</f>
        <v>Plastique</v>
      </c>
      <c r="E9" s="16"/>
      <c r="F9" s="16"/>
      <c r="G9" s="37"/>
      <c r="H9" s="16">
        <v>5</v>
      </c>
      <c r="I9" s="16"/>
      <c r="J9" s="16"/>
      <c r="K9" s="16"/>
      <c r="L9" s="40"/>
      <c r="M9" s="17"/>
      <c r="N9" s="12"/>
    </row>
    <row r="10" spans="2:16">
      <c r="B10" s="14" t="s">
        <v>23</v>
      </c>
      <c r="C10" s="13" t="str">
        <f>_xlfn.XLOOKUP(PrêtMatériel[[#This Row],[Référence]],BaseMatériel[Réf.Article],BaseMatériel[Nom du Matériel],"")</f>
        <v>Table</v>
      </c>
      <c r="D10" s="13" t="str">
        <f>_xlfn.XLOOKUP(PrêtMatériel[[#This Row],[Référence]],BaseMatériel[Réf.Article],BaseMatériel[Catégorie],"")</f>
        <v>Bois</v>
      </c>
      <c r="E10" s="16">
        <v>15</v>
      </c>
      <c r="F10" s="16"/>
      <c r="G10" s="37"/>
      <c r="H10" s="16"/>
      <c r="I10" s="16"/>
      <c r="J10" s="16"/>
      <c r="K10" s="16"/>
      <c r="L10" s="40"/>
      <c r="M10" s="36"/>
    </row>
    <row r="11" spans="2:16">
      <c r="B11" s="14" t="s">
        <v>23</v>
      </c>
      <c r="C11" s="13" t="str">
        <f>_xlfn.XLOOKUP(PrêtMatériel[[#This Row],[Référence]],BaseMatériel[Réf.Article],BaseMatériel[Nom du Matériel],"")</f>
        <v>Table</v>
      </c>
      <c r="D11" s="13" t="str">
        <f>_xlfn.XLOOKUP(PrêtMatériel[[#This Row],[Référence]],BaseMatériel[Réf.Article],BaseMatériel[Catégorie],"")</f>
        <v>Bois</v>
      </c>
      <c r="E11" s="16"/>
      <c r="F11" s="16"/>
      <c r="G11" s="37"/>
      <c r="H11" s="16">
        <v>2</v>
      </c>
      <c r="I11" s="16"/>
      <c r="J11" s="16"/>
      <c r="K11" s="16"/>
      <c r="L11" s="40"/>
      <c r="M11" s="36"/>
    </row>
    <row r="12" spans="2:16">
      <c r="B12" s="14" t="s">
        <v>31</v>
      </c>
      <c r="C12" s="13" t="str">
        <f>_xlfn.XLOOKUP(PrêtMatériel[[#This Row],[Référence]],BaseMatériel[Réf.Article],BaseMatériel[Nom du Matériel],"")</f>
        <v>Banc</v>
      </c>
      <c r="D12" s="13" t="str">
        <f>_xlfn.XLOOKUP(PrêtMatériel[[#This Row],[Référence]],BaseMatériel[Réf.Article],BaseMatériel[Catégorie],"")</f>
        <v>Bois</v>
      </c>
      <c r="E12" s="16"/>
      <c r="F12" s="16"/>
      <c r="G12" s="37"/>
      <c r="H12" s="16"/>
      <c r="I12" s="16"/>
      <c r="J12" s="16"/>
      <c r="K12" s="16"/>
      <c r="L12" s="40"/>
      <c r="M12" s="36"/>
    </row>
    <row r="19" spans="3:3">
      <c r="C19" t="s">
        <v>46</v>
      </c>
    </row>
  </sheetData>
  <dataValidations count="1">
    <dataValidation type="list" allowBlank="1" showInputMessage="1" showErrorMessage="1" sqref="B6:B12" xr:uid="{4AEEABB9-A496-4FAC-8EA1-8449C7C5D64B}">
      <formula1>reference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6:D7 C6:C7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4758-E0EC-407D-A650-6A9D0BFEC974}">
  <sheetPr codeName="Feuil2">
    <tabColor theme="9" tint="-0.249977111117893"/>
  </sheetPr>
  <dimension ref="A1:I30"/>
  <sheetViews>
    <sheetView showGridLines="0" workbookViewId="0">
      <selection activeCell="E16" sqref="E16"/>
    </sheetView>
  </sheetViews>
  <sheetFormatPr baseColWidth="10" defaultRowHeight="15"/>
  <cols>
    <col min="2" max="2" width="16.28515625" bestFit="1" customWidth="1"/>
    <col min="3" max="3" width="23.42578125" customWidth="1"/>
    <col min="4" max="4" width="23.5703125" customWidth="1"/>
    <col min="5" max="5" width="17.42578125" customWidth="1"/>
    <col min="6" max="6" width="27.42578125" customWidth="1"/>
    <col min="7" max="7" width="11.5703125" customWidth="1"/>
    <col min="9" max="9" width="28.5703125" customWidth="1"/>
  </cols>
  <sheetData>
    <row r="1" spans="1:8" ht="53.25" customHeight="1">
      <c r="H1" t="s">
        <v>39</v>
      </c>
    </row>
    <row r="2" spans="1:8" ht="30" customHeight="1">
      <c r="A2" s="32" t="s">
        <v>21</v>
      </c>
      <c r="B2" s="32"/>
      <c r="C2" s="32"/>
      <c r="D2" s="32"/>
      <c r="E2" s="32"/>
      <c r="H2" t="s">
        <v>43</v>
      </c>
    </row>
    <row r="3" spans="1:8">
      <c r="H3" t="s">
        <v>40</v>
      </c>
    </row>
    <row r="4" spans="1:8" ht="23.25">
      <c r="A4" s="27" t="s">
        <v>38</v>
      </c>
      <c r="B4" s="26"/>
      <c r="C4" s="26"/>
      <c r="D4" s="26"/>
      <c r="E4" s="25"/>
      <c r="H4" t="s">
        <v>41</v>
      </c>
    </row>
    <row r="5" spans="1:8" ht="20.100000000000001" customHeight="1">
      <c r="A5" s="5" t="s">
        <v>36</v>
      </c>
      <c r="B5" s="5" t="s">
        <v>12</v>
      </c>
      <c r="C5" s="5" t="s">
        <v>1</v>
      </c>
      <c r="D5" s="5" t="s">
        <v>19</v>
      </c>
      <c r="E5" s="5" t="s">
        <v>37</v>
      </c>
      <c r="H5" t="s">
        <v>42</v>
      </c>
    </row>
    <row r="6" spans="1:8" ht="15.95" customHeight="1">
      <c r="A6" s="19" t="s">
        <v>32</v>
      </c>
      <c r="B6" s="19" t="s">
        <v>45</v>
      </c>
      <c r="C6" s="19" t="s">
        <v>33</v>
      </c>
      <c r="D6" s="24">
        <v>10</v>
      </c>
      <c r="E6" s="24">
        <f>BaseMatériel[[#This Row],[Stock Initial]]-SUMIF(PrêtMatériel[Référence],"="&amp;BaseMatériel[[#This Row],[Réf.Article]],PrêtMatériel[Quantité])+SUMIF(PrêtMatériel[Référence],"="&amp;BaseMatériel[[#This Row],[Réf.Article]],PrêtMatériel[Retour])</f>
        <v>7</v>
      </c>
    </row>
    <row r="7" spans="1:8">
      <c r="A7" s="19" t="s">
        <v>34</v>
      </c>
      <c r="B7" s="19" t="s">
        <v>45</v>
      </c>
      <c r="C7" s="19" t="s">
        <v>35</v>
      </c>
      <c r="D7" s="24">
        <v>5</v>
      </c>
      <c r="E7" s="24">
        <f>BaseMatériel[[#This Row],[Stock Initial]]-SUMIF(PrêtMatériel[Référence],"="&amp;BaseMatériel[[#This Row],[Réf.Article]],PrêtMatériel[Quantité])+SUMIF(PrêtMatériel[Référence],"="&amp;BaseMatériel[[#This Row],[Réf.Article]],PrêtMatériel[Retour])</f>
        <v>5</v>
      </c>
    </row>
    <row r="8" spans="1:8">
      <c r="A8" s="19" t="s">
        <v>31</v>
      </c>
      <c r="B8" s="19" t="s">
        <v>29</v>
      </c>
      <c r="C8" s="19" t="s">
        <v>25</v>
      </c>
      <c r="D8" s="24">
        <v>50</v>
      </c>
      <c r="E8" s="24">
        <f>BaseMatériel[[#This Row],[Stock Initial]]-SUMIF(PrêtMatériel[Référence],"="&amp;BaseMatériel[[#This Row],[Réf.Article]],PrêtMatériel[Quantité])+SUMIF(PrêtMatériel[Référence],"="&amp;BaseMatériel[[#This Row],[Réf.Article]],PrêtMatériel[Retour])</f>
        <v>50</v>
      </c>
    </row>
    <row r="9" spans="1:8">
      <c r="A9" s="19" t="s">
        <v>26</v>
      </c>
      <c r="B9" s="19" t="s">
        <v>30</v>
      </c>
      <c r="C9" s="19" t="s">
        <v>28</v>
      </c>
      <c r="D9" s="24">
        <v>100</v>
      </c>
      <c r="E9" s="24">
        <f>BaseMatériel[[#This Row],[Stock Initial]]-SUMIF(PrêtMatériel[Référence],"="&amp;BaseMatériel[[#This Row],[Réf.Article]],PrêtMatériel[Quantité])+SUMIF(PrêtMatériel[Référence],"="&amp;BaseMatériel[[#This Row],[Réf.Article]],PrêtMatériel[Retour])</f>
        <v>75</v>
      </c>
    </row>
    <row r="10" spans="1:8">
      <c r="A10" s="19" t="s">
        <v>23</v>
      </c>
      <c r="B10" s="19" t="s">
        <v>24</v>
      </c>
      <c r="C10" s="19" t="s">
        <v>25</v>
      </c>
      <c r="D10" s="24">
        <v>50</v>
      </c>
      <c r="E10" s="24">
        <f>BaseMatériel[[#This Row],[Stock Initial]]-SUMIF(PrêtMatériel[Référence],"="&amp;BaseMatériel[[#This Row],[Réf.Article]],PrêtMatériel[Quantité])+SUMIF(PrêtMatériel[Référence],"="&amp;BaseMatériel[[#This Row],[Réf.Article]],PrêtMatériel[Retour])</f>
        <v>37</v>
      </c>
    </row>
    <row r="11" spans="1:8">
      <c r="B11" s="19"/>
      <c r="C11" s="19"/>
      <c r="D11" s="19"/>
      <c r="E11" s="22"/>
      <c r="F11" s="20"/>
    </row>
    <row r="16" spans="1:8">
      <c r="B16">
        <f>SUMIF(BaseMatériel[Nom du Matériel],"="&amp;"Chaise",BaseMatériel[Stock actuel])</f>
        <v>75</v>
      </c>
    </row>
    <row r="23" spans="9:9">
      <c r="I23" s="21"/>
    </row>
    <row r="30" spans="9:9">
      <c r="I30" s="23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10E2B-9869-4ABC-9D20-162ABF4F8476}">
  <sheetPr codeName="Feuil4">
    <tabColor theme="5"/>
  </sheetPr>
  <dimension ref="B2:F7"/>
  <sheetViews>
    <sheetView showGridLines="0" topLeftCell="A3" workbookViewId="0">
      <selection activeCell="B6" sqref="B6"/>
    </sheetView>
  </sheetViews>
  <sheetFormatPr baseColWidth="10" defaultRowHeight="15"/>
  <cols>
    <col min="2" max="2" width="16.42578125" customWidth="1"/>
    <col min="3" max="3" width="24.140625" customWidth="1"/>
    <col min="4" max="4" width="19.42578125" customWidth="1"/>
    <col min="5" max="5" width="16.140625" customWidth="1"/>
    <col min="6" max="6" width="24.140625" bestFit="1" customWidth="1"/>
  </cols>
  <sheetData>
    <row r="2" spans="2:6" ht="30" customHeight="1">
      <c r="B2" s="4"/>
      <c r="C2" s="57" t="s">
        <v>10</v>
      </c>
      <c r="D2" s="57"/>
      <c r="E2" s="57"/>
      <c r="F2" s="4"/>
    </row>
    <row r="4" spans="2:6" ht="20.100000000000001" customHeight="1">
      <c r="B4" s="8" t="s">
        <v>9</v>
      </c>
      <c r="C4" s="8" t="s">
        <v>13</v>
      </c>
      <c r="D4" s="8" t="s">
        <v>4</v>
      </c>
      <c r="E4" s="8" t="s">
        <v>6</v>
      </c>
      <c r="F4" s="9" t="s">
        <v>11</v>
      </c>
    </row>
    <row r="5" spans="2:6" ht="15.95" customHeight="1">
      <c r="B5" s="10" t="s">
        <v>15</v>
      </c>
      <c r="C5" s="10" t="s">
        <v>17</v>
      </c>
      <c r="D5" s="10" t="s">
        <v>18</v>
      </c>
      <c r="E5" s="39">
        <v>696459934</v>
      </c>
      <c r="F5" s="10" t="s">
        <v>16</v>
      </c>
    </row>
    <row r="6" spans="2:6">
      <c r="C6" s="1"/>
    </row>
    <row r="7" spans="2:6">
      <c r="C7" s="1"/>
    </row>
  </sheetData>
  <mergeCells count="1">
    <mergeCell ref="C2:E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Menu</vt:lpstr>
      <vt:lpstr>Prêt Matériel</vt:lpstr>
      <vt:lpstr>Liste Matériel</vt:lpstr>
      <vt:lpstr>Liste Prêteur</vt:lpstr>
      <vt:lpstr>ListeRéfarticle</vt:lpstr>
      <vt:lpstr>reference</vt:lpstr>
      <vt:lpstr>Référence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 KOK</dc:creator>
  <cp:lastModifiedBy>Yves Diennet</cp:lastModifiedBy>
  <cp:lastPrinted>2024-10-16T06:53:24Z</cp:lastPrinted>
  <dcterms:created xsi:type="dcterms:W3CDTF">2024-10-08T02:44:54Z</dcterms:created>
  <dcterms:modified xsi:type="dcterms:W3CDTF">2024-10-16T08:34:51Z</dcterms:modified>
</cp:coreProperties>
</file>