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91831D39-3AEC-4FAE-91CD-5364B62A992F}" xr6:coauthVersionLast="47" xr6:coauthVersionMax="47" xr10:uidLastSave="{00000000-0000-0000-0000-000000000000}"/>
  <bookViews>
    <workbookView xWindow="-120" yWindow="-120" windowWidth="29040" windowHeight="15720" xr2:uid="{A2D654FF-567E-4BAB-9418-695A2D7702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M8" i="1"/>
  <c r="N8" i="1"/>
  <c r="F6" i="1"/>
  <c r="D11" i="1" l="1"/>
  <c r="C11" i="1"/>
  <c r="B11" i="1"/>
  <c r="D10" i="1"/>
  <c r="C10" i="1"/>
  <c r="B10" i="1"/>
  <c r="D9" i="1"/>
  <c r="C9" i="1"/>
  <c r="B9" i="1"/>
  <c r="E6" i="1"/>
</calcChain>
</file>

<file path=xl/sharedStrings.xml><?xml version="1.0" encoding="utf-8"?>
<sst xmlns="http://schemas.openxmlformats.org/spreadsheetml/2006/main" count="20" uniqueCount="18">
  <si>
    <t>Date de l'étude</t>
  </si>
  <si>
    <t>Date de naisance</t>
  </si>
  <si>
    <t>Age actuel client</t>
  </si>
  <si>
    <t>Age limite en fonction du type de crédit</t>
  </si>
  <si>
    <t>Le dépassement complet s'affichera ici</t>
  </si>
  <si>
    <t>An(s)</t>
  </si>
  <si>
    <t>Mois</t>
  </si>
  <si>
    <t>Jours</t>
  </si>
  <si>
    <t>Crédit limité à 81 ans</t>
  </si>
  <si>
    <t>Crédit limité à 90 ans</t>
  </si>
  <si>
    <t>Crédit limité à 78 ans</t>
  </si>
  <si>
    <t>CALCUL AGE FIN DE PRÊT ET CONTREPROPOSITION</t>
  </si>
  <si>
    <t>Report (en mois)</t>
  </si>
  <si>
    <t>Durée du prêt (en mois)</t>
  </si>
  <si>
    <t>Age fin de prêt</t>
  </si>
  <si>
    <t>Age de fin de prêt dépassé, revoir sur :</t>
  </si>
  <si>
    <t>Date fin de crédit possible</t>
  </si>
  <si>
    <t>Date de fin de prêt 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</si>
</sst>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Source Sans Pro"/>
      <family val="2"/>
    </font>
    <font>
      <b/>
      <sz val="11"/>
      <color theme="1" tint="0.249977111117893"/>
      <name val="Source Sans Pro"/>
      <family val="2"/>
    </font>
    <font>
      <b/>
      <sz val="11"/>
      <color theme="9" tint="-0.499984740745262"/>
      <name val="Source Sans Pro"/>
      <family val="2"/>
    </font>
    <font>
      <b/>
      <sz val="14"/>
      <color theme="1" tint="0.14999847407452621"/>
      <name val="Source Sans Pro"/>
      <family val="2"/>
    </font>
    <font>
      <b/>
      <sz val="16"/>
      <name val="Source Sans Pro"/>
      <family val="2"/>
    </font>
    <font>
      <b/>
      <sz val="11"/>
      <color rgb="FFC00000"/>
      <name val="Aptos Narrow"/>
      <family val="2"/>
      <scheme val="minor"/>
    </font>
    <font>
      <b/>
      <sz val="8"/>
      <color theme="1" tint="0.34998626667073579"/>
      <name val="Source Sans Pro"/>
      <family val="2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1" fillId="0" borderId="9" xfId="0" applyFont="1" applyBorder="1" applyAlignment="1" applyProtection="1">
      <alignment horizontal="center" vertical="center"/>
      <protection hidden="1"/>
    </xf>
    <xf numFmtId="0" fontId="4" fillId="0" borderId="10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 wrapText="1"/>
      <protection hidden="1"/>
    </xf>
    <xf numFmtId="14" fontId="7" fillId="0" borderId="0" xfId="0" applyNumberFormat="1" applyFont="1" applyAlignment="1" applyProtection="1">
      <alignment horizontal="center" vertical="center" wrapText="1"/>
      <protection hidden="1"/>
    </xf>
    <xf numFmtId="2" fontId="6" fillId="0" borderId="1" xfId="0" quotePrefix="1" applyNumberFormat="1" applyFont="1" applyBorder="1" applyAlignment="1">
      <alignment horizontal="center" vertical="center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0" fontId="5" fillId="2" borderId="14" xfId="0" applyFont="1" applyFill="1" applyBorder="1" applyAlignment="1" applyProtection="1">
      <alignment horizontal="center" vertical="center" wrapText="1"/>
      <protection hidden="1"/>
    </xf>
    <xf numFmtId="0" fontId="5" fillId="2" borderId="8" xfId="0" applyFont="1" applyFill="1" applyBorder="1" applyAlignment="1" applyProtection="1">
      <alignment horizontal="center" vertical="center" wrapText="1"/>
      <protection hidden="1"/>
    </xf>
    <xf numFmtId="0" fontId="5" fillId="2" borderId="10" xfId="0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 wrapText="1"/>
      <protection hidden="1"/>
    </xf>
    <xf numFmtId="0" fontId="5" fillId="2" borderId="11" xfId="0" applyFont="1" applyFill="1" applyBorder="1" applyAlignment="1" applyProtection="1">
      <alignment horizontal="center" vertical="center" wrapText="1"/>
      <protection hidden="1"/>
    </xf>
    <xf numFmtId="0" fontId="5" fillId="2" borderId="12" xfId="0" applyFont="1" applyFill="1" applyBorder="1" applyAlignment="1" applyProtection="1">
      <alignment horizontal="center" vertical="center" wrapText="1"/>
      <protection hidden="1"/>
    </xf>
    <xf numFmtId="0" fontId="5" fillId="2" borderId="15" xfId="0" applyFont="1" applyFill="1" applyBorder="1" applyAlignment="1" applyProtection="1">
      <alignment horizontal="center" vertical="center" wrapText="1"/>
      <protection hidden="1"/>
    </xf>
    <xf numFmtId="0" fontId="5" fillId="2" borderId="13" xfId="0" applyFont="1" applyFill="1" applyBorder="1" applyAlignment="1" applyProtection="1">
      <alignment horizontal="center" vertical="center" wrapText="1"/>
      <protection hidden="1"/>
    </xf>
    <xf numFmtId="14" fontId="1" fillId="2" borderId="2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5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3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4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6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11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4" fillId="0" borderId="13" xfId="0" applyFont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3"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5BC53-8636-45C1-8136-0A74F3E1D9F8}">
  <dimension ref="A1:N16"/>
  <sheetViews>
    <sheetView tabSelected="1" workbookViewId="0">
      <selection activeCell="I11" sqref="I11"/>
    </sheetView>
  </sheetViews>
  <sheetFormatPr baseColWidth="10" defaultRowHeight="15" x14ac:dyDescent="0.25"/>
  <cols>
    <col min="1" max="1" width="28.42578125" customWidth="1"/>
    <col min="2" max="2" width="24.7109375" customWidth="1"/>
    <col min="3" max="3" width="26.140625" customWidth="1"/>
    <col min="4" max="4" width="24.85546875" customWidth="1"/>
    <col min="5" max="5" width="17.5703125" customWidth="1"/>
    <col min="6" max="6" width="23.28515625" customWidth="1"/>
    <col min="9" max="9" width="12.42578125" bestFit="1" customWidth="1"/>
  </cols>
  <sheetData>
    <row r="1" spans="1:14" x14ac:dyDescent="0.25">
      <c r="D1" s="19" t="s">
        <v>11</v>
      </c>
      <c r="E1" s="20"/>
      <c r="F1" s="20"/>
      <c r="G1" s="20"/>
      <c r="H1" s="21"/>
    </row>
    <row r="2" spans="1:14" x14ac:dyDescent="0.25">
      <c r="D2" s="22"/>
      <c r="E2" s="23"/>
      <c r="F2" s="23"/>
      <c r="G2" s="23"/>
      <c r="H2" s="24"/>
    </row>
    <row r="3" spans="1:14" ht="15.75" thickBot="1" x14ac:dyDescent="0.3">
      <c r="D3" s="25"/>
      <c r="E3" s="26"/>
      <c r="F3" s="26"/>
      <c r="G3" s="26"/>
      <c r="H3" s="27"/>
    </row>
    <row r="4" spans="1:14" ht="15.75" thickBot="1" x14ac:dyDescent="0.3"/>
    <row r="5" spans="1:14" ht="15.75" thickBot="1" x14ac:dyDescent="0.3">
      <c r="A5" s="1" t="s">
        <v>0</v>
      </c>
      <c r="B5" s="1" t="s">
        <v>1</v>
      </c>
      <c r="C5" s="1" t="s">
        <v>13</v>
      </c>
      <c r="D5" s="1" t="s">
        <v>12</v>
      </c>
      <c r="E5" s="1" t="s">
        <v>2</v>
      </c>
      <c r="F5" s="1" t="s">
        <v>14</v>
      </c>
    </row>
    <row r="6" spans="1:14" ht="36" customHeight="1" thickBot="1" x14ac:dyDescent="0.3">
      <c r="A6" s="2">
        <v>45565</v>
      </c>
      <c r="B6" s="2">
        <v>17420</v>
      </c>
      <c r="C6" s="3">
        <v>24</v>
      </c>
      <c r="D6" s="3">
        <v>6</v>
      </c>
      <c r="E6" s="4">
        <f ca="1">IF(B6="","",DATEDIF(B6,TODAY(),"y"))</f>
        <v>77</v>
      </c>
      <c r="F6" s="13" t="str">
        <f>DATEDIF(EDATE(B6,(-C6-D6)),A6,"y")&amp;" ans et "&amp;DATEDIF(EDATE(B6,(-C6-D6)),A6,"ym")&amp;" mois"</f>
        <v>79 ans et 6 mois</v>
      </c>
    </row>
    <row r="7" spans="1:14" ht="35.25" customHeight="1" thickBot="1" x14ac:dyDescent="0.3">
      <c r="A7" s="28" t="s">
        <v>3</v>
      </c>
      <c r="B7" s="30" t="s">
        <v>4</v>
      </c>
      <c r="C7" s="30"/>
      <c r="D7" s="30"/>
      <c r="E7" s="31"/>
      <c r="M7" s="16" t="s">
        <v>16</v>
      </c>
      <c r="N7" s="16" t="s">
        <v>17</v>
      </c>
    </row>
    <row r="8" spans="1:14" ht="39" customHeight="1" thickBot="1" x14ac:dyDescent="0.3">
      <c r="A8" s="29"/>
      <c r="B8" s="5" t="s">
        <v>5</v>
      </c>
      <c r="C8" s="5" t="s">
        <v>6</v>
      </c>
      <c r="D8" s="32" t="s">
        <v>7</v>
      </c>
      <c r="E8" s="33"/>
      <c r="M8" s="17">
        <f>DATE(YEAR(B6)+78, MONTH(B6), DAY(B6))</f>
        <v>45910</v>
      </c>
      <c r="N8" s="17">
        <f>EDATE($A$6,C6)+D6</f>
        <v>46301</v>
      </c>
    </row>
    <row r="9" spans="1:14" ht="38.25" customHeight="1" thickBot="1" x14ac:dyDescent="0.3">
      <c r="A9" s="6" t="s">
        <v>8</v>
      </c>
      <c r="B9" s="7" t="str">
        <f>IFERROR(DATEDIF(EDATE(B6,81*12),N8+1,"y"),"")</f>
        <v/>
      </c>
      <c r="C9" s="12" t="str">
        <f>IFERROR(DATEDIF(EDATE(B6,81*12),N8+1,"ym"),"")</f>
        <v/>
      </c>
      <c r="D9" s="34" t="str">
        <f>IFERROR(DATEDIF(EDATE(B6,81*12),N8+1,"md"),"")</f>
        <v/>
      </c>
      <c r="E9" s="34"/>
      <c r="F9" s="39" t="s">
        <v>15</v>
      </c>
      <c r="G9" s="40"/>
      <c r="H9" s="41"/>
      <c r="I9" s="18"/>
    </row>
    <row r="10" spans="1:14" ht="38.25" customHeight="1" thickBot="1" x14ac:dyDescent="0.3">
      <c r="A10" s="8" t="s">
        <v>9</v>
      </c>
      <c r="B10" s="9" t="str">
        <f>IFERROR(DATEDIF(EDATE(B6,90*12),N8+1,"y"),"")</f>
        <v/>
      </c>
      <c r="C10" s="14" t="str">
        <f>IFERROR(DATEDIF(EDATE(B6,90*12),N8+1,"ym"),"")</f>
        <v/>
      </c>
      <c r="D10" s="35" t="str">
        <f>IFERROR(DATEDIF(EDATE(B6,90*12),N8+1,"md"),"")</f>
        <v/>
      </c>
      <c r="E10" s="36"/>
      <c r="F10" s="39" t="s">
        <v>15</v>
      </c>
      <c r="G10" s="40"/>
      <c r="H10" s="41"/>
      <c r="I10" s="18"/>
    </row>
    <row r="11" spans="1:14" ht="45" customHeight="1" thickBot="1" x14ac:dyDescent="0.3">
      <c r="A11" s="10" t="s">
        <v>10</v>
      </c>
      <c r="B11" s="11">
        <f>IFERROR(DATEDIF(EDATE(B6,78*12),N8+1,"y"),"")</f>
        <v>1</v>
      </c>
      <c r="C11" s="15">
        <f>IFERROR(DATEDIF(EDATE(B6,78*12),N8+1,"ym"),"")</f>
        <v>0</v>
      </c>
      <c r="D11" s="37">
        <f>IFERROR(DATEDIF(EDATE(B6,78*12),N8+1,"md"),"")</f>
        <v>27</v>
      </c>
      <c r="E11" s="38"/>
      <c r="F11" s="39" t="s">
        <v>15</v>
      </c>
      <c r="G11" s="40"/>
      <c r="H11" s="41"/>
      <c r="I11" s="18" t="str">
        <f>IF(N8&gt;M8,"INELIGIBLE","")</f>
        <v>INELIGIBLE</v>
      </c>
    </row>
    <row r="16" spans="1:14" ht="15.75" x14ac:dyDescent="0.25">
      <c r="K16" s="42"/>
    </row>
  </sheetData>
  <mergeCells count="10">
    <mergeCell ref="D10:E10"/>
    <mergeCell ref="D11:E11"/>
    <mergeCell ref="F9:H9"/>
    <mergeCell ref="F10:H10"/>
    <mergeCell ref="F11:H11"/>
    <mergeCell ref="D1:H3"/>
    <mergeCell ref="A7:A8"/>
    <mergeCell ref="B7:E7"/>
    <mergeCell ref="D8:E8"/>
    <mergeCell ref="D9:E9"/>
  </mergeCells>
  <conditionalFormatting sqref="E6">
    <cfRule type="cellIs" dxfId="2" priority="1" operator="equal">
      <formula>78</formula>
    </cfRule>
    <cfRule type="cellIs" dxfId="1" priority="2" operator="equal">
      <formula>81</formula>
    </cfRule>
    <cfRule type="cellIs" dxfId="0" priority="3" operator="equal">
      <formula>90</formula>
    </cfRule>
  </conditionalFormatting>
  <dataValidations disablePrompts="1" count="1">
    <dataValidation type="list" allowBlank="1" showInputMessage="1" showErrorMessage="1" sqref="D6" xr:uid="{47C189C9-D441-4EB1-AAEE-25E04F852135}">
      <formula1>"1,6"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Yves Diennet</cp:lastModifiedBy>
  <dcterms:created xsi:type="dcterms:W3CDTF">2024-10-01T00:38:36Z</dcterms:created>
  <dcterms:modified xsi:type="dcterms:W3CDTF">2024-10-01T08:54:30Z</dcterms:modified>
</cp:coreProperties>
</file>