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CE433D90-37E0-4B50-B6AA-75691FFFF133}" xr6:coauthVersionLast="47" xr6:coauthVersionMax="47" xr10:uidLastSave="{00000000-0000-0000-0000-000000000000}"/>
  <bookViews>
    <workbookView xWindow="3720" yWindow="0" windowWidth="18960" windowHeight="15480" xr2:uid="{EC85E312-6C00-4846-ADE8-E02C345B3542}"/>
  </bookViews>
  <sheets>
    <sheet name="Licences" sheetId="2" r:id="rId1"/>
    <sheet name="OngletComitéN" sheetId="6" r:id="rId2"/>
  </sheets>
  <definedNames>
    <definedName name="_xlnm.Print_Area" localSheetId="0">Licences!$B$2:$M$95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0" i="2" l="1"/>
  <c r="L9" i="2"/>
  <c r="L8" i="2"/>
  <c r="L7" i="2"/>
  <c r="L6" i="2"/>
  <c r="L5" i="2"/>
  <c r="K10" i="2"/>
  <c r="K9" i="2"/>
  <c r="K8" i="2"/>
  <c r="K7" i="2"/>
  <c r="K6" i="2"/>
  <c r="K5" i="2"/>
  <c r="J10" i="2"/>
  <c r="J9" i="2"/>
  <c r="J8" i="2"/>
  <c r="J7" i="2"/>
  <c r="J6" i="2"/>
  <c r="J5" i="2"/>
  <c r="J23" i="2" a="1"/>
  <c r="J23" i="2" s="1"/>
  <c r="J24" i="2" a="1"/>
  <c r="J24" i="2"/>
  <c r="J25" i="2" a="1"/>
  <c r="J25" i="2" s="1"/>
  <c r="J26" i="2" a="1"/>
  <c r="J26" i="2"/>
  <c r="J27" i="2" a="1"/>
  <c r="J27" i="2"/>
  <c r="J28" i="2" a="1"/>
  <c r="J28" i="2"/>
  <c r="J29" i="2" a="1"/>
  <c r="J29" i="2"/>
  <c r="J30" i="2" a="1"/>
  <c r="J30" i="2"/>
  <c r="J31" i="2" a="1"/>
  <c r="J31" i="2" s="1"/>
  <c r="J32" i="2" a="1"/>
  <c r="J32" i="2" s="1"/>
  <c r="J33" i="2" a="1"/>
  <c r="J33" i="2" s="1"/>
  <c r="J34" i="2" a="1"/>
  <c r="J34" i="2"/>
  <c r="J35" i="2" a="1"/>
  <c r="J35" i="2"/>
  <c r="J36" i="2" a="1"/>
  <c r="J36" i="2"/>
  <c r="J37" i="2" a="1"/>
  <c r="J37" i="2"/>
  <c r="J38" i="2" a="1"/>
  <c r="J38" i="2"/>
  <c r="J39" i="2" a="1"/>
  <c r="J39" i="2" s="1"/>
  <c r="J40" i="2" a="1"/>
  <c r="J40" i="2"/>
  <c r="J41" i="2" a="1"/>
  <c r="J41" i="2" s="1"/>
  <c r="J42" i="2" a="1"/>
  <c r="J42" i="2"/>
  <c r="J43" i="2" a="1"/>
  <c r="J43" i="2" s="1"/>
  <c r="J44" i="2" a="1"/>
  <c r="J44" i="2"/>
  <c r="J45" i="2" a="1"/>
  <c r="J45" i="2" s="1"/>
  <c r="J46" i="2" a="1"/>
  <c r="J46" i="2" s="1"/>
  <c r="J47" i="2" a="1"/>
  <c r="J47" i="2" s="1"/>
  <c r="J48" i="2" a="1"/>
  <c r="J48" i="2"/>
  <c r="J49" i="2" a="1"/>
  <c r="J49" i="2" s="1"/>
  <c r="J50" i="2" a="1"/>
  <c r="J50" i="2"/>
  <c r="J51" i="2" a="1"/>
  <c r="J51" i="2"/>
  <c r="J52" i="2" a="1"/>
  <c r="J52" i="2"/>
  <c r="J53" i="2" a="1"/>
  <c r="J53" i="2"/>
  <c r="J54" i="2" a="1"/>
  <c r="J54" i="2" s="1"/>
  <c r="J55" i="2" a="1"/>
  <c r="J55" i="2" s="1"/>
  <c r="J56" i="2" a="1"/>
  <c r="J56" i="2" s="1"/>
  <c r="J57" i="2" a="1"/>
  <c r="J57" i="2" s="1"/>
  <c r="J58" i="2" a="1"/>
  <c r="J58" i="2"/>
  <c r="J59" i="2" a="1"/>
  <c r="J59" i="2"/>
  <c r="J60" i="2" a="1"/>
  <c r="J60" i="2"/>
  <c r="J61" i="2" a="1"/>
  <c r="J61" i="2"/>
  <c r="J62" i="2" a="1"/>
  <c r="J62" i="2" s="1"/>
  <c r="J63" i="2" a="1"/>
  <c r="J63" i="2" s="1"/>
  <c r="J64" i="2" a="1"/>
  <c r="J64" i="2" s="1"/>
  <c r="J65" i="2" a="1"/>
  <c r="J65" i="2" s="1"/>
  <c r="J66" i="2" a="1"/>
  <c r="J66" i="2"/>
  <c r="J67" i="2" a="1"/>
  <c r="J67" i="2"/>
  <c r="J68" i="2" a="1"/>
  <c r="J68" i="2" s="1"/>
  <c r="J69" i="2" a="1"/>
  <c r="J69" i="2"/>
  <c r="J70" i="2" a="1"/>
  <c r="J70" i="2" s="1"/>
  <c r="J71" i="2" a="1"/>
  <c r="J71" i="2" s="1"/>
  <c r="J72" i="2" a="1"/>
  <c r="J72" i="2"/>
  <c r="J73" i="2" a="1"/>
  <c r="J73" i="2" s="1"/>
  <c r="J74" i="2" a="1"/>
  <c r="J74" i="2"/>
  <c r="J75" i="2" a="1"/>
  <c r="J75" i="2"/>
  <c r="J76" i="2" a="1"/>
  <c r="J76" i="2"/>
  <c r="J77" i="2" a="1"/>
  <c r="J77" i="2"/>
  <c r="J78" i="2" a="1"/>
  <c r="J78" i="2"/>
  <c r="J79" i="2" a="1"/>
  <c r="J79" i="2" s="1"/>
  <c r="J80" i="2" a="1"/>
  <c r="J80" i="2"/>
  <c r="J81" i="2" a="1"/>
  <c r="J81" i="2" s="1"/>
  <c r="J82" i="2" a="1"/>
  <c r="J82" i="2"/>
  <c r="J83" i="2" a="1"/>
  <c r="J83" i="2"/>
  <c r="J84" i="2" a="1"/>
  <c r="J84" i="2"/>
  <c r="J85" i="2" a="1"/>
  <c r="J85" i="2"/>
  <c r="J86" i="2" a="1"/>
  <c r="J86" i="2"/>
  <c r="J87" i="2" a="1"/>
  <c r="J87" i="2" s="1"/>
  <c r="J88" i="2" a="1"/>
  <c r="J88" i="2"/>
  <c r="J89" i="2" a="1"/>
  <c r="J89" i="2" s="1"/>
  <c r="J90" i="2" a="1"/>
  <c r="J90" i="2"/>
  <c r="J91" i="2" a="1"/>
  <c r="J91" i="2"/>
  <c r="J92" i="2" a="1"/>
  <c r="J92" i="2" s="1"/>
  <c r="J93" i="2" a="1"/>
  <c r="J93" i="2"/>
  <c r="J94" i="2" a="1"/>
  <c r="J94" i="2"/>
  <c r="J22" i="2" a="1"/>
  <c r="J22" i="2" s="1"/>
  <c r="H10" i="2"/>
  <c r="I10" i="2"/>
  <c r="I9" i="2"/>
  <c r="I8" i="2"/>
  <c r="I7" i="2"/>
  <c r="I6" i="2"/>
  <c r="I5" i="2"/>
  <c r="H9" i="2"/>
  <c r="H8" i="2"/>
  <c r="H7" i="2"/>
  <c r="H6" i="2"/>
  <c r="H5" i="2"/>
  <c r="E18" i="2"/>
  <c r="S2" i="6"/>
  <c r="C7" i="2"/>
  <c r="C6" i="2"/>
  <c r="C8" i="2"/>
  <c r="C9" i="2"/>
  <c r="C5" i="2"/>
  <c r="D3" i="6"/>
  <c r="D4" i="6"/>
  <c r="C85" i="2" s="1"/>
  <c r="H85" i="2" s="1"/>
  <c r="D5" i="6"/>
  <c r="C86" i="2" s="1"/>
  <c r="H86" i="2" s="1"/>
  <c r="D6" i="6"/>
  <c r="D7" i="6"/>
  <c r="C88" i="2" s="1"/>
  <c r="H88" i="2" s="1"/>
  <c r="D8" i="6"/>
  <c r="C89" i="2" s="1"/>
  <c r="H89" i="2" s="1"/>
  <c r="D9" i="6"/>
  <c r="D10" i="6"/>
  <c r="C91" i="2" s="1"/>
  <c r="H91" i="2" s="1"/>
  <c r="D11" i="6"/>
  <c r="C92" i="2" s="1"/>
  <c r="H92" i="2" s="1"/>
  <c r="D12" i="6"/>
  <c r="C93" i="2" s="1"/>
  <c r="H93" i="2" s="1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C77" i="2" s="1"/>
  <c r="H77" i="2" s="1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408" i="6"/>
  <c r="D409" i="6"/>
  <c r="D410" i="6"/>
  <c r="D411" i="6"/>
  <c r="D412" i="6"/>
  <c r="D413" i="6"/>
  <c r="D414" i="6"/>
  <c r="D415" i="6"/>
  <c r="D416" i="6"/>
  <c r="D417" i="6"/>
  <c r="D418" i="6"/>
  <c r="D419" i="6"/>
  <c r="D420" i="6"/>
  <c r="D421" i="6"/>
  <c r="D422" i="6"/>
  <c r="D423" i="6"/>
  <c r="D424" i="6"/>
  <c r="D425" i="6"/>
  <c r="D426" i="6"/>
  <c r="D427" i="6"/>
  <c r="D428" i="6"/>
  <c r="D429" i="6"/>
  <c r="D430" i="6"/>
  <c r="D431" i="6"/>
  <c r="D432" i="6"/>
  <c r="D433" i="6"/>
  <c r="D434" i="6"/>
  <c r="D435" i="6"/>
  <c r="D436" i="6"/>
  <c r="D437" i="6"/>
  <c r="D438" i="6"/>
  <c r="D439" i="6"/>
  <c r="D440" i="6"/>
  <c r="D441" i="6"/>
  <c r="D442" i="6"/>
  <c r="D443" i="6"/>
  <c r="D444" i="6"/>
  <c r="D445" i="6"/>
  <c r="D446" i="6"/>
  <c r="D447" i="6"/>
  <c r="D448" i="6"/>
  <c r="D449" i="6"/>
  <c r="D450" i="6"/>
  <c r="D451" i="6"/>
  <c r="D452" i="6"/>
  <c r="D453" i="6"/>
  <c r="D454" i="6"/>
  <c r="D455" i="6"/>
  <c r="D456" i="6"/>
  <c r="D457" i="6"/>
  <c r="D458" i="6"/>
  <c r="D459" i="6"/>
  <c r="D460" i="6"/>
  <c r="D461" i="6"/>
  <c r="D462" i="6"/>
  <c r="D463" i="6"/>
  <c r="D464" i="6"/>
  <c r="D465" i="6"/>
  <c r="D466" i="6"/>
  <c r="D467" i="6"/>
  <c r="D468" i="6"/>
  <c r="D469" i="6"/>
  <c r="D470" i="6"/>
  <c r="D471" i="6"/>
  <c r="D472" i="6"/>
  <c r="D473" i="6"/>
  <c r="D474" i="6"/>
  <c r="D475" i="6"/>
  <c r="D476" i="6"/>
  <c r="D477" i="6"/>
  <c r="D478" i="6"/>
  <c r="D479" i="6"/>
  <c r="D480" i="6"/>
  <c r="D481" i="6"/>
  <c r="D482" i="6"/>
  <c r="D483" i="6"/>
  <c r="D484" i="6"/>
  <c r="D485" i="6"/>
  <c r="D486" i="6"/>
  <c r="D487" i="6"/>
  <c r="D488" i="6"/>
  <c r="D489" i="6"/>
  <c r="D490" i="6"/>
  <c r="D491" i="6"/>
  <c r="D492" i="6"/>
  <c r="D493" i="6"/>
  <c r="D494" i="6"/>
  <c r="D495" i="6"/>
  <c r="D496" i="6"/>
  <c r="D497" i="6"/>
  <c r="D498" i="6"/>
  <c r="D499" i="6"/>
  <c r="D500" i="6"/>
  <c r="D501" i="6"/>
  <c r="D502" i="6"/>
  <c r="D503" i="6"/>
  <c r="D504" i="6"/>
  <c r="D505" i="6"/>
  <c r="D506" i="6"/>
  <c r="D507" i="6"/>
  <c r="D508" i="6"/>
  <c r="D509" i="6"/>
  <c r="D510" i="6"/>
  <c r="D2" i="6"/>
  <c r="C78" i="2" s="1"/>
  <c r="H78" i="2" s="1"/>
  <c r="D91" i="2" l="1"/>
  <c r="O91" i="2" s="1"/>
  <c r="D88" i="2"/>
  <c r="D78" i="2"/>
  <c r="D92" i="2"/>
  <c r="Q92" i="2" s="1"/>
  <c r="D89" i="2"/>
  <c r="Q89" i="2" s="1"/>
  <c r="D77" i="2"/>
  <c r="D93" i="2"/>
  <c r="Q93" i="2" s="1"/>
  <c r="P93" i="2"/>
  <c r="C87" i="2"/>
  <c r="H87" i="2" s="1"/>
  <c r="C84" i="2"/>
  <c r="H84" i="2" s="1"/>
  <c r="C90" i="2"/>
  <c r="H90" i="2" s="1"/>
  <c r="C83" i="2"/>
  <c r="H83" i="2" s="1"/>
  <c r="C82" i="2"/>
  <c r="H82" i="2" s="1"/>
  <c r="C81" i="2"/>
  <c r="H81" i="2" s="1"/>
  <c r="C80" i="2"/>
  <c r="H80" i="2" s="1"/>
  <c r="C79" i="2"/>
  <c r="H79" i="2" s="1"/>
  <c r="C94" i="2"/>
  <c r="H94" i="2" s="1"/>
  <c r="D86" i="2"/>
  <c r="D85" i="2"/>
  <c r="L11" i="2"/>
  <c r="L14" i="2"/>
  <c r="I11" i="2"/>
  <c r="O92" i="2"/>
  <c r="K11" i="2"/>
  <c r="B22" i="2" a="1"/>
  <c r="I14" i="2"/>
  <c r="K14" i="2"/>
  <c r="K13" i="2"/>
  <c r="I13" i="2"/>
  <c r="R91" i="2"/>
  <c r="Q91" i="2"/>
  <c r="L13" i="2"/>
  <c r="N91" i="2"/>
  <c r="N92" i="2" l="1"/>
  <c r="R92" i="2"/>
  <c r="P91" i="2"/>
  <c r="P89" i="2"/>
  <c r="R93" i="2"/>
  <c r="N93" i="2"/>
  <c r="D84" i="2"/>
  <c r="O89" i="2"/>
  <c r="D87" i="2"/>
  <c r="D81" i="2"/>
  <c r="D79" i="2"/>
  <c r="D80" i="2"/>
  <c r="P92" i="2"/>
  <c r="D82" i="2"/>
  <c r="D94" i="2"/>
  <c r="R89" i="2"/>
  <c r="D83" i="2"/>
  <c r="B22" i="2"/>
  <c r="C22" i="2" s="1"/>
  <c r="H22" i="2" s="1"/>
  <c r="C30" i="2"/>
  <c r="H30" i="2" s="1"/>
  <c r="C46" i="2"/>
  <c r="H46" i="2" s="1"/>
  <c r="C62" i="2"/>
  <c r="H62" i="2" s="1"/>
  <c r="C70" i="2"/>
  <c r="H70" i="2" s="1"/>
  <c r="C40" i="2"/>
  <c r="H40" i="2" s="1"/>
  <c r="C42" i="2"/>
  <c r="H42" i="2" s="1"/>
  <c r="C29" i="2"/>
  <c r="H29" i="2" s="1"/>
  <c r="C31" i="2"/>
  <c r="H31" i="2" s="1"/>
  <c r="C47" i="2"/>
  <c r="H47" i="2" s="1"/>
  <c r="C63" i="2"/>
  <c r="H63" i="2" s="1"/>
  <c r="C69" i="2"/>
  <c r="H69" i="2" s="1"/>
  <c r="C57" i="2"/>
  <c r="H57" i="2" s="1"/>
  <c r="C32" i="2"/>
  <c r="H32" i="2" s="1"/>
  <c r="C48" i="2"/>
  <c r="H48" i="2" s="1"/>
  <c r="C64" i="2"/>
  <c r="H64" i="2" s="1"/>
  <c r="C37" i="2"/>
  <c r="H37" i="2" s="1"/>
  <c r="C38" i="2"/>
  <c r="H38" i="2" s="1"/>
  <c r="C76" i="2"/>
  <c r="H76" i="2" s="1"/>
  <c r="C61" i="2"/>
  <c r="H61" i="2" s="1"/>
  <c r="C33" i="2"/>
  <c r="H33" i="2" s="1"/>
  <c r="C49" i="2"/>
  <c r="H49" i="2" s="1"/>
  <c r="C65" i="2"/>
  <c r="H65" i="2" s="1"/>
  <c r="C73" i="2"/>
  <c r="H73" i="2" s="1"/>
  <c r="C44" i="2"/>
  <c r="H44" i="2" s="1"/>
  <c r="C34" i="2"/>
  <c r="H34" i="2" s="1"/>
  <c r="C50" i="2"/>
  <c r="H50" i="2" s="1"/>
  <c r="C66" i="2"/>
  <c r="H66" i="2" s="1"/>
  <c r="C56" i="2"/>
  <c r="H56" i="2" s="1"/>
  <c r="C74" i="2"/>
  <c r="H74" i="2" s="1"/>
  <c r="C28" i="2"/>
  <c r="H28" i="2" s="1"/>
  <c r="C45" i="2"/>
  <c r="H45" i="2" s="1"/>
  <c r="C35" i="2"/>
  <c r="H35" i="2" s="1"/>
  <c r="C51" i="2"/>
  <c r="H51" i="2" s="1"/>
  <c r="C67" i="2"/>
  <c r="H67" i="2" s="1"/>
  <c r="C53" i="2"/>
  <c r="H53" i="2" s="1"/>
  <c r="C54" i="2"/>
  <c r="H54" i="2" s="1"/>
  <c r="C72" i="2"/>
  <c r="H72" i="2" s="1"/>
  <c r="C41" i="2"/>
  <c r="H41" i="2" s="1"/>
  <c r="C26" i="2"/>
  <c r="H26" i="2" s="1"/>
  <c r="C43" i="2"/>
  <c r="H43" i="2" s="1"/>
  <c r="C60" i="2"/>
  <c r="H60" i="2" s="1"/>
  <c r="C36" i="2"/>
  <c r="H36" i="2" s="1"/>
  <c r="C52" i="2"/>
  <c r="H52" i="2" s="1"/>
  <c r="C68" i="2"/>
  <c r="H68" i="2" s="1"/>
  <c r="C27" i="2"/>
  <c r="H27" i="2" s="1"/>
  <c r="C75" i="2"/>
  <c r="H75" i="2" s="1"/>
  <c r="C23" i="2"/>
  <c r="H23" i="2" s="1"/>
  <c r="C39" i="2"/>
  <c r="H39" i="2" s="1"/>
  <c r="C55" i="2"/>
  <c r="H55" i="2" s="1"/>
  <c r="C71" i="2"/>
  <c r="H71" i="2" s="1"/>
  <c r="C24" i="2"/>
  <c r="H24" i="2" s="1"/>
  <c r="C25" i="2"/>
  <c r="H25" i="2" s="1"/>
  <c r="C58" i="2"/>
  <c r="H58" i="2" s="1"/>
  <c r="C59" i="2"/>
  <c r="H59" i="2" s="1"/>
  <c r="O93" i="2"/>
  <c r="N89" i="2"/>
  <c r="D90" i="2"/>
  <c r="L15" i="2"/>
  <c r="K15" i="2"/>
  <c r="I15" i="2"/>
  <c r="D57" i="2" l="1"/>
  <c r="D60" i="2"/>
  <c r="D26" i="2"/>
  <c r="D49" i="2"/>
  <c r="D24" i="2"/>
  <c r="D62" i="2"/>
  <c r="D69" i="2"/>
  <c r="D44" i="2"/>
  <c r="D42" i="2"/>
  <c r="D33" i="2"/>
  <c r="D46" i="2"/>
  <c r="P94" i="2"/>
  <c r="O90" i="2"/>
  <c r="Q90" i="2"/>
  <c r="R90" i="2"/>
  <c r="N90" i="2"/>
  <c r="D31" i="2"/>
  <c r="D58" i="2"/>
  <c r="D53" i="2"/>
  <c r="D51" i="2"/>
  <c r="D38" i="2"/>
  <c r="D30" i="2"/>
  <c r="D66" i="2"/>
  <c r="D56" i="2"/>
  <c r="Q94" i="2"/>
  <c r="O94" i="2"/>
  <c r="R94" i="2"/>
  <c r="D50" i="2"/>
  <c r="D47" i="2"/>
  <c r="D59" i="2"/>
  <c r="D72" i="2"/>
  <c r="D54" i="2"/>
  <c r="D67" i="2"/>
  <c r="D37" i="2"/>
  <c r="D23" i="2"/>
  <c r="D64" i="2"/>
  <c r="D68" i="2"/>
  <c r="D63" i="2"/>
  <c r="P90" i="2"/>
  <c r="D43" i="2"/>
  <c r="D29" i="2"/>
  <c r="D41" i="2"/>
  <c r="D40" i="2"/>
  <c r="D70" i="2"/>
  <c r="D71" i="2"/>
  <c r="D55" i="2"/>
  <c r="D35" i="2"/>
  <c r="D45" i="2"/>
  <c r="D75" i="2"/>
  <c r="D28" i="2"/>
  <c r="D48" i="2"/>
  <c r="D52" i="2"/>
  <c r="D36" i="2"/>
  <c r="D34" i="2"/>
  <c r="D73" i="2"/>
  <c r="D65" i="2"/>
  <c r="D25" i="2"/>
  <c r="D61" i="2"/>
  <c r="D76" i="2"/>
  <c r="D39" i="2"/>
  <c r="D22" i="2"/>
  <c r="D27" i="2"/>
  <c r="D74" i="2"/>
  <c r="D32" i="2"/>
  <c r="N94" i="2"/>
  <c r="H11" i="2" l="1"/>
  <c r="H13" i="2"/>
  <c r="H14" i="2"/>
  <c r="M8" i="2"/>
  <c r="M7" i="2"/>
  <c r="J19" i="2"/>
  <c r="M10" i="2"/>
  <c r="M9" i="2"/>
  <c r="H15" i="2" l="1"/>
  <c r="M5" i="2"/>
  <c r="J11" i="2"/>
  <c r="M6" i="2"/>
  <c r="J14" i="2"/>
  <c r="J13" i="2"/>
  <c r="J15" i="2" l="1"/>
  <c r="M11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<sst xmlns="http://schemas.openxmlformats.org/spreadsheetml/2006/main" count="2680" uniqueCount="841">
  <si>
    <t>Bordereau de cotisations</t>
  </si>
  <si>
    <t>Saison :</t>
  </si>
  <si>
    <t>Catégories</t>
  </si>
  <si>
    <t>Codes</t>
  </si>
  <si>
    <t>Part Fédérale</t>
  </si>
  <si>
    <t>Nombre</t>
  </si>
  <si>
    <t>TOTAL</t>
  </si>
  <si>
    <t>Prémium</t>
  </si>
  <si>
    <t>P</t>
  </si>
  <si>
    <t>Découverte</t>
  </si>
  <si>
    <t>D</t>
  </si>
  <si>
    <t>Loisir</t>
  </si>
  <si>
    <t>L</t>
  </si>
  <si>
    <t>Espoirs</t>
  </si>
  <si>
    <t>E</t>
  </si>
  <si>
    <t>Jeunes</t>
  </si>
  <si>
    <t>J</t>
  </si>
  <si>
    <t>A Supprimer (Décès, Déménagements…)</t>
  </si>
  <si>
    <t>S</t>
  </si>
  <si>
    <t>Part Comité</t>
  </si>
  <si>
    <t>Part fédérale</t>
  </si>
  <si>
    <t>Règlement du Club</t>
  </si>
  <si>
    <t>T03</t>
  </si>
  <si>
    <t>2024/2025</t>
  </si>
  <si>
    <r>
      <rPr>
        <sz val="8"/>
        <color rgb="FFFF0000"/>
        <rFont val="Comic Sans MS"/>
        <family val="4"/>
      </rPr>
      <t xml:space="preserve">  (1)</t>
    </r>
    <r>
      <rPr>
        <sz val="8"/>
        <rFont val="Comic Sans MS"/>
        <family val="4"/>
      </rPr>
      <t xml:space="preserve"> : si rouge, il y a une anomalie à corriger</t>
    </r>
  </si>
  <si>
    <t>NOMS, prénoms</t>
  </si>
  <si>
    <t>(1)</t>
  </si>
  <si>
    <t>Licence</t>
  </si>
  <si>
    <t>Catég</t>
  </si>
  <si>
    <t>Série</t>
  </si>
  <si>
    <t>Codes Licences</t>
  </si>
  <si>
    <t>Ligne technique protégée, ne pas modifier</t>
  </si>
  <si>
    <t>T18</t>
  </si>
  <si>
    <t>T15</t>
  </si>
  <si>
    <t>T01</t>
  </si>
  <si>
    <t>T30</t>
  </si>
  <si>
    <t>TS16</t>
  </si>
  <si>
    <t>T09</t>
  </si>
  <si>
    <t>T16</t>
  </si>
  <si>
    <t>T99</t>
  </si>
  <si>
    <t>TS15</t>
  </si>
  <si>
    <t>T05</t>
  </si>
  <si>
    <t>T21</t>
  </si>
  <si>
    <t>T10</t>
  </si>
  <si>
    <t>T27</t>
  </si>
  <si>
    <t>T19</t>
  </si>
  <si>
    <t>T11</t>
  </si>
  <si>
    <t>T13</t>
  </si>
  <si>
    <t>T29</t>
  </si>
  <si>
    <t>TS17</t>
  </si>
  <si>
    <t>T24</t>
  </si>
  <si>
    <t>T04</t>
  </si>
  <si>
    <t>T28</t>
  </si>
  <si>
    <t>T12</t>
  </si>
  <si>
    <t>T22</t>
  </si>
  <si>
    <t>T06</t>
  </si>
  <si>
    <t>T20</t>
  </si>
  <si>
    <t>T23</t>
  </si>
  <si>
    <t>T07</t>
  </si>
  <si>
    <t>T14</t>
  </si>
  <si>
    <t>T02</t>
  </si>
  <si>
    <t>numeroLicence</t>
  </si>
  <si>
    <t>Nom</t>
  </si>
  <si>
    <t>Prenom</t>
  </si>
  <si>
    <t>Serie</t>
  </si>
  <si>
    <t>Club</t>
  </si>
  <si>
    <t>Pays</t>
  </si>
  <si>
    <t>Categorie</t>
  </si>
  <si>
    <t>place</t>
  </si>
  <si>
    <t>n1</t>
  </si>
  <si>
    <t>n2</t>
  </si>
  <si>
    <t>n3</t>
  </si>
  <si>
    <t>n4</t>
  </si>
  <si>
    <t>n5</t>
  </si>
  <si>
    <t>n6</t>
  </si>
  <si>
    <t>Antonin</t>
  </si>
  <si>
    <t>FR</t>
  </si>
  <si>
    <t>Senior</t>
  </si>
  <si>
    <t>Dominique</t>
  </si>
  <si>
    <t>Vermeil</t>
  </si>
  <si>
    <t>Franck</t>
  </si>
  <si>
    <t>Fabien</t>
  </si>
  <si>
    <t>Didier</t>
  </si>
  <si>
    <t>Antoine</t>
  </si>
  <si>
    <t>Junior</t>
  </si>
  <si>
    <t>Christian</t>
  </si>
  <si>
    <t>Pascal</t>
  </si>
  <si>
    <t>Hugo</t>
  </si>
  <si>
    <t>Cédric</t>
  </si>
  <si>
    <t>UK</t>
  </si>
  <si>
    <t>Michèle</t>
  </si>
  <si>
    <t>Nicolas</t>
  </si>
  <si>
    <t>Claude</t>
  </si>
  <si>
    <t>Thierry</t>
  </si>
  <si>
    <t>Jacques</t>
  </si>
  <si>
    <t>Laurent</t>
  </si>
  <si>
    <t>Jean-Marc</t>
  </si>
  <si>
    <t>Alain</t>
  </si>
  <si>
    <t>Diamant</t>
  </si>
  <si>
    <t>Philippe</t>
  </si>
  <si>
    <t>Khalifa Ababacar</t>
  </si>
  <si>
    <t>SN</t>
  </si>
  <si>
    <t>Jean-Paul</t>
  </si>
  <si>
    <t>Frédéric</t>
  </si>
  <si>
    <t>Christiane</t>
  </si>
  <si>
    <t>Marvin</t>
  </si>
  <si>
    <t>Davy</t>
  </si>
  <si>
    <t>Eric</t>
  </si>
  <si>
    <t>Daniel</t>
  </si>
  <si>
    <t>Jean-Pierre</t>
  </si>
  <si>
    <t>Patrick</t>
  </si>
  <si>
    <t>Anne-Chantal</t>
  </si>
  <si>
    <t>Christine</t>
  </si>
  <si>
    <t>Tonia</t>
  </si>
  <si>
    <t>Hadrien</t>
  </si>
  <si>
    <t>Kevin</t>
  </si>
  <si>
    <t>Nicole</t>
  </si>
  <si>
    <t>Noëlle</t>
  </si>
  <si>
    <t>Roland</t>
  </si>
  <si>
    <t>Monique</t>
  </si>
  <si>
    <t>Rubis</t>
  </si>
  <si>
    <t>Francis</t>
  </si>
  <si>
    <t>Bernadette</t>
  </si>
  <si>
    <t>Françoise</t>
  </si>
  <si>
    <t>Anne-Marie</t>
  </si>
  <si>
    <t>Jean-Yves</t>
  </si>
  <si>
    <t>Martine</t>
  </si>
  <si>
    <t>Elisabeth</t>
  </si>
  <si>
    <t>Jean-Jacques</t>
  </si>
  <si>
    <t>Marie-Françoise</t>
  </si>
  <si>
    <t>Marie-Hélène</t>
  </si>
  <si>
    <t>Brigitte</t>
  </si>
  <si>
    <t>Denise</t>
  </si>
  <si>
    <t>Sylviane</t>
  </si>
  <si>
    <t>Patricia</t>
  </si>
  <si>
    <t>Rolande</t>
  </si>
  <si>
    <t>Valérie</t>
  </si>
  <si>
    <t>Régine</t>
  </si>
  <si>
    <t>Jean</t>
  </si>
  <si>
    <t>Marie-Annick</t>
  </si>
  <si>
    <t>Danielle</t>
  </si>
  <si>
    <t>Ghislaine</t>
  </si>
  <si>
    <t>Maryse</t>
  </si>
  <si>
    <t>Marie-Claude</t>
  </si>
  <si>
    <t>Micheline</t>
  </si>
  <si>
    <t>Jacqueline</t>
  </si>
  <si>
    <t>Sylvette</t>
  </si>
  <si>
    <t>Sylvie</t>
  </si>
  <si>
    <t>Marie-Pierre</t>
  </si>
  <si>
    <t>Colette</t>
  </si>
  <si>
    <t>Béatrice</t>
  </si>
  <si>
    <t>T00</t>
  </si>
  <si>
    <t>Antony</t>
  </si>
  <si>
    <t>André</t>
  </si>
  <si>
    <t>Yolande</t>
  </si>
  <si>
    <t>Marie-Jo</t>
  </si>
  <si>
    <t>Paulette</t>
  </si>
  <si>
    <t>Geneviève</t>
  </si>
  <si>
    <t>Josiane</t>
  </si>
  <si>
    <t>Catherine</t>
  </si>
  <si>
    <t>Chantal</t>
  </si>
  <si>
    <t>Pierrette</t>
  </si>
  <si>
    <t>Annie</t>
  </si>
  <si>
    <t>Joëlle</t>
  </si>
  <si>
    <t>Muriel</t>
  </si>
  <si>
    <t>Serge</t>
  </si>
  <si>
    <t>Claudine</t>
  </si>
  <si>
    <t>Josette</t>
  </si>
  <si>
    <t>Véronique</t>
  </si>
  <si>
    <t>Jennifer</t>
  </si>
  <si>
    <t>Jean-Michel</t>
  </si>
  <si>
    <t>Eliane</t>
  </si>
  <si>
    <t>Carole</t>
  </si>
  <si>
    <t>Cathy</t>
  </si>
  <si>
    <t>Yvette</t>
  </si>
  <si>
    <t>Bernard</t>
  </si>
  <si>
    <t>Arlette</t>
  </si>
  <si>
    <t>Mireille</t>
  </si>
  <si>
    <t>Marie-Jeanne</t>
  </si>
  <si>
    <t>Christiane-Yvette</t>
  </si>
  <si>
    <t>Hélène</t>
  </si>
  <si>
    <t>Clémentine</t>
  </si>
  <si>
    <t>Jean-Christophe</t>
  </si>
  <si>
    <t>Pascale</t>
  </si>
  <si>
    <t>Danièle</t>
  </si>
  <si>
    <t>Jeanine</t>
  </si>
  <si>
    <t>Irène</t>
  </si>
  <si>
    <t>Madé</t>
  </si>
  <si>
    <t>Marie</t>
  </si>
  <si>
    <t>Edmonde</t>
  </si>
  <si>
    <t>Marie-France</t>
  </si>
  <si>
    <t>Georgette</t>
  </si>
  <si>
    <t>Annie-Monique</t>
  </si>
  <si>
    <t>Jeannette</t>
  </si>
  <si>
    <t>Claudie</t>
  </si>
  <si>
    <t>Jean-François</t>
  </si>
  <si>
    <t>Georges</t>
  </si>
  <si>
    <t>Odile</t>
  </si>
  <si>
    <t>Sophie</t>
  </si>
  <si>
    <t>Cyril</t>
  </si>
  <si>
    <t>Jo</t>
  </si>
  <si>
    <t>Claudette</t>
  </si>
  <si>
    <t>Lily</t>
  </si>
  <si>
    <t>Marie-Edith</t>
  </si>
  <si>
    <t>Corinne</t>
  </si>
  <si>
    <t>Jean-Loup</t>
  </si>
  <si>
    <t>Marie-Christine</t>
  </si>
  <si>
    <t>Madeleine</t>
  </si>
  <si>
    <t>Josée</t>
  </si>
  <si>
    <t>Mercedès</t>
  </si>
  <si>
    <t>Anny</t>
  </si>
  <si>
    <t>Marie-Rose</t>
  </si>
  <si>
    <t>Gérard</t>
  </si>
  <si>
    <t>Edwige</t>
  </si>
  <si>
    <t>Agnès</t>
  </si>
  <si>
    <t>Marie-Dominique</t>
  </si>
  <si>
    <t>Nadine</t>
  </si>
  <si>
    <t>Jackye</t>
  </si>
  <si>
    <t>Babette</t>
  </si>
  <si>
    <t>Esther</t>
  </si>
  <si>
    <t>Mauricette</t>
  </si>
  <si>
    <t>Annette</t>
  </si>
  <si>
    <t>Stéphanie</t>
  </si>
  <si>
    <t>Jeanne</t>
  </si>
  <si>
    <t>Louisette</t>
  </si>
  <si>
    <t>Gisèle</t>
  </si>
  <si>
    <t>Solange</t>
  </si>
  <si>
    <t>Huguette</t>
  </si>
  <si>
    <t>Michelle</t>
  </si>
  <si>
    <t>Laure</t>
  </si>
  <si>
    <t>Roselyne</t>
  </si>
  <si>
    <t>Nancy</t>
  </si>
  <si>
    <t>Suzanne</t>
  </si>
  <si>
    <t>Francine</t>
  </si>
  <si>
    <t>Roger</t>
  </si>
  <si>
    <t>Anne</t>
  </si>
  <si>
    <t>Marie-Josée</t>
  </si>
  <si>
    <t>Claire</t>
  </si>
  <si>
    <t>Lucienne</t>
  </si>
  <si>
    <t>Adrienne</t>
  </si>
  <si>
    <t>Eugénie</t>
  </si>
  <si>
    <t>Marie-Odile</t>
  </si>
  <si>
    <t>Renée</t>
  </si>
  <si>
    <t>Annick</t>
  </si>
  <si>
    <t>Isabelle</t>
  </si>
  <si>
    <t>Christa</t>
  </si>
  <si>
    <t>Christophe</t>
  </si>
  <si>
    <t>Evelyne</t>
  </si>
  <si>
    <t>Caroline</t>
  </si>
  <si>
    <t>Lysiane</t>
  </si>
  <si>
    <t>Laurence</t>
  </si>
  <si>
    <t>Alliette</t>
  </si>
  <si>
    <t>Maurice</t>
  </si>
  <si>
    <t>Nelly</t>
  </si>
  <si>
    <t>Gwenola</t>
  </si>
  <si>
    <t>Fabienne</t>
  </si>
  <si>
    <t>Maité</t>
  </si>
  <si>
    <t>Malo</t>
  </si>
  <si>
    <t>Miguel</t>
  </si>
  <si>
    <t>Marinette</t>
  </si>
  <si>
    <t>Maria Marta</t>
  </si>
  <si>
    <t>Jean-Claude</t>
  </si>
  <si>
    <t>Maryvonne</t>
  </si>
  <si>
    <t>Marie-Eliane</t>
  </si>
  <si>
    <t>Jeannine</t>
  </si>
  <si>
    <t>Maria-Soledad</t>
  </si>
  <si>
    <t>François</t>
  </si>
  <si>
    <t>Myriam</t>
  </si>
  <si>
    <t>Ada</t>
  </si>
  <si>
    <t>Espoir</t>
  </si>
  <si>
    <t>Nathalie</t>
  </si>
  <si>
    <t>Simone</t>
  </si>
  <si>
    <t>Marc</t>
  </si>
  <si>
    <t>René</t>
  </si>
  <si>
    <t>Clélia</t>
  </si>
  <si>
    <t>Julie</t>
  </si>
  <si>
    <t>Loan</t>
  </si>
  <si>
    <t>Poussin</t>
  </si>
  <si>
    <t>Solène</t>
  </si>
  <si>
    <t>Marie-Thérèse</t>
  </si>
  <si>
    <t>Yvan</t>
  </si>
  <si>
    <t>Rose</t>
  </si>
  <si>
    <t>Mini-Poussin</t>
  </si>
  <si>
    <t>Olivia</t>
  </si>
  <si>
    <t>Cathie</t>
  </si>
  <si>
    <t>Marlène</t>
  </si>
  <si>
    <t>Inés</t>
  </si>
  <si>
    <t>Marie-Noëlle</t>
  </si>
  <si>
    <t>Adeline</t>
  </si>
  <si>
    <t>Rosa-Anna</t>
  </si>
  <si>
    <t>Michel</t>
  </si>
  <si>
    <t>Nom Prenom</t>
  </si>
  <si>
    <t>CodeClub</t>
  </si>
  <si>
    <t>NomClub</t>
  </si>
  <si>
    <t>Prix Licence</t>
  </si>
  <si>
    <t>T26</t>
  </si>
  <si>
    <t>CodeLicence20242025</t>
  </si>
  <si>
    <t>aa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</si>
  <si>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</si>
  <si>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</si>
  <si>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</si>
  <si>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</si>
  <si>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</si>
  <si>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</si>
  <si>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</si>
  <si>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</si>
  <si>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</si>
  <si>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</si>
  <si>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</si>
  <si>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</si>
  <si>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</si>
  <si>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</si>
  <si>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</si>
  <si>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</si>
  <si>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</si>
  <si>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</si>
  <si>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</si>
  <si>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</si>
  <si>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</si>
  <si>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</si>
  <si>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</si>
  <si>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</si>
  <si>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</si>
  <si>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</si>
  <si>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</si>
  <si>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</si>
  <si>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</si>
  <si>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</si>
  <si>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</si>
  <si>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</si>
  <si>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</si>
  <si>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</si>
  <si>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</si>
  <si>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</si>
  <si>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</si>
  <si>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</si>
  <si>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</si>
  <si>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</si>
  <si>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</si>
  <si>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</si>
  <si>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</si>
  <si>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</si>
  <si>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</si>
  <si>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</si>
  <si>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</si>
  <si>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</si>
  <si>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</si>
  <si>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</si>
  <si>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</si>
  <si>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</si>
  <si>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</si>
  <si>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</si>
  <si>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</si>
  <si>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</si>
  <si>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</si>
  <si>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</si>
  <si>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</si>
  <si>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</si>
  <si>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</si>
  <si>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</si>
  <si>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</si>
  <si>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</si>
  <si>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</si>
  <si>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</si>
  <si>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</si>
  <si>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</si>
  <si>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</si>
  <si>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</si>
  <si>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</si>
  <si>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</si>
  <si>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</si>
  <si>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</si>
  <si>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</si>
  <si>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</si>
  <si>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</si>
  <si>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</si>
  <si>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</si>
  <si>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</si>
  <si>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</si>
  <si>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</si>
  <si>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</si>
  <si>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</si>
  <si>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</si>
  <si>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</si>
  <si>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</si>
  <si>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</si>
  <si>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</si>
  <si>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</si>
  <si>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</si>
  <si>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</si>
  <si>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</si>
  <si>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</si>
  <si>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</si>
  <si>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</si>
  <si>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</si>
  <si>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</si>
  <si>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</si>
  <si>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</si>
  <si>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</si>
  <si>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</si>
  <si>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</si>
  <si>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da</t>
  </si>
  <si>
    <t>db</t>
  </si>
  <si>
    <t>dc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</si>
  <si>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</si>
  <si>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</si>
  <si>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</si>
  <si>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</si>
  <si>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</si>
  <si>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</si>
  <si>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</si>
  <si>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</si>
  <si>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</si>
  <si>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</si>
  <si>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do</t>
  </si>
  <si>
    <t>dp</t>
  </si>
  <si>
    <t>dq</t>
  </si>
  <si>
    <t>dr</t>
  </si>
  <si>
    <t>ds</t>
  </si>
  <si>
    <t>dt</t>
  </si>
  <si>
    <t>du</t>
  </si>
  <si>
    <t>dv</t>
  </si>
  <si>
    <t>dw</t>
  </si>
  <si>
    <t>dx</t>
  </si>
  <si>
    <t>dy</t>
  </si>
  <si>
    <t>dz</t>
  </si>
  <si>
    <t>ea</t>
  </si>
  <si>
    <t>eb</t>
  </si>
  <si>
    <t>ec</t>
  </si>
  <si>
    <t>ed</t>
  </si>
  <si>
    <t>ee</t>
  </si>
  <si>
    <t>ef</t>
  </si>
  <si>
    <t>eg</t>
  </si>
  <si>
    <t>eh</t>
  </si>
  <si>
    <t>ei</t>
  </si>
  <si>
    <t>ej</t>
  </si>
  <si>
    <t>ek</t>
  </si>
  <si>
    <t>el</t>
  </si>
  <si>
    <t>em</t>
  </si>
  <si>
    <t>en</t>
  </si>
  <si>
    <t>eo</t>
  </si>
  <si>
    <t>ep</t>
  </si>
  <si>
    <t>eq</t>
  </si>
  <si>
    <t>er</t>
  </si>
  <si>
    <t>es</t>
  </si>
  <si>
    <t>et</t>
  </si>
  <si>
    <t>eu</t>
  </si>
  <si>
    <t>ev</t>
  </si>
  <si>
    <t>ew</t>
  </si>
  <si>
    <t>ex</t>
  </si>
  <si>
    <t>ey</t>
  </si>
  <si>
    <t>ez</t>
  </si>
  <si>
    <t>fa</t>
  </si>
  <si>
    <t>fb</t>
  </si>
  <si>
    <t>fc</t>
  </si>
  <si>
    <t>fd</t>
  </si>
  <si>
    <t>fe</t>
  </si>
  <si>
    <t>ff</t>
  </si>
  <si>
    <t>fg</t>
  </si>
  <si>
    <t>fh</t>
  </si>
  <si>
    <t>fi</t>
  </si>
  <si>
    <t>fj</t>
  </si>
  <si>
    <t>fk</t>
  </si>
  <si>
    <t>fl</t>
  </si>
  <si>
    <t>fm</t>
  </si>
  <si>
    <t>fn</t>
  </si>
  <si>
    <t>fo</t>
  </si>
  <si>
    <t>fp</t>
  </si>
  <si>
    <t>fq</t>
  </si>
  <si>
    <t>fr</t>
  </si>
  <si>
    <t>fs</t>
  </si>
  <si>
    <t>ft</t>
  </si>
  <si>
    <t>fu</t>
  </si>
  <si>
    <t>fv</t>
  </si>
  <si>
    <t>fw</t>
  </si>
  <si>
    <t>fx</t>
  </si>
  <si>
    <t>fy</t>
  </si>
  <si>
    <t>fz</t>
  </si>
  <si>
    <t>ga</t>
  </si>
  <si>
    <t>gb</t>
  </si>
  <si>
    <t>gc</t>
  </si>
  <si>
    <t>gd</t>
  </si>
  <si>
    <t>ge</t>
  </si>
  <si>
    <t>gf</t>
  </si>
  <si>
    <t>gg</t>
  </si>
  <si>
    <t>gh</t>
  </si>
  <si>
    <t>gi</t>
  </si>
  <si>
    <t>gj</t>
  </si>
  <si>
    <t>gk</t>
  </si>
  <si>
    <t>gl</t>
  </si>
  <si>
    <t>gm</t>
  </si>
  <si>
    <t>gn</t>
  </si>
  <si>
    <t>go</t>
  </si>
  <si>
    <t>gp</t>
  </si>
  <si>
    <t>gq</t>
  </si>
  <si>
    <t>gr</t>
  </si>
  <si>
    <t>gs</t>
  </si>
  <si>
    <t>gt</t>
  </si>
  <si>
    <t>gu</t>
  </si>
  <si>
    <t>gv</t>
  </si>
  <si>
    <t>gw</t>
  </si>
  <si>
    <t>gx</t>
  </si>
  <si>
    <t>gy</t>
  </si>
  <si>
    <t>gz</t>
  </si>
  <si>
    <t>ha</t>
  </si>
  <si>
    <t>hb</t>
  </si>
  <si>
    <t>hc</t>
  </si>
  <si>
    <t>hd</t>
  </si>
  <si>
    <t>he</t>
  </si>
  <si>
    <t>hf</t>
  </si>
  <si>
    <t>hg</t>
  </si>
  <si>
    <t>hh</t>
  </si>
  <si>
    <t>hi</t>
  </si>
  <si>
    <t>hj</t>
  </si>
  <si>
    <t>hk</t>
  </si>
  <si>
    <t>hl</t>
  </si>
  <si>
    <t>hm</t>
  </si>
  <si>
    <t>hn</t>
  </si>
  <si>
    <t>ho</t>
  </si>
  <si>
    <t>hp</t>
  </si>
  <si>
    <t>hq</t>
  </si>
  <si>
    <t>hr</t>
  </si>
  <si>
    <t>hs</t>
  </si>
  <si>
    <t>ht</t>
  </si>
  <si>
    <t>hu</t>
  </si>
  <si>
    <t>hv</t>
  </si>
  <si>
    <t>hw</t>
  </si>
  <si>
    <t>hx</t>
  </si>
  <si>
    <t>hy</t>
  </si>
  <si>
    <t>hz</t>
  </si>
  <si>
    <t>ia</t>
  </si>
  <si>
    <t>ib</t>
  </si>
  <si>
    <t>ic</t>
  </si>
  <si>
    <t>id</t>
  </si>
  <si>
    <t>ie</t>
  </si>
  <si>
    <t>if</t>
  </si>
  <si>
    <t>ig</t>
  </si>
  <si>
    <t>ih</t>
  </si>
  <si>
    <t>ii</t>
  </si>
  <si>
    <t>ij</t>
  </si>
  <si>
    <t>ik</t>
  </si>
  <si>
    <t>il</t>
  </si>
  <si>
    <t>im</t>
  </si>
  <si>
    <t>in</t>
  </si>
  <si>
    <t>io</t>
  </si>
  <si>
    <t>ip</t>
  </si>
  <si>
    <t>iq</t>
  </si>
  <si>
    <t>ir</t>
  </si>
  <si>
    <t>is</t>
  </si>
  <si>
    <t>it</t>
  </si>
  <si>
    <t>iu</t>
  </si>
  <si>
    <t>iv</t>
  </si>
  <si>
    <t>iw</t>
  </si>
  <si>
    <t>ix</t>
  </si>
  <si>
    <t>iy</t>
  </si>
  <si>
    <t>iz</t>
  </si>
  <si>
    <t>ja</t>
  </si>
  <si>
    <t>jb</t>
  </si>
  <si>
    <t>jc</t>
  </si>
  <si>
    <t>jd</t>
  </si>
  <si>
    <t>je</t>
  </si>
  <si>
    <t>jf</t>
  </si>
  <si>
    <t>jg</t>
  </si>
  <si>
    <t>jh</t>
  </si>
  <si>
    <t>ji</t>
  </si>
  <si>
    <t>jj</t>
  </si>
  <si>
    <t>jk</t>
  </si>
  <si>
    <t>jl</t>
  </si>
  <si>
    <t>jm</t>
  </si>
  <si>
    <t>jn</t>
  </si>
  <si>
    <t>jo</t>
  </si>
  <si>
    <t>jp</t>
  </si>
  <si>
    <t>jq</t>
  </si>
  <si>
    <t>jr</t>
  </si>
  <si>
    <t>js</t>
  </si>
  <si>
    <t>jt</t>
  </si>
  <si>
    <t>ju</t>
  </si>
  <si>
    <t>jv</t>
  </si>
  <si>
    <t>jw</t>
  </si>
  <si>
    <t>jx</t>
  </si>
  <si>
    <t>jy</t>
  </si>
  <si>
    <t>jz</t>
  </si>
  <si>
    <t>ka</t>
  </si>
  <si>
    <t>kb</t>
  </si>
  <si>
    <t>kc</t>
  </si>
  <si>
    <t>kd</t>
  </si>
  <si>
    <t>ke</t>
  </si>
  <si>
    <t>kf</t>
  </si>
  <si>
    <t>kg</t>
  </si>
  <si>
    <t>kh</t>
  </si>
  <si>
    <t>ki</t>
  </si>
  <si>
    <t>kj</t>
  </si>
  <si>
    <t>kk</t>
  </si>
  <si>
    <t>kl</t>
  </si>
  <si>
    <t>km</t>
  </si>
  <si>
    <t>kn</t>
  </si>
  <si>
    <t>ko</t>
  </si>
  <si>
    <t>kp</t>
  </si>
  <si>
    <t>kq</t>
  </si>
  <si>
    <t>kr</t>
  </si>
  <si>
    <t>ks</t>
  </si>
  <si>
    <t>kt</t>
  </si>
  <si>
    <t>ku</t>
  </si>
  <si>
    <t>kv</t>
  </si>
  <si>
    <t>kw</t>
  </si>
  <si>
    <t>kx</t>
  </si>
  <si>
    <t>ky</t>
  </si>
  <si>
    <t>kz</t>
  </si>
  <si>
    <t>la</t>
  </si>
  <si>
    <t>lb</t>
  </si>
  <si>
    <t>lc</t>
  </si>
  <si>
    <t>ld</t>
  </si>
  <si>
    <t>le</t>
  </si>
  <si>
    <t>lf</t>
  </si>
  <si>
    <t>lg</t>
  </si>
  <si>
    <t>lh</t>
  </si>
  <si>
    <t>li</t>
  </si>
  <si>
    <t>lj</t>
  </si>
  <si>
    <t>lk</t>
  </si>
  <si>
    <t>ll</t>
  </si>
  <si>
    <t>lm</t>
  </si>
  <si>
    <t>ln</t>
  </si>
  <si>
    <t>lo</t>
  </si>
  <si>
    <t>lp</t>
  </si>
  <si>
    <t>lq</t>
  </si>
  <si>
    <t>lr</t>
  </si>
  <si>
    <t>ls</t>
  </si>
  <si>
    <t>lt</t>
  </si>
  <si>
    <t>lu</t>
  </si>
  <si>
    <t>lv</t>
  </si>
  <si>
    <t>lw</t>
  </si>
  <si>
    <t>lx</t>
  </si>
  <si>
    <t>ly</t>
  </si>
  <si>
    <t>lz</t>
  </si>
  <si>
    <t>ma</t>
  </si>
  <si>
    <t>mb</t>
  </si>
  <si>
    <t>mc</t>
  </si>
  <si>
    <t>md</t>
  </si>
  <si>
    <t>me</t>
  </si>
  <si>
    <t>mf</t>
  </si>
  <si>
    <t>mg</t>
  </si>
  <si>
    <t>mh</t>
  </si>
  <si>
    <t>mi</t>
  </si>
  <si>
    <t>mj</t>
  </si>
  <si>
    <t>mk</t>
  </si>
  <si>
    <t>ml</t>
  </si>
  <si>
    <t>mm</t>
  </si>
  <si>
    <t>mn</t>
  </si>
  <si>
    <t>mo</t>
  </si>
  <si>
    <t>mp</t>
  </si>
  <si>
    <t>mq</t>
  </si>
  <si>
    <t>mr</t>
  </si>
  <si>
    <t>ms</t>
  </si>
  <si>
    <t>mt</t>
  </si>
  <si>
    <t>mu</t>
  </si>
  <si>
    <t>mv</t>
  </si>
  <si>
    <t>mw</t>
  </si>
  <si>
    <t>mx</t>
  </si>
  <si>
    <t>my</t>
  </si>
  <si>
    <t>mz</t>
  </si>
  <si>
    <t>na</t>
  </si>
  <si>
    <t>nb</t>
  </si>
  <si>
    <t>nc</t>
  </si>
  <si>
    <t>nd</t>
  </si>
  <si>
    <t>ne</t>
  </si>
  <si>
    <t>nf</t>
  </si>
  <si>
    <t>ng</t>
  </si>
  <si>
    <t>nh</t>
  </si>
  <si>
    <t>ni</t>
  </si>
  <si>
    <t>nj</t>
  </si>
  <si>
    <t>nk</t>
  </si>
  <si>
    <t>nl</t>
  </si>
  <si>
    <t>nm</t>
  </si>
  <si>
    <t>nn</t>
  </si>
  <si>
    <t>no</t>
  </si>
  <si>
    <t>np</t>
  </si>
  <si>
    <t>nq</t>
  </si>
  <si>
    <t>nr</t>
  </si>
  <si>
    <t>ns</t>
  </si>
  <si>
    <t>nt</t>
  </si>
  <si>
    <t>nu</t>
  </si>
  <si>
    <t>nv</t>
  </si>
  <si>
    <t>nw</t>
  </si>
  <si>
    <t>nx</t>
  </si>
  <si>
    <t>ny</t>
  </si>
  <si>
    <t>nz</t>
  </si>
  <si>
    <t>oa</t>
  </si>
  <si>
    <t>ob</t>
  </si>
  <si>
    <t>oc</t>
  </si>
  <si>
    <t>od</t>
  </si>
  <si>
    <t>oe</t>
  </si>
  <si>
    <t>of</t>
  </si>
  <si>
    <t>og</t>
  </si>
  <si>
    <t>oh</t>
  </si>
  <si>
    <t>oi</t>
  </si>
  <si>
    <t>oj</t>
  </si>
  <si>
    <t>ok</t>
  </si>
  <si>
    <t>ol</t>
  </si>
  <si>
    <t>om</t>
  </si>
  <si>
    <t>on</t>
  </si>
  <si>
    <t>oo</t>
  </si>
  <si>
    <t>op</t>
  </si>
  <si>
    <t>oq</t>
  </si>
  <si>
    <t>or</t>
  </si>
  <si>
    <t>os</t>
  </si>
  <si>
    <t>ot</t>
  </si>
  <si>
    <t>ou</t>
  </si>
  <si>
    <t>ov</t>
  </si>
  <si>
    <t>ow</t>
  </si>
  <si>
    <t>ox</t>
  </si>
  <si>
    <t>oy</t>
  </si>
  <si>
    <t>oz</t>
  </si>
  <si>
    <t>pa</t>
  </si>
  <si>
    <t>pb</t>
  </si>
  <si>
    <t>pc</t>
  </si>
  <si>
    <t>pd</t>
  </si>
  <si>
    <t>pe</t>
  </si>
  <si>
    <t>pf</t>
  </si>
  <si>
    <t>pg</t>
  </si>
  <si>
    <t>ph</t>
  </si>
  <si>
    <t>pi</t>
  </si>
  <si>
    <t>pj</t>
  </si>
  <si>
    <t>pk</t>
  </si>
  <si>
    <t>pl</t>
  </si>
  <si>
    <t>pm</t>
  </si>
  <si>
    <t>pn</t>
  </si>
  <si>
    <t>po</t>
  </si>
  <si>
    <t>pp</t>
  </si>
  <si>
    <t>pq</t>
  </si>
  <si>
    <t>pr</t>
  </si>
  <si>
    <t>ps</t>
  </si>
  <si>
    <t>pt</t>
  </si>
  <si>
    <t>pu</t>
  </si>
  <si>
    <t>pv</t>
  </si>
  <si>
    <t>pw</t>
  </si>
  <si>
    <t>px</t>
  </si>
  <si>
    <t>py</t>
  </si>
  <si>
    <t>pz</t>
  </si>
  <si>
    <t>qa</t>
  </si>
  <si>
    <t>qb</t>
  </si>
  <si>
    <t>qc</t>
  </si>
  <si>
    <t>qd</t>
  </si>
  <si>
    <t>qe</t>
  </si>
  <si>
    <t>qf</t>
  </si>
  <si>
    <t>qg</t>
  </si>
  <si>
    <t>qh</t>
  </si>
  <si>
    <t>qi</t>
  </si>
  <si>
    <t>qj</t>
  </si>
  <si>
    <t>qk</t>
  </si>
  <si>
    <t>ql</t>
  </si>
  <si>
    <t>qm</t>
  </si>
  <si>
    <t>qn</t>
  </si>
  <si>
    <t>qo</t>
  </si>
  <si>
    <t>qp</t>
  </si>
  <si>
    <t>qq</t>
  </si>
  <si>
    <t>qr</t>
  </si>
  <si>
    <t>qs</t>
  </si>
  <si>
    <t>qt</t>
  </si>
  <si>
    <t>qu</t>
  </si>
  <si>
    <t>qv</t>
  </si>
  <si>
    <t>qw</t>
  </si>
  <si>
    <t>qx</t>
  </si>
  <si>
    <t>qy</t>
  </si>
  <si>
    <t>qz</t>
  </si>
  <si>
    <t>ra</t>
  </si>
  <si>
    <t>rb</t>
  </si>
  <si>
    <t>rc</t>
  </si>
  <si>
    <t>rd</t>
  </si>
  <si>
    <t>re</t>
  </si>
  <si>
    <t>rf</t>
  </si>
  <si>
    <t>rg</t>
  </si>
  <si>
    <t>rh</t>
  </si>
  <si>
    <t>ri</t>
  </si>
  <si>
    <t>rj</t>
  </si>
  <si>
    <t>rk</t>
  </si>
  <si>
    <t>rl</t>
  </si>
  <si>
    <t>rm</t>
  </si>
  <si>
    <t>rn</t>
  </si>
  <si>
    <t>ro</t>
  </si>
  <si>
    <t>rp</t>
  </si>
  <si>
    <t>rq</t>
  </si>
  <si>
    <t>rr</t>
  </si>
  <si>
    <t>rs</t>
  </si>
  <si>
    <t>rt</t>
  </si>
  <si>
    <t>ru</t>
  </si>
  <si>
    <t>rv</t>
  </si>
  <si>
    <t>rw</t>
  </si>
  <si>
    <t>rx</t>
  </si>
  <si>
    <t>ry</t>
  </si>
  <si>
    <t>rz</t>
  </si>
  <si>
    <t>ta</t>
  </si>
  <si>
    <t>tb</t>
  </si>
  <si>
    <t>tc</t>
  </si>
  <si>
    <t>td</t>
  </si>
  <si>
    <t>te</t>
  </si>
  <si>
    <t>tf</t>
  </si>
  <si>
    <t>tg</t>
  </si>
  <si>
    <t>th</t>
  </si>
  <si>
    <t>ti</t>
  </si>
  <si>
    <t>tj</t>
  </si>
  <si>
    <t>tk</t>
  </si>
  <si>
    <t>tl</t>
  </si>
  <si>
    <t>tm</t>
  </si>
  <si>
    <t>tn</t>
  </si>
  <si>
    <t>to</t>
  </si>
  <si>
    <t>tp</t>
  </si>
  <si>
    <t>Liste adhérents</t>
  </si>
  <si>
    <t>DATE</t>
  </si>
  <si>
    <t>montant Total à régler</t>
  </si>
  <si>
    <t>and</t>
  </si>
  <si>
    <t>ang</t>
  </si>
  <si>
    <t>arc</t>
  </si>
  <si>
    <t>arg</t>
  </si>
  <si>
    <t>bil</t>
  </si>
  <si>
    <t>cas</t>
  </si>
  <si>
    <t>cou</t>
  </si>
  <si>
    <t>fes</t>
  </si>
  <si>
    <t>flo</t>
  </si>
  <si>
    <t>guj</t>
  </si>
  <si>
    <t>heu</t>
  </si>
  <si>
    <t>lab</t>
  </si>
  <si>
    <t>leb</t>
  </si>
  <si>
    <t>let</t>
  </si>
  <si>
    <t>leg</t>
  </si>
  <si>
    <t>les</t>
  </si>
  <si>
    <t>lor</t>
  </si>
  <si>
    <t>mer</t>
  </si>
  <si>
    <t>mon</t>
  </si>
  <si>
    <t>mor</t>
  </si>
  <si>
    <t>mou</t>
  </si>
  <si>
    <t>ort</t>
  </si>
  <si>
    <t>ppa</t>
  </si>
  <si>
    <t>pes</t>
  </si>
  <si>
    <t>sam</t>
  </si>
  <si>
    <t>spm</t>
  </si>
  <si>
    <t>ssv</t>
  </si>
  <si>
    <t>ssi</t>
  </si>
  <si>
    <t>san</t>
  </si>
  <si>
    <t>sou</t>
  </si>
  <si>
    <t>lib</t>
  </si>
  <si>
    <t>Date de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</si>
</sst>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_ ;\-#,##0\ "/>
    <numFmt numFmtId="166" formatCode="#,##0\ &quot;€&quot;"/>
  </numFmts>
  <fonts count="16" x14ac:knownFonts="1">
    <font>
      <sz val="12"/>
      <color theme="1"/>
      <name val="Times New Roman"/>
      <family val="2"/>
    </font>
    <font>
      <sz val="10"/>
      <name val="Arial"/>
    </font>
    <font>
      <sz val="10"/>
      <name val="Comic Sans MS"/>
      <family val="4"/>
    </font>
    <font>
      <sz val="16"/>
      <name val="Comic Sans MS"/>
      <family val="4"/>
    </font>
    <font>
      <sz val="11"/>
      <name val="Comic Sans MS"/>
      <family val="4"/>
    </font>
    <font>
      <b/>
      <sz val="12"/>
      <color theme="1"/>
      <name val="Times New Roman"/>
      <family val="1"/>
    </font>
    <font>
      <sz val="8"/>
      <name val="Comic Sans MS"/>
      <family val="4"/>
    </font>
    <font>
      <sz val="12"/>
      <name val="Comic Sans MS"/>
      <family val="4"/>
    </font>
    <font>
      <sz val="10"/>
      <name val="Arial"/>
      <family val="2"/>
    </font>
    <font>
      <b/>
      <sz val="10"/>
      <name val="Comic Sans MS"/>
      <family val="4"/>
    </font>
    <font>
      <sz val="17"/>
      <name val="Comic Sans MS"/>
      <family val="4"/>
    </font>
    <font>
      <sz val="8"/>
      <color rgb="FFFF0000"/>
      <name val="Comic Sans MS"/>
      <family val="4"/>
    </font>
    <font>
      <sz val="10"/>
      <color rgb="FFFF0000"/>
      <name val="Comic Sans MS"/>
      <family val="4"/>
    </font>
    <font>
      <sz val="10"/>
      <color theme="1"/>
      <name val="Comic Sans MS"/>
      <family val="4"/>
    </font>
    <font>
      <sz val="10"/>
      <color theme="0"/>
      <name val="Arial"/>
      <family val="2"/>
    </font>
    <font>
      <sz val="8"/>
      <name val="Times New Roman"/>
      <family val="2"/>
    </font>
  </fonts>
  <fills count="8">
    <fill>
      <patternFill patternType="none"/>
    </fill>
    <fill>
      <patternFill patternType="gray125"/>
    </fill>
    <fill>
      <patternFill patternType="solid">
        <fgColor rgb="FFA7E8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4" fontId="8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1" applyFont="1" applyAlignment="1">
      <alignment vertical="center"/>
    </xf>
    <xf numFmtId="0" fontId="4" fillId="2" borderId="2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4" fontId="6" fillId="3" borderId="6" xfId="1" applyNumberFormat="1" applyFont="1" applyFill="1" applyBorder="1" applyAlignment="1">
      <alignment horizontal="center" vertical="center"/>
    </xf>
    <xf numFmtId="14" fontId="6" fillId="3" borderId="1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2" fillId="4" borderId="1" xfId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165" fontId="2" fillId="0" borderId="1" xfId="1" applyNumberFormat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165" fontId="2" fillId="4" borderId="1" xfId="2" applyNumberFormat="1" applyFont="1" applyFill="1" applyBorder="1" applyAlignment="1">
      <alignment vertical="center"/>
    </xf>
    <xf numFmtId="0" fontId="7" fillId="0" borderId="0" xfId="1" applyFont="1" applyAlignment="1">
      <alignment horizontal="left" vertical="center"/>
    </xf>
    <xf numFmtId="0" fontId="6" fillId="0" borderId="17" xfId="1" applyFont="1" applyBorder="1" applyAlignment="1">
      <alignment vertical="center"/>
    </xf>
    <xf numFmtId="0" fontId="4" fillId="2" borderId="18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textRotation="90" wrapText="1"/>
    </xf>
    <xf numFmtId="0" fontId="12" fillId="2" borderId="2" xfId="1" quotePrefix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13" fillId="0" borderId="17" xfId="0" applyFont="1" applyBorder="1" applyAlignment="1">
      <alignment horizontal="left" vertical="center"/>
    </xf>
    <xf numFmtId="0" fontId="2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left" vertical="center"/>
    </xf>
    <xf numFmtId="0" fontId="14" fillId="7" borderId="0" xfId="1" applyFont="1" applyFill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2" fillId="0" borderId="1" xfId="1" applyFont="1" applyBorder="1" applyAlignment="1">
      <alignment vertical="center"/>
    </xf>
    <xf numFmtId="164" fontId="2" fillId="0" borderId="2" xfId="2" applyNumberFormat="1" applyFont="1" applyFill="1" applyBorder="1" applyAlignment="1">
      <alignment horizontal="center" vertical="center"/>
    </xf>
    <xf numFmtId="164" fontId="2" fillId="0" borderId="12" xfId="2" applyNumberFormat="1" applyFont="1" applyFill="1" applyBorder="1" applyAlignment="1">
      <alignment horizontal="center" vertical="center"/>
    </xf>
    <xf numFmtId="164" fontId="2" fillId="0" borderId="1" xfId="2" applyNumberFormat="1" applyFont="1" applyFill="1" applyBorder="1" applyAlignment="1">
      <alignment horizontal="center" vertical="center"/>
    </xf>
    <xf numFmtId="164" fontId="2" fillId="0" borderId="1" xfId="2" applyNumberFormat="1" applyFont="1" applyFill="1" applyBorder="1" applyAlignment="1">
      <alignment vertical="center"/>
    </xf>
    <xf numFmtId="0" fontId="3" fillId="2" borderId="16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0" fillId="0" borderId="0" xfId="1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6" fillId="2" borderId="1" xfId="1" applyFont="1" applyFill="1" applyBorder="1" applyAlignment="1">
      <alignment horizontal="center" vertical="center" wrapText="1"/>
    </xf>
    <xf numFmtId="14" fontId="6" fillId="3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10" fillId="5" borderId="3" xfId="1" applyFont="1" applyFill="1" applyBorder="1" applyAlignment="1">
      <alignment horizontal="center" vertical="center"/>
    </xf>
    <xf numFmtId="0" fontId="10" fillId="5" borderId="4" xfId="1" applyFont="1" applyFill="1" applyBorder="1" applyAlignment="1">
      <alignment horizontal="center" vertical="center"/>
    </xf>
    <xf numFmtId="0" fontId="0" fillId="5" borderId="3" xfId="1" applyFont="1" applyFill="1" applyBorder="1" applyAlignment="1">
      <alignment horizontal="center" vertical="center"/>
    </xf>
    <xf numFmtId="0" fontId="0" fillId="5" borderId="5" xfId="1" applyFont="1" applyFill="1" applyBorder="1" applyAlignment="1">
      <alignment horizontal="center" vertical="center"/>
    </xf>
    <xf numFmtId="166" fontId="2" fillId="0" borderId="1" xfId="1" applyNumberFormat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</cellXfs>
  <cellStyles count="3">
    <cellStyle name="Monétaire 2" xfId="2" xr:uid="{880CC463-4733-42E6-A828-8D1BCB57396E}"/>
    <cellStyle name="Normal" xfId="0" builtinId="0"/>
    <cellStyle name="Normal 2" xfId="1" xr:uid="{DB49E332-70CF-4F54-B03C-AC0E58A9172A}"/>
  </cellStyles>
  <dxfs count="9"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left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BE2D5"/>
        </patternFill>
      </fill>
    </dxf>
    <dxf>
      <font>
        <color theme="2"/>
      </font>
      <fill>
        <patternFill>
          <bgColor theme="2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BE2D5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7526DA-1695-4FDF-A597-9DFC10A1D5D6}" name="licencies" displayName="licencies" ref="A1:Q510" totalsRowShown="0">
  <autoFilter ref="A1:Q510" xr:uid="{657526DA-1695-4FDF-A597-9DFC10A1D5D6}"/>
  <sortState xmlns:xlrd2="http://schemas.microsoft.com/office/spreadsheetml/2017/richdata2" ref="A2:Q510">
    <sortCondition ref="H2:H510"/>
    <sortCondition ref="B2:B510"/>
    <sortCondition ref="C2:C510"/>
  </sortState>
  <tableColumns count="17">
    <tableColumn id="1" xr3:uid="{92ECD5E6-03E7-40AB-B69F-3FF7C2611E1F}" name="numeroLicence"/>
    <tableColumn id="2" xr3:uid="{4F23E009-BA9E-49AF-AF43-58BD620228AA}" name="Nom"/>
    <tableColumn id="3" xr3:uid="{CB6D1BBF-D206-42C8-88CF-3BA97C62B3AE}" name="Prenom"/>
    <tableColumn id="15" xr3:uid="{100E7E36-26AA-41A1-8C8F-808B10F9ED29}" name="Nom Prenom">
      <calculatedColumnFormula>CONCATENATE(licencies[[#This Row],[Nom]]," ",licencies[[#This Row],[Prenom]])</calculatedColumnFormula>
    </tableColumn>
    <tableColumn id="16" xr3:uid="{0E53ACAA-D414-4B69-BDC9-5007A688A700}" name="CodeLicence20242025"/>
    <tableColumn id="17" xr3:uid="{EC91DB0F-C1A0-4C72-9CD1-CE77AD32A115}" name="Date de saisie" dataDxfId="4"/>
    <tableColumn id="4" xr3:uid="{981A3052-F17B-48F7-9458-2D866119AD1C}" name="Serie"/>
    <tableColumn id="5" xr3:uid="{3A45F6FB-EFC9-4970-BA73-E48FE54A62C6}" name="Club"/>
    <tableColumn id="6" xr3:uid="{62433E6D-0667-4F5F-9B9D-FA92102748B1}" name="Pays"/>
    <tableColumn id="7" xr3:uid="{9C596DFD-0F37-4859-AE47-EAF5296C2AB4}" name="Categorie"/>
    <tableColumn id="8" xr3:uid="{233A2DF9-5E46-4248-B90D-8B30AF8EB53E}" name="place"/>
    <tableColumn id="9" xr3:uid="{A9C76D0E-773B-4225-8F79-9E658CA1CD94}" name="n1"/>
    <tableColumn id="10" xr3:uid="{9028E924-08C8-4BF6-8262-3393D1C75784}" name="n2"/>
    <tableColumn id="11" xr3:uid="{D6C55BB7-6079-459D-8001-64011E6B7869}" name="n3"/>
    <tableColumn id="12" xr3:uid="{8D169628-D12F-4114-B8F6-3145EB51A61C}" name="n4"/>
    <tableColumn id="13" xr3:uid="{6AA73495-C681-425F-BEEC-08702FE5F278}" name="n5"/>
    <tableColumn id="14" xr3:uid="{4793BD83-F7BF-4D33-85BF-C83442A41538}" name="n6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7C41B0-3B14-4FAF-BB28-332EA44D739F}" name="Clubs" displayName="Clubs" ref="T1:U32" totalsRowShown="0" dataDxfId="3" tableBorderDxfId="2">
  <autoFilter ref="T1:U32" xr:uid="{1C7C41B0-3B14-4FAF-BB28-332EA44D739F}"/>
  <tableColumns count="2">
    <tableColumn id="1" xr3:uid="{01081F66-2343-44EB-A133-38A3ABF48C30}" name="CodeClub" dataDxfId="1"/>
    <tableColumn id="2" xr3:uid="{4E676BB6-FF56-463C-B91F-104CDE591574}" name="NomClub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17906-A3BE-428D-A193-28BDFF805F52}">
  <sheetPr codeName="Feuil1"/>
  <dimension ref="A2:R95"/>
  <sheetViews>
    <sheetView showZeros="0" tabSelected="1" topLeftCell="A4" zoomScaleNormal="100" workbookViewId="0">
      <selection activeCell="J19" sqref="J19:K19"/>
    </sheetView>
  </sheetViews>
  <sheetFormatPr baseColWidth="10" defaultColWidth="10.25" defaultRowHeight="15" x14ac:dyDescent="0.25"/>
  <cols>
    <col min="1" max="1" width="3.75" style="1" customWidth="1"/>
    <col min="2" max="2" width="24.75" style="23" bestFit="1" customWidth="1"/>
    <col min="3" max="4" width="4" style="23" customWidth="1"/>
    <col min="5" max="5" width="7.875" style="1" bestFit="1" customWidth="1"/>
    <col min="6" max="6" width="11.25" style="1" customWidth="1"/>
    <col min="7" max="7" width="13.5" style="1" customWidth="1"/>
    <col min="8" max="12" width="9.625" style="1" customWidth="1"/>
    <col min="13" max="13" width="6.25" style="21" customWidth="1"/>
    <col min="14" max="14" width="8" style="1" customWidth="1"/>
    <col min="15" max="17" width="10.25" style="1"/>
    <col min="18" max="18" width="5.75" style="1" bestFit="1" customWidth="1"/>
    <col min="19" max="19" width="19.25" style="1" bestFit="1" customWidth="1"/>
    <col min="20" max="16384" width="10.25" style="1"/>
  </cols>
  <sheetData>
    <row r="2" spans="1:15" ht="21.75" customHeight="1" x14ac:dyDescent="0.25">
      <c r="B2" s="61" t="s">
        <v>0</v>
      </c>
      <c r="C2" s="62"/>
      <c r="D2" s="62"/>
      <c r="E2" s="62"/>
      <c r="F2" s="2" t="s">
        <v>1</v>
      </c>
      <c r="G2" s="3" t="s">
        <v>23</v>
      </c>
      <c r="H2" s="5">
        <v>45596</v>
      </c>
      <c r="I2" s="6">
        <v>45657</v>
      </c>
      <c r="J2" s="6">
        <v>45747</v>
      </c>
      <c r="K2" s="6">
        <v>45838</v>
      </c>
      <c r="L2" s="6">
        <v>45900</v>
      </c>
      <c r="M2" s="4"/>
    </row>
    <row r="3" spans="1:15" ht="6.7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4"/>
    </row>
    <row r="4" spans="1:15" ht="35.450000000000003" customHeight="1" x14ac:dyDescent="0.25">
      <c r="B4" s="8" t="s">
        <v>2</v>
      </c>
      <c r="C4" s="66" t="s">
        <v>294</v>
      </c>
      <c r="D4" s="66"/>
      <c r="E4" s="9" t="s">
        <v>3</v>
      </c>
      <c r="F4" s="9" t="s">
        <v>19</v>
      </c>
      <c r="G4" s="9" t="s">
        <v>4</v>
      </c>
      <c r="H4" s="9" t="s">
        <v>5</v>
      </c>
      <c r="I4" s="9" t="s">
        <v>5</v>
      </c>
      <c r="J4" s="9" t="s">
        <v>5</v>
      </c>
      <c r="K4" s="9" t="s">
        <v>5</v>
      </c>
      <c r="L4" s="9" t="s">
        <v>5</v>
      </c>
      <c r="M4" s="10" t="s">
        <v>6</v>
      </c>
    </row>
    <row r="5" spans="1:15" ht="15" customHeight="1" x14ac:dyDescent="0.25">
      <c r="B5" s="11" t="s">
        <v>7</v>
      </c>
      <c r="C5" s="58">
        <f>G5+F5</f>
        <v>50</v>
      </c>
      <c r="D5" s="58"/>
      <c r="E5" s="12" t="s">
        <v>8</v>
      </c>
      <c r="F5" s="42">
        <v>10</v>
      </c>
      <c r="G5" s="42">
        <v>40</v>
      </c>
      <c r="H5" s="11">
        <f>COUNTIFS(licencies[CodeLicence20242025],"P",licencies[Date de saisie],"&gt;=01/09/2024",licencies[Date de saisie],"&lt;=31/10/2024")</f>
        <v>2</v>
      </c>
      <c r="I5" s="11">
        <f>COUNTIFS(licencies[CodeLicence20242025],"P",licencies[Date de saisie],"&gt;=01/11/2024",licencies[Date de saisie],"&lt;=31/12/2024")</f>
        <v>0</v>
      </c>
      <c r="J5" s="11">
        <f>COUNTIFS(licencies[CodeLicence20242025],"P",licencies[Date de saisie],"&gt;=01/01/2025",licencies[Date de saisie],"&lt;=31/03/2025")</f>
        <v>0</v>
      </c>
      <c r="K5" s="11">
        <f>COUNTIFS(licencies[CodeLicence20242025],"P",licencies[Date de saisie],"&gt;=01/04/2025",licencies[Date de saisie],"&lt;=30/06/2025")</f>
        <v>0</v>
      </c>
      <c r="L5" s="11">
        <f>COUNTIFS(licencies[CodeLicence20242025],"P",licencies[Date de saisie],"&gt;=01/07/2025",licencies[Date de saisie],"&lt;=31/08/2025")</f>
        <v>0</v>
      </c>
      <c r="M5" s="13">
        <f>SUM(H5:L5)</f>
        <v>2</v>
      </c>
      <c r="O5" s="14"/>
    </row>
    <row r="6" spans="1:15" ht="15" customHeight="1" x14ac:dyDescent="0.25">
      <c r="B6" s="15" t="s">
        <v>11</v>
      </c>
      <c r="C6" s="58">
        <f>G6+F6</f>
        <v>40</v>
      </c>
      <c r="D6" s="58"/>
      <c r="E6" s="16" t="s">
        <v>12</v>
      </c>
      <c r="F6" s="44">
        <v>10</v>
      </c>
      <c r="G6" s="44">
        <v>30</v>
      </c>
      <c r="H6" s="11">
        <f>COUNTIFS(licencies[CodeLicence20242025],"L",licencies[Date de saisie],"&gt;=01/09/2024",licencies[Date de saisie],"&lt;=31/10/2024")</f>
        <v>4</v>
      </c>
      <c r="I6" s="11">
        <f>COUNTIFS(licencies[CodeLicence20242025],"L",licencies[Date de saisie],"&gt;=01/11/2024",licencies[Date de saisie],"&lt;=31/12/2024")</f>
        <v>0</v>
      </c>
      <c r="J6" s="11">
        <f>COUNTIFS(licencies[CodeLicence20242025],"L",licencies[Date de saisie],"&gt;=01/01/2025",licencies[Date de saisie],"&lt;=31/03/2025")</f>
        <v>0</v>
      </c>
      <c r="K6" s="11">
        <f>COUNTIFS(licencies[CodeLicence20242025],"L",licencies[Date de saisie],"&gt;=01/04/2025",licencies[Date de saisie],"&lt;=30/06/2025")</f>
        <v>0</v>
      </c>
      <c r="L6" s="11">
        <f>COUNTIFS(licencies[CodeLicence20242025],"L",licencies[Date de saisie],"&gt;=01/07/2025",licencies[Date de saisie],"&lt;=31/08/2025")</f>
        <v>0</v>
      </c>
      <c r="M6" s="13">
        <f t="shared" ref="M6:M10" si="0">SUM(H6:L6)</f>
        <v>4</v>
      </c>
      <c r="O6" s="14"/>
    </row>
    <row r="7" spans="1:15" ht="15" customHeight="1" x14ac:dyDescent="0.25">
      <c r="B7" s="15" t="s">
        <v>9</v>
      </c>
      <c r="C7" s="58">
        <f>G7+F7</f>
        <v>25</v>
      </c>
      <c r="D7" s="58"/>
      <c r="E7" s="16" t="s">
        <v>10</v>
      </c>
      <c r="F7" s="43">
        <v>8</v>
      </c>
      <c r="G7" s="43">
        <v>17</v>
      </c>
      <c r="H7" s="11">
        <f>COUNTIFS(licencies[CodeLicence20242025],"D",licencies[Date de saisie],"&gt;=01/09/2024",licencies[Date de saisie],"&lt;=31/10/2024")</f>
        <v>1</v>
      </c>
      <c r="I7" s="11">
        <f>COUNTIFS(licencies[CodeLicence20242025],"D",licencies[Date de saisie],"&gt;=01/11/2024",licencies[Date de saisie],"&lt;=31/12/2024")</f>
        <v>0</v>
      </c>
      <c r="J7" s="11">
        <f>COUNTIFS(licencies[CodeLicence20242025],"D",licencies[Date de saisie],"&gt;=01/01/2025",licencies[Date de saisie],"&lt;=31/03/2025")</f>
        <v>0</v>
      </c>
      <c r="K7" s="11">
        <f>COUNTIFS(licencies[CodeLicence20242025],"D",licencies[Date de saisie],"&gt;=01/04/2025",licencies[Date de saisie],"&lt;=30/06/2025")</f>
        <v>0</v>
      </c>
      <c r="L7" s="11">
        <f>COUNTIFS(licencies[CodeLicence20242025],"D",licencies[Date de saisie],"&gt;=01/07/2025",licencies[Date de saisie],"&lt;=31/08/2025")</f>
        <v>0</v>
      </c>
      <c r="M7" s="13">
        <f t="shared" si="0"/>
        <v>1</v>
      </c>
    </row>
    <row r="8" spans="1:15" ht="15" customHeight="1" x14ac:dyDescent="0.25">
      <c r="B8" s="15" t="s">
        <v>13</v>
      </c>
      <c r="C8" s="58">
        <f t="shared" ref="C8:C9" si="1">G8+F8</f>
        <v>12</v>
      </c>
      <c r="D8" s="58"/>
      <c r="E8" s="16" t="s">
        <v>14</v>
      </c>
      <c r="F8" s="45">
        <v>5</v>
      </c>
      <c r="G8" s="45">
        <v>7</v>
      </c>
      <c r="H8" s="11">
        <f>COUNTIFS(licencies[CodeLicence20242025],"E",licencies[Date de saisie],"&gt;=01/09/2024",licencies[Date de saisie],"&lt;=31/10/2024")</f>
        <v>3</v>
      </c>
      <c r="I8" s="11">
        <f>COUNTIFS(licencies[CodeLicence20242025],"E",licencies[Date de saisie],"&gt;=01/11/2024",licencies[Date de saisie],"&lt;=31/12/2024")</f>
        <v>0</v>
      </c>
      <c r="J8" s="11">
        <f>COUNTIFS(licencies[CodeLicence20242025],"E",licencies[Date de saisie],"&gt;=01/01/2025",licencies[Date de saisie],"&lt;=31/03/2025")</f>
        <v>0</v>
      </c>
      <c r="K8" s="11">
        <f>COUNTIFS(licencies[CodeLicence20242025],"E",licencies[Date de saisie],"&gt;=01/04/2025",licencies[Date de saisie],"&lt;=30/06/2025")</f>
        <v>0</v>
      </c>
      <c r="L8" s="11">
        <f>COUNTIFS(licencies[CodeLicence20242025],"E",licencies[Date de saisie],"&gt;=01/07/2025",licencies[Date de saisie],"&lt;=31/08/2025")</f>
        <v>0</v>
      </c>
      <c r="M8" s="13">
        <f>SUM(H8:L8)</f>
        <v>3</v>
      </c>
      <c r="O8" s="14"/>
    </row>
    <row r="9" spans="1:15" ht="15" customHeight="1" x14ac:dyDescent="0.25">
      <c r="B9" s="15" t="s">
        <v>15</v>
      </c>
      <c r="C9" s="58">
        <f t="shared" si="1"/>
        <v>8</v>
      </c>
      <c r="D9" s="58"/>
      <c r="E9" s="16" t="s">
        <v>16</v>
      </c>
      <c r="F9" s="45">
        <v>3</v>
      </c>
      <c r="G9" s="45">
        <v>5</v>
      </c>
      <c r="H9" s="11">
        <f>COUNTIFS(licencies[CodeLicence20242025],"J",licencies[Date de saisie],"&gt;=01/09/2024",licencies[Date de saisie],"&lt;=31/10/2024")</f>
        <v>3</v>
      </c>
      <c r="I9" s="11">
        <f>COUNTIFS(licencies[CodeLicence20242025],"J",licencies[Date de saisie],"&gt;=01/11/2024",licencies[Date de saisie],"&lt;=31/12/2024")</f>
        <v>0</v>
      </c>
      <c r="J9" s="11">
        <f>COUNTIFS(licencies[CodeLicence20242025],"J",licencies[Date de saisie],"&gt;=01/01/2025",licencies[Date de saisie],"&lt;=31/03/2025")</f>
        <v>0</v>
      </c>
      <c r="K9" s="11">
        <f>COUNTIFS(licencies[CodeLicence20242025],"J",licencies[Date de saisie],"&gt;=01/04/2025",licencies[Date de saisie],"&lt;=30/06/2025")</f>
        <v>0</v>
      </c>
      <c r="L9" s="11">
        <f>COUNTIFS(licencies[CodeLicence20242025],"J",licencies[Date de saisie],"&gt;=01/07/2025",licencies[Date de saisie],"&lt;=31/08/2025")</f>
        <v>0</v>
      </c>
      <c r="M9" s="13">
        <f t="shared" si="0"/>
        <v>3</v>
      </c>
      <c r="O9" s="14"/>
    </row>
    <row r="10" spans="1:15" ht="15" customHeight="1" x14ac:dyDescent="0.25">
      <c r="B10" s="63" t="s">
        <v>17</v>
      </c>
      <c r="C10" s="64"/>
      <c r="D10" s="65"/>
      <c r="E10" s="17" t="s">
        <v>18</v>
      </c>
      <c r="F10" s="45"/>
      <c r="G10" s="45"/>
      <c r="H10" s="11">
        <f>COUNTIFS(licencies[CodeLicence20242025],"S",licencies[Date de saisie],"&gt;=01/09/2024",licencies[Date de saisie],"&lt;=31/10/2024")</f>
        <v>0</v>
      </c>
      <c r="I10" s="11">
        <f>COUNTIFS(licencies[CodeLicence20242025],"S",licencies[Date de saisie],"&gt;=01/11/2024",licencies[Date de saisie],"&lt;=31/12/2024")</f>
        <v>0</v>
      </c>
      <c r="J10" s="11">
        <f>COUNTIFS(licencies[CodeLicence20242025],"S",licencies[Date de saisie],"&gt;=01/01/2025",licencies[Date de saisie],"&lt;=31/03/2025")</f>
        <v>0</v>
      </c>
      <c r="K10" s="11">
        <f>COUNTIFS(licencies[CodeLicence20242025],"S",licencies[Date de saisie],"&gt;=01/04/2025",licencies[Date de saisie],"&lt;=30/06/2025")</f>
        <v>0</v>
      </c>
      <c r="L10" s="11">
        <f>COUNTIFS(licencies[CodeLicence20242025],"S",licencies[Date de saisie],"&gt;=01/07/2025",licencies[Date de saisie],"&lt;=31/08/2025")</f>
        <v>0</v>
      </c>
      <c r="M10" s="13">
        <f t="shared" si="0"/>
        <v>0</v>
      </c>
      <c r="O10" s="14"/>
    </row>
    <row r="11" spans="1:15" ht="15" customHeight="1" x14ac:dyDescent="0.25">
      <c r="B11" s="18"/>
      <c r="C11" s="18"/>
      <c r="D11" s="18"/>
      <c r="E11" s="7"/>
      <c r="F11" s="7"/>
      <c r="H11" s="19">
        <f t="shared" ref="H11:K11" si="2">SUM(H5:H10)</f>
        <v>13</v>
      </c>
      <c r="I11" s="19">
        <f t="shared" si="2"/>
        <v>0</v>
      </c>
      <c r="J11" s="19">
        <f t="shared" si="2"/>
        <v>0</v>
      </c>
      <c r="K11" s="19">
        <f t="shared" si="2"/>
        <v>0</v>
      </c>
      <c r="L11" s="19">
        <f>SUM(L5:L10)</f>
        <v>0</v>
      </c>
      <c r="M11" s="41" t="str">
        <f>IF(SUM(H11:L11)=SUM(M5:M10),"EXACT","FAUX")</f>
        <v>EXACT</v>
      </c>
      <c r="O11" s="20"/>
    </row>
    <row r="12" spans="1:15" ht="9.6" customHeight="1" x14ac:dyDescent="0.25">
      <c r="B12" s="1"/>
      <c r="C12" s="14"/>
      <c r="D12" s="14"/>
      <c r="F12" s="7"/>
      <c r="H12" s="14"/>
      <c r="I12" s="7"/>
      <c r="J12" s="7"/>
      <c r="K12" s="7"/>
      <c r="L12" s="7"/>
    </row>
    <row r="13" spans="1:15" ht="15" customHeight="1" x14ac:dyDescent="0.25">
      <c r="B13" s="1"/>
      <c r="C13" s="14"/>
      <c r="D13" s="14"/>
      <c r="E13" s="14"/>
      <c r="F13" s="59" t="s">
        <v>19</v>
      </c>
      <c r="G13" s="59"/>
      <c r="H13" s="22">
        <f>H6*$F7+H7*$F6+H5*$F5+H9*$F9+H8*$F8</f>
        <v>86</v>
      </c>
      <c r="I13" s="22">
        <f>I6*$F7+I7*$F6+I5*$F5+I9*$F9+I8*$F8</f>
        <v>0</v>
      </c>
      <c r="J13" s="22">
        <f>J6*$F7+J7*$F6+J5*$F5+J9*$F9+J8*$F8</f>
        <v>0</v>
      </c>
      <c r="K13" s="22">
        <f>K6*$F7+K7*$F6+K5*$F5+K9*$F9+K8*$F8</f>
        <v>0</v>
      </c>
      <c r="L13" s="22">
        <f>L6*$F7+L7*$F6+L5*$F5+L9*$F9+L8*$F8</f>
        <v>0</v>
      </c>
      <c r="M13" s="4"/>
    </row>
    <row r="14" spans="1:15" ht="15" customHeight="1" x14ac:dyDescent="0.25">
      <c r="B14" s="1"/>
      <c r="C14" s="14"/>
      <c r="D14" s="14"/>
      <c r="E14" s="14"/>
      <c r="F14" s="59" t="s">
        <v>20</v>
      </c>
      <c r="G14" s="59"/>
      <c r="H14" s="22">
        <f>H6*$G7+H7*$G6+H5*$G5+H9*$G9+H8*$G8</f>
        <v>214</v>
      </c>
      <c r="I14" s="22">
        <f>I6*$G7+I7*$G6+I5*$G5+I9*$G9+I8*$G8</f>
        <v>0</v>
      </c>
      <c r="J14" s="22">
        <f>J6*$G7+J7*$G6+J5*$G5+J9*$G9+J8*$G8</f>
        <v>0</v>
      </c>
      <c r="K14" s="22">
        <f>K6*$G7+K7*$G6+K5*$G5+K9*$G9+K8*$G8</f>
        <v>0</v>
      </c>
      <c r="L14" s="22">
        <f>L6*$G7+L7*$G6+L5*$G5+L9*$G9+L8*$G8</f>
        <v>0</v>
      </c>
      <c r="M14" s="4"/>
    </row>
    <row r="15" spans="1:15" ht="15" customHeight="1" x14ac:dyDescent="0.25">
      <c r="C15" s="7"/>
      <c r="D15" s="14"/>
      <c r="E15" s="7"/>
      <c r="F15" s="60" t="s">
        <v>21</v>
      </c>
      <c r="G15" s="60"/>
      <c r="H15" s="24">
        <f>H14+H13</f>
        <v>300</v>
      </c>
      <c r="I15" s="24">
        <f>I14+I13</f>
        <v>0</v>
      </c>
      <c r="J15" s="24">
        <f>J14+J13</f>
        <v>0</v>
      </c>
      <c r="K15" s="24">
        <f>K14+K13</f>
        <v>0</v>
      </c>
      <c r="L15" s="24">
        <f>L14+L13</f>
        <v>0</v>
      </c>
      <c r="M15" s="4"/>
    </row>
    <row r="16" spans="1:15" ht="9.6" customHeight="1" x14ac:dyDescent="0.25">
      <c r="C16" s="7"/>
      <c r="D16" s="7"/>
      <c r="E16" s="25"/>
      <c r="F16" s="25"/>
      <c r="G16" s="25"/>
      <c r="H16" s="25"/>
      <c r="I16" s="25"/>
      <c r="J16" s="25"/>
      <c r="K16" s="25"/>
      <c r="L16" s="25"/>
      <c r="M16" s="4"/>
    </row>
    <row r="17" spans="1:13" ht="5.45" customHeight="1" thickBot="1" x14ac:dyDescent="0.3">
      <c r="B17" s="1"/>
      <c r="C17" s="1"/>
      <c r="D17" s="1"/>
      <c r="M17" s="1"/>
    </row>
    <row r="18" spans="1:13" ht="28.15" customHeight="1" thickBot="1" x14ac:dyDescent="0.3">
      <c r="B18" s="46" t="s">
        <v>806</v>
      </c>
      <c r="C18" s="54" t="s">
        <v>22</v>
      </c>
      <c r="D18" s="55"/>
      <c r="E18" s="56" t="str">
        <f>VLOOKUP(C18,OngletComitéN!T2:U32,2,FALSE)</f>
        <v>leb</v>
      </c>
      <c r="F18" s="57"/>
      <c r="G18" s="57"/>
      <c r="H18" s="51" t="s">
        <v>807</v>
      </c>
      <c r="I18" s="51"/>
      <c r="J18" s="68" t="s">
        <v>808</v>
      </c>
      <c r="K18" s="68"/>
      <c r="L18"/>
      <c r="M18"/>
    </row>
    <row r="19" spans="1:13" ht="28.15" customHeight="1" x14ac:dyDescent="0.25">
      <c r="B19" s="47"/>
      <c r="C19" s="48"/>
      <c r="D19" s="48"/>
      <c r="E19" s="49"/>
      <c r="F19" s="49"/>
      <c r="G19" s="49"/>
      <c r="H19" s="52">
        <v>45912</v>
      </c>
      <c r="I19" s="52"/>
      <c r="J19" s="69">
        <f>SUM(J22:J94)</f>
        <v>345</v>
      </c>
      <c r="K19" s="69"/>
      <c r="L19"/>
      <c r="M19"/>
    </row>
    <row r="20" spans="1:13" ht="11.25" customHeight="1" x14ac:dyDescent="0.25">
      <c r="A20" s="7"/>
      <c r="B20" s="1"/>
      <c r="C20" s="7"/>
      <c r="D20" s="26" t="s">
        <v>24</v>
      </c>
      <c r="E20" s="7"/>
      <c r="F20" s="7"/>
      <c r="G20" s="7"/>
      <c r="H20" s="7"/>
      <c r="I20"/>
      <c r="J20"/>
      <c r="K20"/>
      <c r="L20"/>
      <c r="M20" s="1"/>
    </row>
    <row r="21" spans="1:13" ht="24" customHeight="1" x14ac:dyDescent="0.25">
      <c r="B21" s="27" t="s">
        <v>25</v>
      </c>
      <c r="C21" s="28"/>
      <c r="D21" s="29" t="s">
        <v>26</v>
      </c>
      <c r="E21" s="30" t="s">
        <v>27</v>
      </c>
      <c r="F21" s="30" t="s">
        <v>28</v>
      </c>
      <c r="G21" s="30" t="s">
        <v>29</v>
      </c>
      <c r="H21" s="53" t="s">
        <v>30</v>
      </c>
      <c r="I21" s="53"/>
      <c r="J21"/>
      <c r="K21"/>
      <c r="L21"/>
      <c r="M21"/>
    </row>
    <row r="22" spans="1:13" ht="12.75" customHeight="1" x14ac:dyDescent="0.25">
      <c r="B22" s="31" t="str" cm="1">
        <f t="array" ref="B22:B76">_xlfn._xlws.FILTER(licencies[Nom Prenom],licencies[Club]=Licences!C18)</f>
        <v>al Martine</v>
      </c>
      <c r="C22" s="33" t="str">
        <f>IFERROR(_xlfn.XLOOKUP(B22,licencies[Nom Prenom],licencies[CodeLicence20242025]),"")</f>
        <v>L</v>
      </c>
      <c r="D22" s="34">
        <f>COUNTA(H22)</f>
        <v>1</v>
      </c>
      <c r="E22"/>
      <c r="F22" s="35"/>
      <c r="G22" s="35"/>
      <c r="H22" s="67" t="str">
        <f>C22</f>
        <v>L</v>
      </c>
      <c r="I22" s="67"/>
      <c r="J22" cm="1">
        <f t="array" ref="J22:K22">IFERROR(_xlfn.XLOOKUP(H22,$E$5:$E$9,$C$5:$D$9),"")</f>
        <v>40</v>
      </c>
      <c r="K22">
        <v>0</v>
      </c>
      <c r="L22"/>
      <c r="M22"/>
    </row>
    <row r="23" spans="1:13" ht="12.75" customHeight="1" x14ac:dyDescent="0.25">
      <c r="B23" s="32" t="str">
        <v>am Serge</v>
      </c>
      <c r="C23" s="33" t="str">
        <f>IFERROR(_xlfn.XLOOKUP(B23,licencies[Nom Prenom],licencies[CodeLicence20242025]),"")</f>
        <v>D</v>
      </c>
      <c r="D23" s="34">
        <f t="shared" ref="D23:D86" si="3">COUNTA(H23)</f>
        <v>1</v>
      </c>
      <c r="E23" s="35"/>
      <c r="F23" s="35"/>
      <c r="G23" s="35"/>
      <c r="H23" s="67" t="str">
        <f t="shared" ref="H23:H86" si="4">C23</f>
        <v>D</v>
      </c>
      <c r="I23" s="67"/>
      <c r="J23" cm="1">
        <f t="array" ref="J23:K23">IFERROR(_xlfn.XLOOKUP(H23,$E$5:$E$9,$C$5:$D$9),"")</f>
        <v>25</v>
      </c>
      <c r="K23">
        <v>0</v>
      </c>
      <c r="L23"/>
      <c r="M23"/>
    </row>
    <row r="24" spans="1:13" ht="12.75" customHeight="1" x14ac:dyDescent="0.25">
      <c r="B24" s="32" t="str">
        <v>an Hugo</v>
      </c>
      <c r="C24" s="33">
        <f>IFERROR(_xlfn.XLOOKUP(B24,licencies[Nom Prenom],licencies[CodeLicence20242025]),"")</f>
        <v>0</v>
      </c>
      <c r="D24" s="34">
        <f t="shared" si="3"/>
        <v>1</v>
      </c>
      <c r="E24" s="35"/>
      <c r="F24" s="35"/>
      <c r="G24" s="35"/>
      <c r="H24" s="67">
        <f t="shared" si="4"/>
        <v>0</v>
      </c>
      <c r="I24" s="67"/>
      <c r="J24" t="str" cm="1">
        <f t="array" ref="J24">IFERROR(_xlfn.XLOOKUP(H24,$E$5:$E$9,$C$5:$D$9),"")</f>
        <v/>
      </c>
      <c r="K24"/>
      <c r="L24"/>
      <c r="M24"/>
    </row>
    <row r="25" spans="1:13" ht="12.75" customHeight="1" x14ac:dyDescent="0.25">
      <c r="B25" s="32" t="str">
        <v>ao Thierry</v>
      </c>
      <c r="C25" s="33">
        <f>IFERROR(_xlfn.XLOOKUP(B25,licencies[Nom Prenom],licencies[CodeLicence20242025]),"")</f>
        <v>0</v>
      </c>
      <c r="D25" s="34">
        <f t="shared" si="3"/>
        <v>1</v>
      </c>
      <c r="E25" s="35"/>
      <c r="F25" s="35"/>
      <c r="G25" s="35"/>
      <c r="H25" s="67">
        <f t="shared" si="4"/>
        <v>0</v>
      </c>
      <c r="I25" s="67"/>
      <c r="J25" t="str" cm="1">
        <f t="array" ref="J25">IFERROR(_xlfn.XLOOKUP(H25,$E$5:$E$9,$C$5:$D$9),"")</f>
        <v/>
      </c>
      <c r="K25"/>
      <c r="L25"/>
      <c r="M25"/>
    </row>
    <row r="26" spans="1:13" ht="12.75" customHeight="1" x14ac:dyDescent="0.25">
      <c r="B26" s="32" t="str">
        <v>ap Nicolas</v>
      </c>
      <c r="C26" s="33">
        <f>IFERROR(_xlfn.XLOOKUP(B26,licencies[Nom Prenom],licencies[CodeLicence20242025]),"")</f>
        <v>0</v>
      </c>
      <c r="D26" s="34">
        <f t="shared" si="3"/>
        <v>1</v>
      </c>
      <c r="E26" s="35"/>
      <c r="F26" s="35"/>
      <c r="G26" s="35"/>
      <c r="H26" s="67">
        <f t="shared" si="4"/>
        <v>0</v>
      </c>
      <c r="I26" s="67"/>
      <c r="J26" t="str" cm="1">
        <f t="array" ref="J26">IFERROR(_xlfn.XLOOKUP(H26,$E$5:$E$9,$C$5:$D$9),"")</f>
        <v/>
      </c>
      <c r="K26"/>
      <c r="L26"/>
      <c r="M26"/>
    </row>
    <row r="27" spans="1:13" ht="12.75" customHeight="1" x14ac:dyDescent="0.25">
      <c r="B27" s="32" t="str">
        <v>aq Khalifa Ababacar</v>
      </c>
      <c r="C27" s="33">
        <f>IFERROR(_xlfn.XLOOKUP(B27,licencies[Nom Prenom],licencies[CodeLicence20242025]),"")</f>
        <v>0</v>
      </c>
      <c r="D27" s="34">
        <f t="shared" si="3"/>
        <v>1</v>
      </c>
      <c r="E27" s="35"/>
      <c r="F27" s="35"/>
      <c r="G27" s="35"/>
      <c r="H27" s="67">
        <f t="shared" si="4"/>
        <v>0</v>
      </c>
      <c r="I27" s="67"/>
      <c r="J27" t="str" cm="1">
        <f t="array" ref="J27">IFERROR(_xlfn.XLOOKUP(H27,$E$5:$E$9,$C$5:$D$9),"")</f>
        <v/>
      </c>
      <c r="K27"/>
      <c r="L27"/>
      <c r="M27"/>
    </row>
    <row r="28" spans="1:13" ht="12.75" customHeight="1" x14ac:dyDescent="0.25">
      <c r="B28" s="32" t="str">
        <v>ar Marie</v>
      </c>
      <c r="C28" s="33">
        <f>IFERROR(_xlfn.XLOOKUP(B28,licencies[Nom Prenom],licencies[CodeLicence20242025]),"")</f>
        <v>0</v>
      </c>
      <c r="D28" s="34">
        <f t="shared" si="3"/>
        <v>1</v>
      </c>
      <c r="E28" s="35"/>
      <c r="F28" s="35"/>
      <c r="G28" s="35"/>
      <c r="H28" s="67">
        <f t="shared" si="4"/>
        <v>0</v>
      </c>
      <c r="I28" s="67"/>
      <c r="J28" t="str" cm="1">
        <f t="array" ref="J28">IFERROR(_xlfn.XLOOKUP(H28,$E$5:$E$9,$C$5:$D$9),"")</f>
        <v/>
      </c>
      <c r="K28"/>
      <c r="L28"/>
      <c r="M28"/>
    </row>
    <row r="29" spans="1:13" ht="12.75" customHeight="1" x14ac:dyDescent="0.25">
      <c r="B29" s="32" t="str">
        <v>as Alain</v>
      </c>
      <c r="C29" s="33">
        <f>IFERROR(_xlfn.XLOOKUP(B29,licencies[Nom Prenom],licencies[CodeLicence20242025]),"")</f>
        <v>0</v>
      </c>
      <c r="D29" s="34">
        <f t="shared" si="3"/>
        <v>1</v>
      </c>
      <c r="E29" s="35"/>
      <c r="F29" s="35"/>
      <c r="G29" s="35"/>
      <c r="H29" s="67">
        <f t="shared" si="4"/>
        <v>0</v>
      </c>
      <c r="I29" s="67"/>
      <c r="J29" t="str" cm="1">
        <f t="array" ref="J29">IFERROR(_xlfn.XLOOKUP(H29,$E$5:$E$9,$C$5:$D$9),"")</f>
        <v/>
      </c>
      <c r="K29"/>
      <c r="L29"/>
      <c r="M29"/>
    </row>
    <row r="30" spans="1:13" ht="12.75" customHeight="1" x14ac:dyDescent="0.25">
      <c r="B30" s="32" t="str">
        <v>at Christiane</v>
      </c>
      <c r="C30" s="33">
        <f>IFERROR(_xlfn.XLOOKUP(B30,licencies[Nom Prenom],licencies[CodeLicence20242025]),"")</f>
        <v>0</v>
      </c>
      <c r="D30" s="34">
        <f t="shared" si="3"/>
        <v>1</v>
      </c>
      <c r="E30" s="35"/>
      <c r="F30" s="35"/>
      <c r="G30" s="35"/>
      <c r="H30" s="67">
        <f t="shared" si="4"/>
        <v>0</v>
      </c>
      <c r="I30" s="67"/>
      <c r="J30" t="str" cm="1">
        <f t="array" ref="J30">IFERROR(_xlfn.XLOOKUP(H30,$E$5:$E$9,$C$5:$D$9),"")</f>
        <v/>
      </c>
      <c r="K30"/>
      <c r="L30"/>
      <c r="M30"/>
    </row>
    <row r="31" spans="1:13" ht="12.75" customHeight="1" x14ac:dyDescent="0.25">
      <c r="B31" s="32" t="str">
        <v>au Françoise</v>
      </c>
      <c r="C31" s="33">
        <f>IFERROR(_xlfn.XLOOKUP(B31,licencies[Nom Prenom],licencies[CodeLicence20242025]),"")</f>
        <v>0</v>
      </c>
      <c r="D31" s="34">
        <f t="shared" si="3"/>
        <v>1</v>
      </c>
      <c r="E31" s="35"/>
      <c r="F31" s="35"/>
      <c r="G31" s="35"/>
      <c r="H31" s="67">
        <f t="shared" si="4"/>
        <v>0</v>
      </c>
      <c r="I31" s="67"/>
      <c r="J31" t="str" cm="1">
        <f t="array" ref="J31">IFERROR(_xlfn.XLOOKUP(H31,$E$5:$E$9,$C$5:$D$9),"")</f>
        <v/>
      </c>
      <c r="K31"/>
      <c r="L31"/>
      <c r="M31"/>
    </row>
    <row r="32" spans="1:13" ht="12.75" customHeight="1" x14ac:dyDescent="0.25">
      <c r="B32" s="32" t="str">
        <v>av Davy</v>
      </c>
      <c r="C32" s="33" t="str">
        <f>IFERROR(_xlfn.XLOOKUP(B32,licencies[Nom Prenom],licencies[CodeLicence20242025]),"")</f>
        <v>P</v>
      </c>
      <c r="D32" s="34">
        <f t="shared" si="3"/>
        <v>1</v>
      </c>
      <c r="E32" s="35"/>
      <c r="F32" s="35"/>
      <c r="G32" s="35"/>
      <c r="H32" s="67" t="str">
        <f t="shared" si="4"/>
        <v>P</v>
      </c>
      <c r="I32" s="67"/>
      <c r="J32" cm="1">
        <f t="array" ref="J32:K32">IFERROR(_xlfn.XLOOKUP(H32,$E$5:$E$9,$C$5:$D$9),"")</f>
        <v>50</v>
      </c>
      <c r="K32">
        <v>0</v>
      </c>
      <c r="L32"/>
      <c r="M32"/>
    </row>
    <row r="33" spans="2:13" ht="12.75" customHeight="1" x14ac:dyDescent="0.25">
      <c r="B33" s="32" t="str">
        <v>aw Kevin</v>
      </c>
      <c r="C33" s="33" t="str">
        <f>IFERROR(_xlfn.XLOOKUP(B33,licencies[Nom Prenom],licencies[CodeLicence20242025]),"")</f>
        <v>P</v>
      </c>
      <c r="D33" s="34">
        <f t="shared" si="3"/>
        <v>1</v>
      </c>
      <c r="E33" s="35"/>
      <c r="F33" s="35"/>
      <c r="G33" s="35"/>
      <c r="H33" s="67" t="str">
        <f t="shared" si="4"/>
        <v>P</v>
      </c>
      <c r="I33" s="67"/>
      <c r="J33" cm="1">
        <f t="array" ref="J33:K33">IFERROR(_xlfn.XLOOKUP(H33,$E$5:$E$9,$C$5:$D$9),"")</f>
        <v>50</v>
      </c>
      <c r="K33">
        <v>0</v>
      </c>
      <c r="L33"/>
      <c r="M33"/>
    </row>
    <row r="34" spans="2:13" ht="12.75" customHeight="1" x14ac:dyDescent="0.25">
      <c r="B34" s="32" t="str">
        <v>ax Jean-Jacques</v>
      </c>
      <c r="C34" s="33">
        <f>IFERROR(_xlfn.XLOOKUP(B34,licencies[Nom Prenom],licencies[CodeLicence20242025]),"")</f>
        <v>0</v>
      </c>
      <c r="D34" s="34">
        <f t="shared" si="3"/>
        <v>1</v>
      </c>
      <c r="E34" s="35"/>
      <c r="F34" s="35"/>
      <c r="G34" s="35"/>
      <c r="H34" s="67">
        <f t="shared" si="4"/>
        <v>0</v>
      </c>
      <c r="I34" s="67"/>
      <c r="J34" t="str" cm="1">
        <f t="array" ref="J34">IFERROR(_xlfn.XLOOKUP(H34,$E$5:$E$9,$C$5:$D$9),"")</f>
        <v/>
      </c>
      <c r="K34"/>
      <c r="L34"/>
      <c r="M34"/>
    </row>
    <row r="35" spans="2:13" ht="12.75" customHeight="1" x14ac:dyDescent="0.25">
      <c r="B35" s="32" t="str">
        <v>ay Brigitte</v>
      </c>
      <c r="C35" s="33">
        <f>IFERROR(_xlfn.XLOOKUP(B35,licencies[Nom Prenom],licencies[CodeLicence20242025]),"")</f>
        <v>0</v>
      </c>
      <c r="D35" s="34">
        <f t="shared" si="3"/>
        <v>1</v>
      </c>
      <c r="E35" s="35"/>
      <c r="F35" s="35"/>
      <c r="G35" s="35"/>
      <c r="H35" s="67">
        <f t="shared" si="4"/>
        <v>0</v>
      </c>
      <c r="I35" s="67"/>
      <c r="J35" t="str" cm="1">
        <f t="array" ref="J35">IFERROR(_xlfn.XLOOKUP(H35,$E$5:$E$9,$C$5:$D$9),"")</f>
        <v/>
      </c>
      <c r="K35"/>
      <c r="L35"/>
      <c r="M35"/>
    </row>
    <row r="36" spans="2:13" ht="12.75" customHeight="1" x14ac:dyDescent="0.25">
      <c r="B36" s="32" t="str">
        <v>az Jean-Marc</v>
      </c>
      <c r="C36" s="33">
        <f>IFERROR(_xlfn.XLOOKUP(B36,licencies[Nom Prenom],licencies[CodeLicence20242025]),"")</f>
        <v>0</v>
      </c>
      <c r="D36" s="34">
        <f t="shared" si="3"/>
        <v>1</v>
      </c>
      <c r="E36" s="35"/>
      <c r="F36" s="35"/>
      <c r="G36" s="35"/>
      <c r="H36" s="67">
        <f t="shared" si="4"/>
        <v>0</v>
      </c>
      <c r="I36" s="67"/>
      <c r="J36" t="str" cm="1">
        <f t="array" ref="J36">IFERROR(_xlfn.XLOOKUP(H36,$E$5:$E$9,$C$5:$D$9),"")</f>
        <v/>
      </c>
      <c r="K36"/>
      <c r="L36"/>
      <c r="M36"/>
    </row>
    <row r="37" spans="2:13" ht="12.75" customHeight="1" x14ac:dyDescent="0.25">
      <c r="B37" s="32" t="str">
        <v>ba Franck</v>
      </c>
      <c r="C37" s="33">
        <f>IFERROR(_xlfn.XLOOKUP(B37,licencies[Nom Prenom],licencies[CodeLicence20242025]),"")</f>
        <v>0</v>
      </c>
      <c r="D37" s="34">
        <f t="shared" si="3"/>
        <v>1</v>
      </c>
      <c r="E37" s="35"/>
      <c r="F37" s="35"/>
      <c r="G37" s="35"/>
      <c r="H37" s="67">
        <f t="shared" si="4"/>
        <v>0</v>
      </c>
      <c r="I37" s="67"/>
      <c r="J37" t="str" cm="1">
        <f t="array" ref="J37">IFERROR(_xlfn.XLOOKUP(H37,$E$5:$E$9,$C$5:$D$9),"")</f>
        <v/>
      </c>
      <c r="K37"/>
      <c r="L37"/>
      <c r="M37"/>
    </row>
    <row r="38" spans="2:13" ht="12.75" customHeight="1" x14ac:dyDescent="0.25">
      <c r="B38" s="32" t="str">
        <v>bb Patricia</v>
      </c>
      <c r="C38" s="33">
        <f>IFERROR(_xlfn.XLOOKUP(B38,licencies[Nom Prenom],licencies[CodeLicence20242025]),"")</f>
        <v>0</v>
      </c>
      <c r="D38" s="34">
        <f t="shared" si="3"/>
        <v>1</v>
      </c>
      <c r="E38" s="35"/>
      <c r="F38" s="35"/>
      <c r="G38" s="35"/>
      <c r="H38" s="67">
        <f t="shared" si="4"/>
        <v>0</v>
      </c>
      <c r="I38" s="67"/>
      <c r="J38" t="str" cm="1">
        <f t="array" ref="J38">IFERROR(_xlfn.XLOOKUP(H38,$E$5:$E$9,$C$5:$D$9),"")</f>
        <v/>
      </c>
      <c r="K38"/>
      <c r="L38"/>
      <c r="M38"/>
    </row>
    <row r="39" spans="2:13" ht="12.75" customHeight="1" x14ac:dyDescent="0.25">
      <c r="B39" s="32" t="str">
        <v>bc Françoise</v>
      </c>
      <c r="C39" s="33">
        <f>IFERROR(_xlfn.XLOOKUP(B39,licencies[Nom Prenom],licencies[CodeLicence20242025]),"")</f>
        <v>0</v>
      </c>
      <c r="D39" s="34">
        <f t="shared" si="3"/>
        <v>1</v>
      </c>
      <c r="E39" s="35"/>
      <c r="F39" s="35"/>
      <c r="G39" s="35"/>
      <c r="H39" s="67">
        <f t="shared" si="4"/>
        <v>0</v>
      </c>
      <c r="I39" s="67"/>
      <c r="J39" t="str" cm="1">
        <f t="array" ref="J39">IFERROR(_xlfn.XLOOKUP(H39,$E$5:$E$9,$C$5:$D$9),"")</f>
        <v/>
      </c>
      <c r="K39"/>
      <c r="L39"/>
      <c r="M39"/>
    </row>
    <row r="40" spans="2:13" ht="12.75" customHeight="1" x14ac:dyDescent="0.25">
      <c r="B40" s="32" t="str">
        <v>bd Pascal</v>
      </c>
      <c r="C40" s="33">
        <f>IFERROR(_xlfn.XLOOKUP(B40,licencies[Nom Prenom],licencies[CodeLicence20242025]),"")</f>
        <v>0</v>
      </c>
      <c r="D40" s="34">
        <f t="shared" si="3"/>
        <v>1</v>
      </c>
      <c r="E40" s="35"/>
      <c r="F40" s="35"/>
      <c r="G40" s="35"/>
      <c r="H40" s="67">
        <f t="shared" si="4"/>
        <v>0</v>
      </c>
      <c r="I40" s="67"/>
      <c r="J40" t="str" cm="1">
        <f t="array" ref="J40">IFERROR(_xlfn.XLOOKUP(H40,$E$5:$E$9,$C$5:$D$9),"")</f>
        <v/>
      </c>
      <c r="K40"/>
      <c r="L40"/>
      <c r="M40"/>
    </row>
    <row r="41" spans="2:13" ht="12.75" customHeight="1" x14ac:dyDescent="0.25">
      <c r="B41" s="32" t="str">
        <v>be Thierry</v>
      </c>
      <c r="C41" s="33">
        <f>IFERROR(_xlfn.XLOOKUP(B41,licencies[Nom Prenom],licencies[CodeLicence20242025]),"")</f>
        <v>0</v>
      </c>
      <c r="D41" s="34">
        <f t="shared" si="3"/>
        <v>1</v>
      </c>
      <c r="E41" s="35"/>
      <c r="F41" s="35"/>
      <c r="G41" s="35"/>
      <c r="H41" s="67">
        <f t="shared" si="4"/>
        <v>0</v>
      </c>
      <c r="I41" s="67"/>
      <c r="J41" t="str" cm="1">
        <f t="array" ref="J41">IFERROR(_xlfn.XLOOKUP(H41,$E$5:$E$9,$C$5:$D$9),"")</f>
        <v/>
      </c>
      <c r="K41"/>
      <c r="L41"/>
      <c r="M41"/>
    </row>
    <row r="42" spans="2:13" ht="12.75" customHeight="1" x14ac:dyDescent="0.25">
      <c r="B42" s="32" t="str">
        <v>bf Gisèle</v>
      </c>
      <c r="C42" s="33">
        <f>IFERROR(_xlfn.XLOOKUP(B42,licencies[Nom Prenom],licencies[CodeLicence20242025]),"")</f>
        <v>0</v>
      </c>
      <c r="D42" s="34">
        <f t="shared" si="3"/>
        <v>1</v>
      </c>
      <c r="E42" s="35"/>
      <c r="F42" s="35"/>
      <c r="G42" s="35"/>
      <c r="H42" s="67">
        <f t="shared" si="4"/>
        <v>0</v>
      </c>
      <c r="I42" s="67"/>
      <c r="J42" t="str" cm="1">
        <f t="array" ref="J42">IFERROR(_xlfn.XLOOKUP(H42,$E$5:$E$9,$C$5:$D$9),"")</f>
        <v/>
      </c>
      <c r="K42"/>
      <c r="L42"/>
      <c r="M42"/>
    </row>
    <row r="43" spans="2:13" ht="12.75" customHeight="1" x14ac:dyDescent="0.25">
      <c r="B43" s="32" t="str">
        <v>bg Jean-Paul</v>
      </c>
      <c r="C43" s="33" t="str">
        <f>IFERROR(_xlfn.XLOOKUP(B43,licencies[Nom Prenom],licencies[CodeLicence20242025]),"")</f>
        <v>L</v>
      </c>
      <c r="D43" s="34">
        <f t="shared" si="3"/>
        <v>1</v>
      </c>
      <c r="E43" s="35"/>
      <c r="F43" s="35"/>
      <c r="G43" s="35"/>
      <c r="H43" s="67" t="str">
        <f t="shared" si="4"/>
        <v>L</v>
      </c>
      <c r="I43" s="67"/>
      <c r="J43" cm="1">
        <f t="array" ref="J43:K43">IFERROR(_xlfn.XLOOKUP(H43,$E$5:$E$9,$C$5:$D$9),"")</f>
        <v>40</v>
      </c>
      <c r="K43">
        <v>0</v>
      </c>
      <c r="L43"/>
      <c r="M43"/>
    </row>
    <row r="44" spans="2:13" ht="12.75" customHeight="1" x14ac:dyDescent="0.25">
      <c r="B44" s="32" t="str">
        <v>bh Fabien</v>
      </c>
      <c r="C44" s="33">
        <f>IFERROR(_xlfn.XLOOKUP(B44,licencies[Nom Prenom],licencies[CodeLicence20242025]),"")</f>
        <v>0</v>
      </c>
      <c r="D44" s="34">
        <f t="shared" si="3"/>
        <v>1</v>
      </c>
      <c r="E44" s="35"/>
      <c r="F44" s="35"/>
      <c r="G44" s="35"/>
      <c r="H44" s="67">
        <f t="shared" si="4"/>
        <v>0</v>
      </c>
      <c r="I44" s="67"/>
      <c r="J44" t="str" cm="1">
        <f t="array" ref="J44">IFERROR(_xlfn.XLOOKUP(H44,$E$5:$E$9,$C$5:$D$9),"")</f>
        <v/>
      </c>
      <c r="K44"/>
      <c r="L44"/>
      <c r="M44"/>
    </row>
    <row r="45" spans="2:13" ht="12.75" customHeight="1" x14ac:dyDescent="0.25">
      <c r="B45" s="32" t="str">
        <v>bi Laurent</v>
      </c>
      <c r="C45" s="33" t="str">
        <f>IFERROR(_xlfn.XLOOKUP(B45,licencies[Nom Prenom],licencies[CodeLicence20242025]),"")</f>
        <v>L</v>
      </c>
      <c r="D45" s="34">
        <f t="shared" si="3"/>
        <v>1</v>
      </c>
      <c r="E45" s="35"/>
      <c r="F45" s="35"/>
      <c r="G45" s="35"/>
      <c r="H45" s="67" t="str">
        <f t="shared" si="4"/>
        <v>L</v>
      </c>
      <c r="I45" s="67"/>
      <c r="J45" cm="1">
        <f t="array" ref="J45:K45">IFERROR(_xlfn.XLOOKUP(H45,$E$5:$E$9,$C$5:$D$9),"")</f>
        <v>40</v>
      </c>
      <c r="K45">
        <v>0</v>
      </c>
      <c r="L45"/>
      <c r="M45"/>
    </row>
    <row r="46" spans="2:13" ht="12.75" customHeight="1" x14ac:dyDescent="0.25">
      <c r="B46" s="32" t="str">
        <v>bj Patrick</v>
      </c>
      <c r="C46" s="33" t="str">
        <f>IFERROR(_xlfn.XLOOKUP(B46,licencies[Nom Prenom],licencies[CodeLicence20242025]),"")</f>
        <v>L</v>
      </c>
      <c r="D46" s="34">
        <f t="shared" si="3"/>
        <v>1</v>
      </c>
      <c r="E46" s="35"/>
      <c r="F46" s="35"/>
      <c r="G46" s="35"/>
      <c r="H46" s="67" t="str">
        <f t="shared" si="4"/>
        <v>L</v>
      </c>
      <c r="I46" s="67"/>
      <c r="J46" cm="1">
        <f t="array" ref="J46:K46">IFERROR(_xlfn.XLOOKUP(H46,$E$5:$E$9,$C$5:$D$9),"")</f>
        <v>40</v>
      </c>
      <c r="K46">
        <v>0</v>
      </c>
      <c r="L46"/>
      <c r="M46"/>
    </row>
    <row r="47" spans="2:13" ht="12.75" customHeight="1" x14ac:dyDescent="0.25">
      <c r="B47" s="32" t="str">
        <v>bk Claude</v>
      </c>
      <c r="C47" s="33">
        <f>IFERROR(_xlfn.XLOOKUP(B47,licencies[Nom Prenom],licencies[CodeLicence20242025]),"")</f>
        <v>0</v>
      </c>
      <c r="D47" s="34">
        <f t="shared" si="3"/>
        <v>1</v>
      </c>
      <c r="E47" s="35"/>
      <c r="F47" s="35"/>
      <c r="G47" s="35"/>
      <c r="H47" s="67">
        <f t="shared" si="4"/>
        <v>0</v>
      </c>
      <c r="I47" s="67"/>
      <c r="J47" t="str" cm="1">
        <f t="array" ref="J47">IFERROR(_xlfn.XLOOKUP(H47,$E$5:$E$9,$C$5:$D$9),"")</f>
        <v/>
      </c>
      <c r="K47"/>
      <c r="L47"/>
      <c r="M47"/>
    </row>
    <row r="48" spans="2:13" ht="12.75" customHeight="1" x14ac:dyDescent="0.25">
      <c r="B48" s="32" t="str">
        <v>bl Jacques</v>
      </c>
      <c r="C48" s="33">
        <f>IFERROR(_xlfn.XLOOKUP(B48,licencies[Nom Prenom],licencies[CodeLicence20242025]),"")</f>
        <v>0</v>
      </c>
      <c r="D48" s="34">
        <f t="shared" si="3"/>
        <v>1</v>
      </c>
      <c r="E48" s="35"/>
      <c r="F48" s="35"/>
      <c r="G48" s="35"/>
      <c r="H48" s="67">
        <f t="shared" si="4"/>
        <v>0</v>
      </c>
      <c r="I48" s="67"/>
      <c r="J48" t="str" cm="1">
        <f t="array" ref="J48">IFERROR(_xlfn.XLOOKUP(H48,$E$5:$E$9,$C$5:$D$9),"")</f>
        <v/>
      </c>
      <c r="K48"/>
      <c r="L48"/>
      <c r="M48"/>
    </row>
    <row r="49" spans="2:13" ht="12.75" customHeight="1" x14ac:dyDescent="0.25">
      <c r="B49" s="32" t="str">
        <v>bm Marie-Françoise</v>
      </c>
      <c r="C49" s="33">
        <f>IFERROR(_xlfn.XLOOKUP(B49,licencies[Nom Prenom],licencies[CodeLicence20242025]),"")</f>
        <v>0</v>
      </c>
      <c r="D49" s="34">
        <f t="shared" si="3"/>
        <v>1</v>
      </c>
      <c r="E49" s="35"/>
      <c r="F49" s="35"/>
      <c r="G49" s="35"/>
      <c r="H49" s="67">
        <f t="shared" si="4"/>
        <v>0</v>
      </c>
      <c r="I49" s="67"/>
      <c r="J49" t="str" cm="1">
        <f t="array" ref="J49">IFERROR(_xlfn.XLOOKUP(H49,$E$5:$E$9,$C$5:$D$9),"")</f>
        <v/>
      </c>
      <c r="K49"/>
      <c r="L49"/>
      <c r="M49"/>
    </row>
    <row r="50" spans="2:13" ht="12.75" customHeight="1" x14ac:dyDescent="0.25">
      <c r="B50" s="32" t="str">
        <v>bn Thierry</v>
      </c>
      <c r="C50" s="33">
        <f>IFERROR(_xlfn.XLOOKUP(B50,licencies[Nom Prenom],licencies[CodeLicence20242025]),"")</f>
        <v>0</v>
      </c>
      <c r="D50" s="34">
        <f t="shared" si="3"/>
        <v>1</v>
      </c>
      <c r="E50" s="35"/>
      <c r="F50" s="35"/>
      <c r="G50" s="35"/>
      <c r="H50" s="67">
        <f t="shared" si="4"/>
        <v>0</v>
      </c>
      <c r="I50" s="67"/>
      <c r="J50" t="str" cm="1">
        <f t="array" ref="J50">IFERROR(_xlfn.XLOOKUP(H50,$E$5:$E$9,$C$5:$D$9),"")</f>
        <v/>
      </c>
      <c r="K50"/>
      <c r="L50"/>
      <c r="M50"/>
    </row>
    <row r="51" spans="2:13" ht="12.75" customHeight="1" x14ac:dyDescent="0.25">
      <c r="B51" s="32" t="str">
        <v>bo Dominique</v>
      </c>
      <c r="C51" s="33">
        <f>IFERROR(_xlfn.XLOOKUP(B51,licencies[Nom Prenom],licencies[CodeLicence20242025]),"")</f>
        <v>0</v>
      </c>
      <c r="D51" s="34">
        <f t="shared" si="3"/>
        <v>1</v>
      </c>
      <c r="E51" s="35"/>
      <c r="F51" s="35"/>
      <c r="G51" s="35"/>
      <c r="H51" s="67">
        <f t="shared" si="4"/>
        <v>0</v>
      </c>
      <c r="I51" s="67"/>
      <c r="J51" t="str" cm="1">
        <f t="array" ref="J51">IFERROR(_xlfn.XLOOKUP(H51,$E$5:$E$9,$C$5:$D$9),"")</f>
        <v/>
      </c>
      <c r="K51"/>
      <c r="L51"/>
      <c r="M51"/>
    </row>
    <row r="52" spans="2:13" ht="12.75" customHeight="1" x14ac:dyDescent="0.25">
      <c r="B52" s="32" t="str">
        <v>bp Franck</v>
      </c>
      <c r="C52" s="33">
        <f>IFERROR(_xlfn.XLOOKUP(B52,licencies[Nom Prenom],licencies[CodeLicence20242025]),"")</f>
        <v>0</v>
      </c>
      <c r="D52" s="34">
        <f t="shared" si="3"/>
        <v>1</v>
      </c>
      <c r="E52" s="35"/>
      <c r="F52" s="35"/>
      <c r="G52" s="35"/>
      <c r="H52" s="67">
        <f t="shared" si="4"/>
        <v>0</v>
      </c>
      <c r="I52" s="67"/>
      <c r="J52" t="str" cm="1">
        <f t="array" ref="J52">IFERROR(_xlfn.XLOOKUP(H52,$E$5:$E$9,$C$5:$D$9),"")</f>
        <v/>
      </c>
      <c r="K52"/>
      <c r="L52"/>
      <c r="M52"/>
    </row>
    <row r="53" spans="2:13" ht="12.75" customHeight="1" x14ac:dyDescent="0.25">
      <c r="B53" s="32" t="str">
        <v>bq Sylvie</v>
      </c>
      <c r="C53" s="33">
        <f>IFERROR(_xlfn.XLOOKUP(B53,licencies[Nom Prenom],licencies[CodeLicence20242025]),"")</f>
        <v>0</v>
      </c>
      <c r="D53" s="34">
        <f t="shared" si="3"/>
        <v>1</v>
      </c>
      <c r="E53" s="35"/>
      <c r="F53" s="35"/>
      <c r="G53" s="35"/>
      <c r="H53" s="67">
        <f t="shared" si="4"/>
        <v>0</v>
      </c>
      <c r="I53" s="67"/>
      <c r="J53" t="str" cm="1">
        <f t="array" ref="J53">IFERROR(_xlfn.XLOOKUP(H53,$E$5:$E$9,$C$5:$D$9),"")</f>
        <v/>
      </c>
      <c r="K53"/>
      <c r="L53"/>
      <c r="M53"/>
    </row>
    <row r="54" spans="2:13" ht="12.75" customHeight="1" x14ac:dyDescent="0.25">
      <c r="B54" s="32" t="str">
        <v>br Christian</v>
      </c>
      <c r="C54" s="33" t="str">
        <f>IFERROR(_xlfn.XLOOKUP(B54,licencies[Nom Prenom],licencies[CodeLicence20242025]),"")</f>
        <v>J</v>
      </c>
      <c r="D54" s="34">
        <f t="shared" si="3"/>
        <v>1</v>
      </c>
      <c r="E54" s="35"/>
      <c r="F54" s="35"/>
      <c r="G54" s="35"/>
      <c r="H54" s="67" t="str">
        <f t="shared" si="4"/>
        <v>J</v>
      </c>
      <c r="I54" s="67"/>
      <c r="J54" cm="1">
        <f t="array" ref="J54:K54">IFERROR(_xlfn.XLOOKUP(H54,$E$5:$E$9,$C$5:$D$9),"")</f>
        <v>8</v>
      </c>
      <c r="K54">
        <v>0</v>
      </c>
      <c r="L54"/>
      <c r="M54"/>
    </row>
    <row r="55" spans="2:13" ht="12.75" customHeight="1" x14ac:dyDescent="0.25">
      <c r="B55" s="32" t="str">
        <v>bs Claude</v>
      </c>
      <c r="C55" s="33" t="str">
        <f>IFERROR(_xlfn.XLOOKUP(B55,licencies[Nom Prenom],licencies[CodeLicence20242025]),"")</f>
        <v>J</v>
      </c>
      <c r="D55" s="34">
        <f t="shared" si="3"/>
        <v>1</v>
      </c>
      <c r="E55" s="35"/>
      <c r="F55" s="35"/>
      <c r="G55" s="35"/>
      <c r="H55" s="67" t="str">
        <f t="shared" si="4"/>
        <v>J</v>
      </c>
      <c r="I55" s="67"/>
      <c r="J55" cm="1">
        <f t="array" ref="J55:K55">IFERROR(_xlfn.XLOOKUP(H55,$E$5:$E$9,$C$5:$D$9),"")</f>
        <v>8</v>
      </c>
      <c r="K55">
        <v>0</v>
      </c>
      <c r="L55"/>
      <c r="M55"/>
    </row>
    <row r="56" spans="2:13" ht="12.75" customHeight="1" x14ac:dyDescent="0.25">
      <c r="B56" s="32" t="str">
        <v>bt Yolande</v>
      </c>
      <c r="C56" s="33" t="str">
        <f>IFERROR(_xlfn.XLOOKUP(B56,licencies[Nom Prenom],licencies[CodeLicence20242025]),"")</f>
        <v>J</v>
      </c>
      <c r="D56" s="34">
        <f t="shared" si="3"/>
        <v>1</v>
      </c>
      <c r="E56" s="35"/>
      <c r="F56" s="35"/>
      <c r="G56" s="35"/>
      <c r="H56" s="67" t="str">
        <f t="shared" si="4"/>
        <v>J</v>
      </c>
      <c r="I56" s="67"/>
      <c r="J56" cm="1">
        <f t="array" ref="J56:K56">IFERROR(_xlfn.XLOOKUP(H56,$E$5:$E$9,$C$5:$D$9),"")</f>
        <v>8</v>
      </c>
      <c r="K56">
        <v>0</v>
      </c>
      <c r="L56"/>
      <c r="M56"/>
    </row>
    <row r="57" spans="2:13" ht="12.75" customHeight="1" x14ac:dyDescent="0.25">
      <c r="B57" s="32" t="str">
        <v>bu Antonin</v>
      </c>
      <c r="C57" s="33">
        <f>IFERROR(_xlfn.XLOOKUP(B57,licencies[Nom Prenom],licencies[CodeLicence20242025]),"")</f>
        <v>0</v>
      </c>
      <c r="D57" s="34">
        <f t="shared" si="3"/>
        <v>1</v>
      </c>
      <c r="E57" s="35"/>
      <c r="F57" s="35"/>
      <c r="G57" s="35"/>
      <c r="H57" s="67">
        <f t="shared" si="4"/>
        <v>0</v>
      </c>
      <c r="I57" s="67"/>
      <c r="J57" t="str" cm="1">
        <f t="array" ref="J57">IFERROR(_xlfn.XLOOKUP(H57,$E$5:$E$9,$C$5:$D$9),"")</f>
        <v/>
      </c>
      <c r="K57"/>
      <c r="L57"/>
      <c r="M57"/>
    </row>
    <row r="58" spans="2:13" ht="12.75" customHeight="1" x14ac:dyDescent="0.25">
      <c r="B58" s="32" t="str">
        <v>bv Jean-François</v>
      </c>
      <c r="C58" s="33">
        <f>IFERROR(_xlfn.XLOOKUP(B58,licencies[Nom Prenom],licencies[CodeLicence20242025]),"")</f>
        <v>0</v>
      </c>
      <c r="D58" s="34">
        <f t="shared" si="3"/>
        <v>1</v>
      </c>
      <c r="E58" s="35"/>
      <c r="F58" s="35"/>
      <c r="G58" s="35"/>
      <c r="H58" s="67">
        <f t="shared" si="4"/>
        <v>0</v>
      </c>
      <c r="I58" s="67"/>
      <c r="J58" t="str" cm="1">
        <f t="array" ref="J58">IFERROR(_xlfn.XLOOKUP(H58,$E$5:$E$9,$C$5:$D$9),"")</f>
        <v/>
      </c>
      <c r="K58"/>
      <c r="L58"/>
      <c r="M58"/>
    </row>
    <row r="59" spans="2:13" ht="12.75" customHeight="1" x14ac:dyDescent="0.25">
      <c r="B59" s="32" t="str">
        <v>bw Michèle</v>
      </c>
      <c r="C59" s="33">
        <f>IFERROR(_xlfn.XLOOKUP(B59,licencies[Nom Prenom],licencies[CodeLicence20242025]),"")</f>
        <v>0</v>
      </c>
      <c r="D59" s="34">
        <f t="shared" si="3"/>
        <v>1</v>
      </c>
      <c r="E59" s="35"/>
      <c r="F59" s="35"/>
      <c r="G59" s="35"/>
      <c r="H59" s="67">
        <f t="shared" si="4"/>
        <v>0</v>
      </c>
      <c r="I59" s="67"/>
      <c r="J59" t="str" cm="1">
        <f t="array" ref="J59">IFERROR(_xlfn.XLOOKUP(H59,$E$5:$E$9,$C$5:$D$9),"")</f>
        <v/>
      </c>
      <c r="K59"/>
      <c r="L59"/>
      <c r="M59"/>
    </row>
    <row r="60" spans="2:13" ht="12.75" customHeight="1" x14ac:dyDescent="0.25">
      <c r="B60" s="32" t="str">
        <v>bx Philippe</v>
      </c>
      <c r="C60" s="33">
        <f>IFERROR(_xlfn.XLOOKUP(B60,licencies[Nom Prenom],licencies[CodeLicence20242025]),"")</f>
        <v>0</v>
      </c>
      <c r="D60" s="34">
        <f t="shared" si="3"/>
        <v>1</v>
      </c>
      <c r="E60" s="35"/>
      <c r="F60" s="35"/>
      <c r="G60" s="35"/>
      <c r="H60" s="67">
        <f t="shared" si="4"/>
        <v>0</v>
      </c>
      <c r="I60" s="67"/>
      <c r="J60" t="str" cm="1">
        <f t="array" ref="J60">IFERROR(_xlfn.XLOOKUP(H60,$E$5:$E$9,$C$5:$D$9),"")</f>
        <v/>
      </c>
      <c r="K60"/>
      <c r="L60"/>
      <c r="M60"/>
    </row>
    <row r="61" spans="2:13" ht="12.75" customHeight="1" x14ac:dyDescent="0.25">
      <c r="B61" s="32" t="str">
        <v>by Eric</v>
      </c>
      <c r="C61" s="33">
        <f>IFERROR(_xlfn.XLOOKUP(B61,licencies[Nom Prenom],licencies[CodeLicence20242025]),"")</f>
        <v>0</v>
      </c>
      <c r="D61" s="34">
        <f t="shared" si="3"/>
        <v>1</v>
      </c>
      <c r="E61" s="35"/>
      <c r="F61" s="35"/>
      <c r="G61" s="35"/>
      <c r="H61" s="67">
        <f t="shared" si="4"/>
        <v>0</v>
      </c>
      <c r="I61" s="67"/>
      <c r="J61" t="str" cm="1">
        <f t="array" ref="J61">IFERROR(_xlfn.XLOOKUP(H61,$E$5:$E$9,$C$5:$D$9),"")</f>
        <v/>
      </c>
      <c r="K61"/>
      <c r="L61"/>
      <c r="M61"/>
    </row>
    <row r="62" spans="2:13" ht="12.75" customHeight="1" x14ac:dyDescent="0.25">
      <c r="B62" s="32" t="str">
        <v>bz Françoise</v>
      </c>
      <c r="C62" s="33" t="str">
        <f>IFERROR(_xlfn.XLOOKUP(B62,licencies[Nom Prenom],licencies[CodeLicence20242025]),"")</f>
        <v>E</v>
      </c>
      <c r="D62" s="34">
        <f t="shared" si="3"/>
        <v>1</v>
      </c>
      <c r="E62" s="35"/>
      <c r="F62" s="35"/>
      <c r="G62" s="35"/>
      <c r="H62" s="67" t="str">
        <f t="shared" si="4"/>
        <v>E</v>
      </c>
      <c r="I62" s="67"/>
      <c r="J62" cm="1">
        <f t="array" ref="J62:K62">IFERROR(_xlfn.XLOOKUP(H62,$E$5:$E$9,$C$5:$D$9),"")</f>
        <v>12</v>
      </c>
      <c r="K62">
        <v>0</v>
      </c>
      <c r="L62"/>
      <c r="M62"/>
    </row>
    <row r="63" spans="2:13" ht="12.75" customHeight="1" x14ac:dyDescent="0.25">
      <c r="B63" s="32" t="str">
        <v>ca Jean-Pierre</v>
      </c>
      <c r="C63" s="33" t="str">
        <f>IFERROR(_xlfn.XLOOKUP(B63,licencies[Nom Prenom],licencies[CodeLicence20242025]),"")</f>
        <v>E</v>
      </c>
      <c r="D63" s="34">
        <f t="shared" si="3"/>
        <v>1</v>
      </c>
      <c r="E63" s="35"/>
      <c r="F63" s="35"/>
      <c r="G63" s="35"/>
      <c r="H63" s="67" t="str">
        <f t="shared" si="4"/>
        <v>E</v>
      </c>
      <c r="I63" s="67"/>
      <c r="J63" cm="1">
        <f t="array" ref="J63:K63">IFERROR(_xlfn.XLOOKUP(H63,$E$5:$E$9,$C$5:$D$9),"")</f>
        <v>12</v>
      </c>
      <c r="K63">
        <v>0</v>
      </c>
      <c r="L63"/>
      <c r="M63"/>
    </row>
    <row r="64" spans="2:13" ht="12.75" customHeight="1" x14ac:dyDescent="0.25">
      <c r="B64" s="32" t="str">
        <v>cb Josiane</v>
      </c>
      <c r="C64" s="33" t="str">
        <f>IFERROR(_xlfn.XLOOKUP(B64,licencies[Nom Prenom],licencies[CodeLicence20242025]),"")</f>
        <v>E</v>
      </c>
      <c r="D64" s="34">
        <f t="shared" si="3"/>
        <v>1</v>
      </c>
      <c r="E64" s="35"/>
      <c r="F64" s="35"/>
      <c r="G64" s="35"/>
      <c r="H64" s="67" t="str">
        <f t="shared" si="4"/>
        <v>E</v>
      </c>
      <c r="I64" s="67"/>
      <c r="J64" cm="1">
        <f t="array" ref="J64:K64">IFERROR(_xlfn.XLOOKUP(H64,$E$5:$E$9,$C$5:$D$9),"")</f>
        <v>12</v>
      </c>
      <c r="K64">
        <v>0</v>
      </c>
      <c r="L64"/>
      <c r="M64"/>
    </row>
    <row r="65" spans="2:13" ht="12.75" customHeight="1" x14ac:dyDescent="0.25">
      <c r="B65" s="32" t="str">
        <v>cc Elisabeth</v>
      </c>
      <c r="C65" s="33">
        <f>IFERROR(_xlfn.XLOOKUP(B65,licencies[Nom Prenom],licencies[CodeLicence20242025]),"")</f>
        <v>0</v>
      </c>
      <c r="D65" s="34">
        <f t="shared" si="3"/>
        <v>1</v>
      </c>
      <c r="E65" s="35"/>
      <c r="F65" s="35"/>
      <c r="G65" s="35"/>
      <c r="H65" s="67">
        <f t="shared" si="4"/>
        <v>0</v>
      </c>
      <c r="I65" s="67"/>
      <c r="J65" t="str" cm="1">
        <f t="array" ref="J65">IFERROR(_xlfn.XLOOKUP(H65,$E$5:$E$9,$C$5:$D$9),"")</f>
        <v/>
      </c>
      <c r="K65"/>
      <c r="L65"/>
      <c r="M65"/>
    </row>
    <row r="66" spans="2:13" ht="12.75" customHeight="1" x14ac:dyDescent="0.25">
      <c r="B66" s="32" t="str">
        <v>cd François</v>
      </c>
      <c r="C66" s="33">
        <f>IFERROR(_xlfn.XLOOKUP(B66,licencies[Nom Prenom],licencies[CodeLicence20242025]),"")</f>
        <v>0</v>
      </c>
      <c r="D66" s="34">
        <f t="shared" si="3"/>
        <v>1</v>
      </c>
      <c r="E66" s="35"/>
      <c r="F66" s="35"/>
      <c r="G66" s="35"/>
      <c r="H66" s="67">
        <f t="shared" si="4"/>
        <v>0</v>
      </c>
      <c r="I66" s="67"/>
      <c r="J66" t="str" cm="1">
        <f t="array" ref="J66">IFERROR(_xlfn.XLOOKUP(H66,$E$5:$E$9,$C$5:$D$9),"")</f>
        <v/>
      </c>
      <c r="K66"/>
      <c r="L66"/>
      <c r="M66"/>
    </row>
    <row r="67" spans="2:13" ht="12.75" customHeight="1" x14ac:dyDescent="0.25">
      <c r="B67" s="32" t="str">
        <v>ce Carole</v>
      </c>
      <c r="C67" s="33">
        <f>IFERROR(_xlfn.XLOOKUP(B67,licencies[Nom Prenom],licencies[CodeLicence20242025]),"")</f>
        <v>0</v>
      </c>
      <c r="D67" s="34">
        <f t="shared" si="3"/>
        <v>1</v>
      </c>
      <c r="E67" s="35"/>
      <c r="F67" s="35"/>
      <c r="G67" s="35"/>
      <c r="H67" s="67">
        <f t="shared" si="4"/>
        <v>0</v>
      </c>
      <c r="I67" s="67"/>
      <c r="J67" t="str" cm="1">
        <f t="array" ref="J67">IFERROR(_xlfn.XLOOKUP(H67,$E$5:$E$9,$C$5:$D$9),"")</f>
        <v/>
      </c>
      <c r="K67"/>
      <c r="L67"/>
      <c r="M67"/>
    </row>
    <row r="68" spans="2:13" ht="12.75" customHeight="1" x14ac:dyDescent="0.25">
      <c r="B68" s="32" t="str">
        <v>cf Didier</v>
      </c>
      <c r="C68" s="33">
        <f>IFERROR(_xlfn.XLOOKUP(B68,licencies[Nom Prenom],licencies[CodeLicence20242025]),"")</f>
        <v>0</v>
      </c>
      <c r="D68" s="34">
        <f t="shared" si="3"/>
        <v>1</v>
      </c>
      <c r="E68" s="35"/>
      <c r="F68" s="35"/>
      <c r="G68" s="35"/>
      <c r="H68" s="67">
        <f t="shared" si="4"/>
        <v>0</v>
      </c>
      <c r="I68" s="67"/>
      <c r="J68" t="str" cm="1">
        <f t="array" ref="J68">IFERROR(_xlfn.XLOOKUP(H68,$E$5:$E$9,$C$5:$D$9),"")</f>
        <v/>
      </c>
      <c r="K68"/>
      <c r="L68"/>
      <c r="M68"/>
    </row>
    <row r="69" spans="2:13" ht="12.75" customHeight="1" x14ac:dyDescent="0.25">
      <c r="B69" s="32" t="str">
        <v>cg Françoise</v>
      </c>
      <c r="C69" s="33">
        <f>IFERROR(_xlfn.XLOOKUP(B69,licencies[Nom Prenom],licencies[CodeLicence20242025]),"")</f>
        <v>0</v>
      </c>
      <c r="D69" s="34">
        <f t="shared" si="3"/>
        <v>1</v>
      </c>
      <c r="E69" s="35"/>
      <c r="F69" s="35"/>
      <c r="G69" s="35"/>
      <c r="H69" s="67">
        <f t="shared" si="4"/>
        <v>0</v>
      </c>
      <c r="I69" s="67"/>
      <c r="J69" t="str" cm="1">
        <f t="array" ref="J69">IFERROR(_xlfn.XLOOKUP(H69,$E$5:$E$9,$C$5:$D$9),"")</f>
        <v/>
      </c>
      <c r="K69"/>
      <c r="L69"/>
      <c r="M69"/>
    </row>
    <row r="70" spans="2:13" ht="12.75" customHeight="1" x14ac:dyDescent="0.25">
      <c r="B70" s="32" t="str">
        <v>ch Antoine</v>
      </c>
      <c r="C70" s="33">
        <f>IFERROR(_xlfn.XLOOKUP(B70,licencies[Nom Prenom],licencies[CodeLicence20242025]),"")</f>
        <v>0</v>
      </c>
      <c r="D70" s="34">
        <f t="shared" si="3"/>
        <v>1</v>
      </c>
      <c r="E70" s="35"/>
      <c r="F70" s="35"/>
      <c r="G70" s="35"/>
      <c r="H70" s="67">
        <f t="shared" si="4"/>
        <v>0</v>
      </c>
      <c r="I70" s="67"/>
      <c r="J70" t="str" cm="1">
        <f t="array" ref="J70">IFERROR(_xlfn.XLOOKUP(H70,$E$5:$E$9,$C$5:$D$9),"")</f>
        <v/>
      </c>
      <c r="K70"/>
      <c r="L70"/>
      <c r="M70"/>
    </row>
    <row r="71" spans="2:13" ht="12.75" customHeight="1" x14ac:dyDescent="0.25">
      <c r="B71" s="32" t="str">
        <v>ci Gwenola</v>
      </c>
      <c r="C71" s="33">
        <f>IFERROR(_xlfn.XLOOKUP(B71,licencies[Nom Prenom],licencies[CodeLicence20242025]),"")</f>
        <v>0</v>
      </c>
      <c r="D71" s="34">
        <f t="shared" si="3"/>
        <v>1</v>
      </c>
      <c r="E71" s="35"/>
      <c r="F71" s="35"/>
      <c r="G71" s="35"/>
      <c r="H71" s="67">
        <f t="shared" si="4"/>
        <v>0</v>
      </c>
      <c r="I71" s="67"/>
      <c r="J71" t="str" cm="1">
        <f t="array" ref="J71">IFERROR(_xlfn.XLOOKUP(H71,$E$5:$E$9,$C$5:$D$9),"")</f>
        <v/>
      </c>
      <c r="K71"/>
      <c r="L71"/>
      <c r="M71"/>
    </row>
    <row r="72" spans="2:13" ht="12.75" customHeight="1" x14ac:dyDescent="0.25">
      <c r="B72" s="32" t="str">
        <v>cj Brigitte</v>
      </c>
      <c r="C72" s="33">
        <f>IFERROR(_xlfn.XLOOKUP(B72,licencies[Nom Prenom],licencies[CodeLicence20242025]),"")</f>
        <v>0</v>
      </c>
      <c r="D72" s="34">
        <f t="shared" si="3"/>
        <v>1</v>
      </c>
      <c r="E72" s="35"/>
      <c r="F72" s="35"/>
      <c r="G72" s="35"/>
      <c r="H72" s="67">
        <f t="shared" si="4"/>
        <v>0</v>
      </c>
      <c r="I72" s="67"/>
      <c r="J72" t="str" cm="1">
        <f t="array" ref="J72">IFERROR(_xlfn.XLOOKUP(H72,$E$5:$E$9,$C$5:$D$9),"")</f>
        <v/>
      </c>
      <c r="K72"/>
      <c r="L72"/>
      <c r="M72"/>
    </row>
    <row r="73" spans="2:13" ht="12.75" customHeight="1" x14ac:dyDescent="0.25">
      <c r="B73" s="32" t="str">
        <v>ck Thierry</v>
      </c>
      <c r="C73" s="33">
        <f>IFERROR(_xlfn.XLOOKUP(B73,licencies[Nom Prenom],licencies[CodeLicence20242025]),"")</f>
        <v>0</v>
      </c>
      <c r="D73" s="34">
        <f t="shared" si="3"/>
        <v>1</v>
      </c>
      <c r="E73" s="35"/>
      <c r="F73" s="35"/>
      <c r="G73" s="35"/>
      <c r="H73" s="67">
        <f t="shared" si="4"/>
        <v>0</v>
      </c>
      <c r="I73" s="67"/>
      <c r="J73" t="str" cm="1">
        <f t="array" ref="J73">IFERROR(_xlfn.XLOOKUP(H73,$E$5:$E$9,$C$5:$D$9),"")</f>
        <v/>
      </c>
      <c r="K73"/>
      <c r="L73"/>
      <c r="M73"/>
    </row>
    <row r="74" spans="2:13" ht="12.75" customHeight="1" x14ac:dyDescent="0.25">
      <c r="B74" s="32" t="str">
        <v>cl Philippe</v>
      </c>
      <c r="C74" s="33">
        <f>IFERROR(_xlfn.XLOOKUP(B74,licencies[Nom Prenom],licencies[CodeLicence20242025]),"")</f>
        <v>0</v>
      </c>
      <c r="D74" s="34">
        <f t="shared" si="3"/>
        <v>1</v>
      </c>
      <c r="E74" s="35"/>
      <c r="F74" s="35"/>
      <c r="G74" s="35"/>
      <c r="H74" s="67">
        <f t="shared" si="4"/>
        <v>0</v>
      </c>
      <c r="I74" s="67"/>
      <c r="J74" t="str" cm="1">
        <f t="array" ref="J74">IFERROR(_xlfn.XLOOKUP(H74,$E$5:$E$9,$C$5:$D$9),"")</f>
        <v/>
      </c>
      <c r="K74"/>
      <c r="L74"/>
      <c r="M74"/>
    </row>
    <row r="75" spans="2:13" ht="12.75" customHeight="1" x14ac:dyDescent="0.25">
      <c r="B75" s="32" t="str">
        <v>cm Cédric</v>
      </c>
      <c r="C75" s="33">
        <f>IFERROR(_xlfn.XLOOKUP(B75,licencies[Nom Prenom],licencies[CodeLicence20242025]),"")</f>
        <v>0</v>
      </c>
      <c r="D75" s="34">
        <f t="shared" si="3"/>
        <v>1</v>
      </c>
      <c r="E75" s="35"/>
      <c r="F75" s="35"/>
      <c r="G75" s="35"/>
      <c r="H75" s="67">
        <f t="shared" si="4"/>
        <v>0</v>
      </c>
      <c r="I75" s="67"/>
      <c r="J75" t="str" cm="1">
        <f t="array" ref="J75">IFERROR(_xlfn.XLOOKUP(H75,$E$5:$E$9,$C$5:$D$9),"")</f>
        <v/>
      </c>
      <c r="K75"/>
      <c r="L75"/>
      <c r="M75"/>
    </row>
    <row r="76" spans="2:13" ht="12.75" customHeight="1" x14ac:dyDescent="0.25">
      <c r="B76" s="32" t="str">
        <v>cn Claude</v>
      </c>
      <c r="C76" s="33">
        <f>IFERROR(_xlfn.XLOOKUP(B76,licencies[Nom Prenom],licencies[CodeLicence20242025]),"")</f>
        <v>0</v>
      </c>
      <c r="D76" s="34">
        <f t="shared" si="3"/>
        <v>1</v>
      </c>
      <c r="E76" s="35"/>
      <c r="F76" s="35"/>
      <c r="G76" s="35"/>
      <c r="H76" s="67">
        <f t="shared" si="4"/>
        <v>0</v>
      </c>
      <c r="I76" s="67"/>
      <c r="J76" t="str" cm="1">
        <f t="array" ref="J76">IFERROR(_xlfn.XLOOKUP(H76,$E$5:$E$9,$C$5:$D$9),"")</f>
        <v/>
      </c>
      <c r="K76"/>
      <c r="L76"/>
      <c r="M76"/>
    </row>
    <row r="77" spans="2:13" ht="12.75" customHeight="1" x14ac:dyDescent="0.25">
      <c r="B77" s="32"/>
      <c r="C77" s="33" t="str">
        <f>IFERROR(_xlfn.XLOOKUP(B77,licencies[Nom Prenom],licencies[CodeLicence20242025]),"")</f>
        <v/>
      </c>
      <c r="D77" s="34">
        <f t="shared" si="3"/>
        <v>1</v>
      </c>
      <c r="E77" s="35"/>
      <c r="F77" s="35"/>
      <c r="G77" s="35"/>
      <c r="H77" s="67" t="str">
        <f t="shared" si="4"/>
        <v/>
      </c>
      <c r="I77" s="67"/>
      <c r="J77" t="str" cm="1">
        <f t="array" ref="J77">IFERROR(_xlfn.XLOOKUP(H77,$E$5:$E$9,$C$5:$D$9),"")</f>
        <v/>
      </c>
      <c r="K77"/>
      <c r="L77"/>
      <c r="M77"/>
    </row>
    <row r="78" spans="2:13" ht="12.75" customHeight="1" x14ac:dyDescent="0.25">
      <c r="B78" s="32"/>
      <c r="C78" s="33" t="str">
        <f>IFERROR(_xlfn.XLOOKUP(B78,licencies[Nom Prenom],licencies[CodeLicence20242025]),"")</f>
        <v/>
      </c>
      <c r="D78" s="34">
        <f t="shared" si="3"/>
        <v>1</v>
      </c>
      <c r="E78" s="35"/>
      <c r="F78" s="35"/>
      <c r="G78" s="35"/>
      <c r="H78" s="67" t="str">
        <f t="shared" si="4"/>
        <v/>
      </c>
      <c r="I78" s="67"/>
      <c r="J78" t="str" cm="1">
        <f t="array" ref="J78">IFERROR(_xlfn.XLOOKUP(H78,$E$5:$E$9,$C$5:$D$9),"")</f>
        <v/>
      </c>
      <c r="K78"/>
      <c r="L78"/>
      <c r="M78"/>
    </row>
    <row r="79" spans="2:13" ht="12.75" customHeight="1" x14ac:dyDescent="0.25">
      <c r="B79" s="32"/>
      <c r="C79" s="33" t="str">
        <f>IFERROR(_xlfn.XLOOKUP(B79,licencies[Nom Prenom],licencies[CodeLicence20242025]),"")</f>
        <v/>
      </c>
      <c r="D79" s="34">
        <f t="shared" si="3"/>
        <v>1</v>
      </c>
      <c r="E79" s="35"/>
      <c r="F79" s="35"/>
      <c r="G79" s="35"/>
      <c r="H79" s="67" t="str">
        <f t="shared" si="4"/>
        <v/>
      </c>
      <c r="I79" s="67"/>
      <c r="J79" t="str" cm="1">
        <f t="array" ref="J79">IFERROR(_xlfn.XLOOKUP(H79,$E$5:$E$9,$C$5:$D$9),"")</f>
        <v/>
      </c>
      <c r="K79"/>
      <c r="L79"/>
      <c r="M79"/>
    </row>
    <row r="80" spans="2:13" ht="12.75" customHeight="1" x14ac:dyDescent="0.25">
      <c r="B80" s="32"/>
      <c r="C80" s="33" t="str">
        <f>IFERROR(_xlfn.XLOOKUP(B80,licencies[Nom Prenom],licencies[CodeLicence20242025]),"")</f>
        <v/>
      </c>
      <c r="D80" s="34">
        <f t="shared" si="3"/>
        <v>1</v>
      </c>
      <c r="E80" s="35"/>
      <c r="F80" s="35"/>
      <c r="G80" s="35"/>
      <c r="H80" s="67" t="str">
        <f t="shared" si="4"/>
        <v/>
      </c>
      <c r="I80" s="67"/>
      <c r="J80" t="str" cm="1">
        <f t="array" ref="J80">IFERROR(_xlfn.XLOOKUP(H80,$E$5:$E$9,$C$5:$D$9),"")</f>
        <v/>
      </c>
      <c r="K80"/>
      <c r="L80"/>
      <c r="M80"/>
    </row>
    <row r="81" spans="2:18" ht="12.75" customHeight="1" x14ac:dyDescent="0.25">
      <c r="B81" s="32"/>
      <c r="C81" s="33" t="str">
        <f>IFERROR(_xlfn.XLOOKUP(B81,licencies[Nom Prenom],licencies[CodeLicence20242025]),"")</f>
        <v/>
      </c>
      <c r="D81" s="34">
        <f t="shared" si="3"/>
        <v>1</v>
      </c>
      <c r="E81" s="35"/>
      <c r="F81" s="35"/>
      <c r="G81" s="35"/>
      <c r="H81" s="67" t="str">
        <f t="shared" si="4"/>
        <v/>
      </c>
      <c r="I81" s="67"/>
      <c r="J81" t="str" cm="1">
        <f t="array" ref="J81">IFERROR(_xlfn.XLOOKUP(H81,$E$5:$E$9,$C$5:$D$9),"")</f>
        <v/>
      </c>
      <c r="K81"/>
      <c r="L81"/>
      <c r="M81"/>
    </row>
    <row r="82" spans="2:18" ht="12.75" customHeight="1" x14ac:dyDescent="0.25">
      <c r="B82" s="32"/>
      <c r="C82" s="33" t="str">
        <f>IFERROR(_xlfn.XLOOKUP(B82,licencies[Nom Prenom],licencies[CodeLicence20242025]),"")</f>
        <v/>
      </c>
      <c r="D82" s="34">
        <f t="shared" si="3"/>
        <v>1</v>
      </c>
      <c r="E82" s="35"/>
      <c r="F82" s="35"/>
      <c r="G82" s="35"/>
      <c r="H82" s="67" t="str">
        <f t="shared" si="4"/>
        <v/>
      </c>
      <c r="I82" s="67"/>
      <c r="J82" t="str" cm="1">
        <f t="array" ref="J82">IFERROR(_xlfn.XLOOKUP(H82,$E$5:$E$9,$C$5:$D$9),"")</f>
        <v/>
      </c>
      <c r="K82"/>
      <c r="L82"/>
      <c r="M82"/>
    </row>
    <row r="83" spans="2:18" ht="12.75" customHeight="1" x14ac:dyDescent="0.25">
      <c r="B83" s="32"/>
      <c r="C83" s="33" t="str">
        <f>IFERROR(_xlfn.XLOOKUP(B83,licencies[Nom Prenom],licencies[CodeLicence20242025]),"")</f>
        <v/>
      </c>
      <c r="D83" s="34">
        <f t="shared" si="3"/>
        <v>1</v>
      </c>
      <c r="E83" s="35"/>
      <c r="F83" s="35"/>
      <c r="G83" s="35"/>
      <c r="H83" s="67" t="str">
        <f t="shared" si="4"/>
        <v/>
      </c>
      <c r="I83" s="67"/>
      <c r="J83" t="str" cm="1">
        <f t="array" ref="J83">IFERROR(_xlfn.XLOOKUP(H83,$E$5:$E$9,$C$5:$D$9),"")</f>
        <v/>
      </c>
      <c r="K83"/>
      <c r="L83"/>
      <c r="M83"/>
    </row>
    <row r="84" spans="2:18" ht="12.75" customHeight="1" x14ac:dyDescent="0.25">
      <c r="B84" s="32"/>
      <c r="C84" s="33" t="str">
        <f>IFERROR(_xlfn.XLOOKUP(B84,licencies[Nom Prenom],licencies[CodeLicence20242025]),"")</f>
        <v/>
      </c>
      <c r="D84" s="34">
        <f t="shared" si="3"/>
        <v>1</v>
      </c>
      <c r="E84" s="35"/>
      <c r="F84" s="35"/>
      <c r="G84" s="35"/>
      <c r="H84" s="67" t="str">
        <f t="shared" si="4"/>
        <v/>
      </c>
      <c r="I84" s="67"/>
      <c r="J84" t="str" cm="1">
        <f t="array" ref="J84">IFERROR(_xlfn.XLOOKUP(H84,$E$5:$E$9,$C$5:$D$9),"")</f>
        <v/>
      </c>
      <c r="K84"/>
      <c r="L84"/>
      <c r="M84"/>
    </row>
    <row r="85" spans="2:18" ht="12.75" customHeight="1" x14ac:dyDescent="0.25">
      <c r="B85" s="32"/>
      <c r="C85" s="33" t="str">
        <f>IFERROR(_xlfn.XLOOKUP(B85,licencies[Nom Prenom],licencies[CodeLicence20242025]),"")</f>
        <v/>
      </c>
      <c r="D85" s="34">
        <f t="shared" si="3"/>
        <v>1</v>
      </c>
      <c r="E85" s="35"/>
      <c r="F85" s="35"/>
      <c r="G85" s="35"/>
      <c r="H85" s="67" t="str">
        <f t="shared" si="4"/>
        <v/>
      </c>
      <c r="I85" s="67"/>
      <c r="J85" t="str" cm="1">
        <f t="array" ref="J85">IFERROR(_xlfn.XLOOKUP(H85,$E$5:$E$9,$C$5:$D$9),"")</f>
        <v/>
      </c>
      <c r="K85"/>
      <c r="L85"/>
      <c r="M85"/>
    </row>
    <row r="86" spans="2:18" ht="12.75" customHeight="1" x14ac:dyDescent="0.25">
      <c r="B86" s="32"/>
      <c r="C86" s="33" t="str">
        <f>IFERROR(_xlfn.XLOOKUP(B86,licencies[Nom Prenom],licencies[CodeLicence20242025]),"")</f>
        <v/>
      </c>
      <c r="D86" s="34">
        <f t="shared" si="3"/>
        <v>1</v>
      </c>
      <c r="E86" s="35"/>
      <c r="F86" s="35"/>
      <c r="G86" s="35"/>
      <c r="H86" s="67" t="str">
        <f t="shared" si="4"/>
        <v/>
      </c>
      <c r="I86" s="67"/>
      <c r="J86" t="str" cm="1">
        <f t="array" ref="J86">IFERROR(_xlfn.XLOOKUP(H86,$E$5:$E$9,$C$5:$D$9),"")</f>
        <v/>
      </c>
      <c r="K86"/>
      <c r="L86"/>
      <c r="M86"/>
    </row>
    <row r="87" spans="2:18" ht="12.75" customHeight="1" x14ac:dyDescent="0.25">
      <c r="B87" s="32"/>
      <c r="C87" s="33" t="str">
        <f>IFERROR(_xlfn.XLOOKUP(B87,licencies[Nom Prenom],licencies[CodeLicence20242025]),"")</f>
        <v/>
      </c>
      <c r="D87" s="34">
        <f t="shared" ref="D87:D94" si="5">COUNTA(H87)</f>
        <v>1</v>
      </c>
      <c r="E87" s="35"/>
      <c r="F87" s="35"/>
      <c r="G87" s="35"/>
      <c r="H87" s="67" t="str">
        <f t="shared" ref="H87:H94" si="6">C87</f>
        <v/>
      </c>
      <c r="I87" s="67"/>
      <c r="J87" t="str" cm="1">
        <f t="array" ref="J87">IFERROR(_xlfn.XLOOKUP(H87,$E$5:$E$9,$C$5:$D$9),"")</f>
        <v/>
      </c>
      <c r="K87"/>
      <c r="L87"/>
      <c r="M87"/>
    </row>
    <row r="88" spans="2:18" ht="12.75" customHeight="1" x14ac:dyDescent="0.25">
      <c r="B88" s="32"/>
      <c r="C88" s="33" t="str">
        <f>IFERROR(_xlfn.XLOOKUP(B88,licencies[Nom Prenom],licencies[CodeLicence20242025]),"")</f>
        <v/>
      </c>
      <c r="D88" s="34">
        <f t="shared" si="5"/>
        <v>1</v>
      </c>
      <c r="E88" s="35"/>
      <c r="F88" s="35"/>
      <c r="G88" s="35"/>
      <c r="H88" s="67" t="str">
        <f t="shared" si="6"/>
        <v/>
      </c>
      <c r="I88" s="67"/>
      <c r="J88" t="str" cm="1">
        <f t="array" ref="J88">IFERROR(_xlfn.XLOOKUP(H88,$E$5:$E$9,$C$5:$D$9),"")</f>
        <v/>
      </c>
      <c r="K88"/>
      <c r="L88"/>
      <c r="M88"/>
    </row>
    <row r="89" spans="2:18" ht="12.75" customHeight="1" x14ac:dyDescent="0.25">
      <c r="B89" s="32"/>
      <c r="C89" s="33" t="str">
        <f>IFERROR(_xlfn.XLOOKUP(B89,licencies[Nom Prenom],licencies[CodeLicence20242025]),"")</f>
        <v/>
      </c>
      <c r="D89" s="34">
        <f t="shared" si="5"/>
        <v>1</v>
      </c>
      <c r="E89" s="35"/>
      <c r="F89" s="35"/>
      <c r="G89" s="35"/>
      <c r="H89" s="67" t="str">
        <f t="shared" si="6"/>
        <v/>
      </c>
      <c r="I89" s="67"/>
      <c r="J89" t="str" cm="1">
        <f t="array" ref="J89">IFERROR(_xlfn.XLOOKUP(H89,$E$5:$E$9,$C$5:$D$9),"")</f>
        <v/>
      </c>
      <c r="K89"/>
      <c r="L89"/>
      <c r="M89"/>
      <c r="N89" s="1" t="str">
        <f t="shared" ref="N89:R94" si="7">IF(OR(H89="",$D89&lt;&gt;1),"",H89)</f>
        <v/>
      </c>
      <c r="O89" s="1" t="str">
        <f t="shared" si="7"/>
        <v/>
      </c>
      <c r="P89" s="1" t="str">
        <f t="shared" si="7"/>
        <v/>
      </c>
      <c r="Q89" s="1" t="str">
        <f t="shared" si="7"/>
        <v/>
      </c>
      <c r="R89" s="1" t="str">
        <f t="shared" si="7"/>
        <v/>
      </c>
    </row>
    <row r="90" spans="2:18" ht="12.75" customHeight="1" x14ac:dyDescent="0.25">
      <c r="B90" s="32"/>
      <c r="C90" s="33" t="str">
        <f>IFERROR(_xlfn.XLOOKUP(B90,licencies[Nom Prenom],licencies[CodeLicence20242025]),"")</f>
        <v/>
      </c>
      <c r="D90" s="34">
        <f t="shared" si="5"/>
        <v>1</v>
      </c>
      <c r="E90" s="35"/>
      <c r="F90" s="35"/>
      <c r="G90" s="35"/>
      <c r="H90" s="67" t="str">
        <f t="shared" si="6"/>
        <v/>
      </c>
      <c r="I90" s="67"/>
      <c r="J90" t="str" cm="1">
        <f t="array" ref="J90">IFERROR(_xlfn.XLOOKUP(H90,$E$5:$E$9,$C$5:$D$9),"")</f>
        <v/>
      </c>
      <c r="K90"/>
      <c r="L90"/>
      <c r="M90"/>
      <c r="N90" s="1" t="str">
        <f t="shared" si="7"/>
        <v/>
      </c>
      <c r="O90" s="1" t="str">
        <f t="shared" si="7"/>
        <v/>
      </c>
      <c r="P90" s="1" t="str">
        <f t="shared" si="7"/>
        <v/>
      </c>
      <c r="Q90" s="1" t="str">
        <f t="shared" si="7"/>
        <v/>
      </c>
      <c r="R90" s="1" t="str">
        <f t="shared" si="7"/>
        <v/>
      </c>
    </row>
    <row r="91" spans="2:18" ht="12.75" customHeight="1" x14ac:dyDescent="0.25">
      <c r="B91" s="32"/>
      <c r="C91" s="33" t="str">
        <f>IFERROR(_xlfn.XLOOKUP(B91,licencies[Nom Prenom],licencies[CodeLicence20242025]),"")</f>
        <v/>
      </c>
      <c r="D91" s="34">
        <f t="shared" si="5"/>
        <v>1</v>
      </c>
      <c r="E91" s="35"/>
      <c r="F91" s="35"/>
      <c r="G91" s="35"/>
      <c r="H91" s="67" t="str">
        <f t="shared" si="6"/>
        <v/>
      </c>
      <c r="I91" s="67"/>
      <c r="J91" t="str" cm="1">
        <f t="array" ref="J91">IFERROR(_xlfn.XLOOKUP(H91,$E$5:$E$9,$C$5:$D$9),"")</f>
        <v/>
      </c>
      <c r="K91"/>
      <c r="L91"/>
      <c r="M91"/>
      <c r="N91" s="1" t="str">
        <f t="shared" si="7"/>
        <v/>
      </c>
      <c r="O91" s="1" t="str">
        <f t="shared" si="7"/>
        <v/>
      </c>
      <c r="P91" s="1" t="str">
        <f t="shared" si="7"/>
        <v/>
      </c>
      <c r="Q91" s="1" t="str">
        <f t="shared" si="7"/>
        <v/>
      </c>
      <c r="R91" s="1" t="str">
        <f t="shared" si="7"/>
        <v/>
      </c>
    </row>
    <row r="92" spans="2:18" ht="12.75" customHeight="1" x14ac:dyDescent="0.25">
      <c r="B92" s="32"/>
      <c r="C92" s="33" t="str">
        <f>IFERROR(_xlfn.XLOOKUP(B92,licencies[Nom Prenom],licencies[CodeLicence20242025]),"")</f>
        <v/>
      </c>
      <c r="D92" s="34">
        <f t="shared" si="5"/>
        <v>1</v>
      </c>
      <c r="E92" s="35"/>
      <c r="F92" s="35"/>
      <c r="G92" s="35"/>
      <c r="H92" s="67" t="str">
        <f t="shared" si="6"/>
        <v/>
      </c>
      <c r="I92" s="67"/>
      <c r="J92" t="str" cm="1">
        <f t="array" ref="J92">IFERROR(_xlfn.XLOOKUP(H92,$E$5:$E$9,$C$5:$D$9),"")</f>
        <v/>
      </c>
      <c r="K92"/>
      <c r="L92"/>
      <c r="M92"/>
      <c r="N92" s="1" t="str">
        <f t="shared" si="7"/>
        <v/>
      </c>
      <c r="O92" s="1" t="str">
        <f t="shared" si="7"/>
        <v/>
      </c>
      <c r="P92" s="1" t="str">
        <f t="shared" si="7"/>
        <v/>
      </c>
      <c r="Q92" s="1" t="str">
        <f t="shared" si="7"/>
        <v/>
      </c>
      <c r="R92" s="1" t="str">
        <f t="shared" si="7"/>
        <v/>
      </c>
    </row>
    <row r="93" spans="2:18" ht="12.75" customHeight="1" x14ac:dyDescent="0.25">
      <c r="B93" s="32"/>
      <c r="C93" s="33" t="str">
        <f>IFERROR(_xlfn.XLOOKUP(B93,licencies[Nom Prenom],licencies[CodeLicence20242025]),"")</f>
        <v/>
      </c>
      <c r="D93" s="34">
        <f t="shared" si="5"/>
        <v>1</v>
      </c>
      <c r="E93" s="35"/>
      <c r="F93" s="35"/>
      <c r="G93" s="35"/>
      <c r="H93" s="67" t="str">
        <f t="shared" si="6"/>
        <v/>
      </c>
      <c r="I93" s="67"/>
      <c r="J93" t="str" cm="1">
        <f t="array" ref="J93">IFERROR(_xlfn.XLOOKUP(H93,$E$5:$E$9,$C$5:$D$9),"")</f>
        <v/>
      </c>
      <c r="K93"/>
      <c r="L93"/>
      <c r="M93"/>
      <c r="N93" s="1" t="str">
        <f t="shared" si="7"/>
        <v/>
      </c>
      <c r="O93" s="1" t="str">
        <f t="shared" si="7"/>
        <v/>
      </c>
      <c r="P93" s="1" t="str">
        <f t="shared" si="7"/>
        <v/>
      </c>
      <c r="Q93" s="1" t="str">
        <f t="shared" si="7"/>
        <v/>
      </c>
      <c r="R93" s="1" t="str">
        <f t="shared" si="7"/>
        <v/>
      </c>
    </row>
    <row r="94" spans="2:18" ht="12.75" customHeight="1" thickBot="1" x14ac:dyDescent="0.3">
      <c r="B94" s="36"/>
      <c r="C94" s="33" t="str">
        <f>IFERROR(_xlfn.XLOOKUP(B94,licencies[Nom Prenom],licencies[CodeLicence20242025]),"")</f>
        <v/>
      </c>
      <c r="D94" s="34">
        <f t="shared" si="5"/>
        <v>1</v>
      </c>
      <c r="E94" s="35"/>
      <c r="F94" s="35"/>
      <c r="G94" s="35"/>
      <c r="H94" s="67" t="str">
        <f t="shared" si="6"/>
        <v/>
      </c>
      <c r="I94" s="67"/>
      <c r="J94" t="str" cm="1">
        <f t="array" ref="J94">IFERROR(_xlfn.XLOOKUP(H94,$E$5:$E$9,$C$5:$D$9),"")</f>
        <v/>
      </c>
      <c r="K94"/>
      <c r="L94"/>
      <c r="M94"/>
      <c r="N94" s="1" t="str">
        <f t="shared" si="7"/>
        <v/>
      </c>
      <c r="O94" s="1" t="str">
        <f t="shared" si="7"/>
        <v/>
      </c>
      <c r="P94" s="1" t="str">
        <f t="shared" si="7"/>
        <v/>
      </c>
      <c r="Q94" s="1" t="str">
        <f t="shared" si="7"/>
        <v/>
      </c>
      <c r="R94" s="1" t="str">
        <f t="shared" si="7"/>
        <v/>
      </c>
    </row>
    <row r="95" spans="2:18" ht="15.75" x14ac:dyDescent="0.25">
      <c r="B95" s="37" t="s">
        <v>31</v>
      </c>
      <c r="C95" s="37"/>
      <c r="D95" s="37"/>
      <c r="E95" s="37"/>
      <c r="F95" s="37"/>
      <c r="G95" s="37"/>
      <c r="H95" s="37"/>
      <c r="I95" s="37"/>
      <c r="J95"/>
      <c r="K95"/>
      <c r="L95"/>
      <c r="M95"/>
    </row>
  </sheetData>
  <mergeCells count="91">
    <mergeCell ref="H91:I91"/>
    <mergeCell ref="H92:I92"/>
    <mergeCell ref="H93:I93"/>
    <mergeCell ref="H94:I94"/>
    <mergeCell ref="J18:K18"/>
    <mergeCell ref="J19:K19"/>
    <mergeCell ref="H86:I86"/>
    <mergeCell ref="H87:I87"/>
    <mergeCell ref="H88:I88"/>
    <mergeCell ref="H89:I89"/>
    <mergeCell ref="H90:I90"/>
    <mergeCell ref="H81:I81"/>
    <mergeCell ref="H82:I82"/>
    <mergeCell ref="H83:I83"/>
    <mergeCell ref="H84:I84"/>
    <mergeCell ref="H85:I85"/>
    <mergeCell ref="H76:I76"/>
    <mergeCell ref="H77:I77"/>
    <mergeCell ref="H78:I78"/>
    <mergeCell ref="H79:I79"/>
    <mergeCell ref="H80:I80"/>
    <mergeCell ref="H71:I71"/>
    <mergeCell ref="H72:I72"/>
    <mergeCell ref="H73:I73"/>
    <mergeCell ref="H74:I74"/>
    <mergeCell ref="H75:I75"/>
    <mergeCell ref="H66:I66"/>
    <mergeCell ref="H67:I67"/>
    <mergeCell ref="H68:I68"/>
    <mergeCell ref="H69:I69"/>
    <mergeCell ref="H70:I70"/>
    <mergeCell ref="H61:I61"/>
    <mergeCell ref="H62:I62"/>
    <mergeCell ref="H63:I63"/>
    <mergeCell ref="H64:I64"/>
    <mergeCell ref="H65:I65"/>
    <mergeCell ref="H56:I56"/>
    <mergeCell ref="H57:I57"/>
    <mergeCell ref="H58:I58"/>
    <mergeCell ref="H59:I59"/>
    <mergeCell ref="H60:I60"/>
    <mergeCell ref="H51:I51"/>
    <mergeCell ref="H52:I52"/>
    <mergeCell ref="H53:I53"/>
    <mergeCell ref="H54:I54"/>
    <mergeCell ref="H55:I55"/>
    <mergeCell ref="H46:I46"/>
    <mergeCell ref="H47:I47"/>
    <mergeCell ref="H48:I48"/>
    <mergeCell ref="H49:I49"/>
    <mergeCell ref="H50:I50"/>
    <mergeCell ref="H42:I42"/>
    <mergeCell ref="H43:I43"/>
    <mergeCell ref="H44:I44"/>
    <mergeCell ref="H45:I45"/>
    <mergeCell ref="H37:I37"/>
    <mergeCell ref="H38:I38"/>
    <mergeCell ref="H39:I39"/>
    <mergeCell ref="H40:I40"/>
    <mergeCell ref="H41:I41"/>
    <mergeCell ref="H32:I32"/>
    <mergeCell ref="H33:I33"/>
    <mergeCell ref="H34:I34"/>
    <mergeCell ref="H35:I35"/>
    <mergeCell ref="H36:I36"/>
    <mergeCell ref="H27:I27"/>
    <mergeCell ref="H28:I28"/>
    <mergeCell ref="H29:I29"/>
    <mergeCell ref="H30:I30"/>
    <mergeCell ref="H31:I31"/>
    <mergeCell ref="H22:I22"/>
    <mergeCell ref="H23:I23"/>
    <mergeCell ref="H24:I24"/>
    <mergeCell ref="H25:I25"/>
    <mergeCell ref="H26:I26"/>
    <mergeCell ref="B2:E2"/>
    <mergeCell ref="B10:D10"/>
    <mergeCell ref="C4:D4"/>
    <mergeCell ref="C5:D5"/>
    <mergeCell ref="C7:D7"/>
    <mergeCell ref="C6:D6"/>
    <mergeCell ref="C8:D8"/>
    <mergeCell ref="C9:D9"/>
    <mergeCell ref="F13:G13"/>
    <mergeCell ref="F15:G15"/>
    <mergeCell ref="F14:G14"/>
    <mergeCell ref="H18:I18"/>
    <mergeCell ref="H19:I19"/>
    <mergeCell ref="H21:I21"/>
    <mergeCell ref="C18:D18"/>
    <mergeCell ref="E18:G18"/>
  </mergeCells>
  <phoneticPr fontId="15" type="noConversion"/>
  <conditionalFormatting sqref="D22:D94">
    <cfRule type="cellIs" dxfId="8" priority="2" operator="greaterThan">
      <formula>1</formula>
    </cfRule>
    <cfRule type="cellIs" dxfId="7" priority="3" operator="lessThan">
      <formula>1</formula>
    </cfRule>
  </conditionalFormatting>
  <conditionalFormatting sqref="M11">
    <cfRule type="cellIs" dxfId="6" priority="1" operator="equal">
      <formula>"EXACT"</formula>
    </cfRule>
    <cfRule type="cellIs" dxfId="5" priority="4" operator="equal">
      <formula>FALSE</formula>
    </cfRule>
  </conditionalFormatting>
  <printOptions horizontalCentered="1"/>
  <pageMargins left="0.55118110236220474" right="0.31496062992125984" top="0.35433070866141736" bottom="0.35433070866141736" header="0" footer="0"/>
  <pageSetup paperSize="9" scale="76" fitToHeight="2" orientation="portrait" r:id="rId1"/>
  <rowBreaks count="1" manualBreakCount="1">
    <brk id="17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B1B1C-7D4B-4FA0-8672-255C4FFE7B53}">
  <sheetPr codeName="Feuil2"/>
  <dimension ref="A1:U510"/>
  <sheetViews>
    <sheetView topLeftCell="F90" workbookViewId="0">
      <selection activeCell="E82" sqref="E82"/>
    </sheetView>
  </sheetViews>
  <sheetFormatPr baseColWidth="10" defaultRowHeight="15.75" x14ac:dyDescent="0.25"/>
  <cols>
    <col min="1" max="1" width="14.625" customWidth="1"/>
    <col min="2" max="2" width="21.625" bestFit="1" customWidth="1"/>
    <col min="3" max="3" width="15.125" bestFit="1" customWidth="1"/>
    <col min="4" max="4" width="30.625" bestFit="1" customWidth="1"/>
    <col min="5" max="5" width="22" bestFit="1" customWidth="1"/>
    <col min="6" max="6" width="14.75" bestFit="1" customWidth="1"/>
    <col min="20" max="20" width="19.25" bestFit="1" customWidth="1"/>
  </cols>
  <sheetData>
    <row r="1" spans="1:21" x14ac:dyDescent="0.25">
      <c r="A1" t="s">
        <v>61</v>
      </c>
      <c r="B1" t="s">
        <v>62</v>
      </c>
      <c r="C1" t="s">
        <v>63</v>
      </c>
      <c r="D1" t="s">
        <v>291</v>
      </c>
      <c r="E1" t="s">
        <v>296</v>
      </c>
      <c r="F1" t="s">
        <v>840</v>
      </c>
      <c r="G1" t="s">
        <v>64</v>
      </c>
      <c r="H1" t="s">
        <v>65</v>
      </c>
      <c r="I1" t="s">
        <v>66</v>
      </c>
      <c r="J1" t="s">
        <v>67</v>
      </c>
      <c r="K1" t="s">
        <v>68</v>
      </c>
      <c r="L1" t="s">
        <v>69</v>
      </c>
      <c r="M1" t="s">
        <v>70</v>
      </c>
      <c r="N1" t="s">
        <v>71</v>
      </c>
      <c r="O1" t="s">
        <v>72</v>
      </c>
      <c r="P1" t="s">
        <v>73</v>
      </c>
      <c r="Q1" t="s">
        <v>74</v>
      </c>
      <c r="T1" t="s">
        <v>292</v>
      </c>
      <c r="U1" t="s">
        <v>293</v>
      </c>
    </row>
    <row r="2" spans="1:21" x14ac:dyDescent="0.25">
      <c r="A2">
        <v>2293674</v>
      </c>
      <c r="B2" t="s">
        <v>297</v>
      </c>
      <c r="C2" t="s">
        <v>150</v>
      </c>
      <c r="D2" t="str">
        <f>CONCATENATE(licencies[[#This Row],[Nom]]," ",licencies[[#This Row],[Prenom]])</f>
        <v>aa Béatrice</v>
      </c>
      <c r="F2" s="50"/>
      <c r="H2" t="s">
        <v>151</v>
      </c>
      <c r="I2" t="s">
        <v>76</v>
      </c>
      <c r="J2" t="s">
        <v>79</v>
      </c>
      <c r="K2">
        <v>4175</v>
      </c>
      <c r="L2">
        <v>0</v>
      </c>
      <c r="M2">
        <v>0</v>
      </c>
      <c r="N2">
        <v>1.41</v>
      </c>
      <c r="O2">
        <v>12.02</v>
      </c>
      <c r="P2">
        <v>36.159999999999997</v>
      </c>
      <c r="Q2">
        <v>67.95</v>
      </c>
      <c r="S2" s="39">
        <f>COUNTA(OngletComitéN!T2:T32)</f>
        <v>31</v>
      </c>
      <c r="T2" s="38" t="s">
        <v>32</v>
      </c>
      <c r="U2" s="38" t="s">
        <v>809</v>
      </c>
    </row>
    <row r="3" spans="1:21" x14ac:dyDescent="0.25">
      <c r="A3">
        <v>1018974</v>
      </c>
      <c r="B3" t="s">
        <v>298</v>
      </c>
      <c r="C3" t="s">
        <v>147</v>
      </c>
      <c r="D3" t="str">
        <f>CONCATENATE(licencies[[#This Row],[Nom]]," ",licencies[[#This Row],[Prenom]])</f>
        <v>a Sylvie</v>
      </c>
      <c r="F3" s="50"/>
      <c r="H3" t="s">
        <v>34</v>
      </c>
      <c r="I3" t="s">
        <v>76</v>
      </c>
      <c r="J3" t="s">
        <v>77</v>
      </c>
      <c r="K3">
        <v>4819</v>
      </c>
      <c r="L3">
        <v>0</v>
      </c>
      <c r="M3">
        <v>0</v>
      </c>
      <c r="N3">
        <v>0.08</v>
      </c>
      <c r="O3">
        <v>4.1900000000000004</v>
      </c>
      <c r="P3">
        <v>73.63</v>
      </c>
      <c r="Q3">
        <v>100</v>
      </c>
      <c r="T3" s="38" t="s">
        <v>33</v>
      </c>
      <c r="U3" s="38" t="s">
        <v>810</v>
      </c>
    </row>
    <row r="4" spans="1:21" x14ac:dyDescent="0.25">
      <c r="A4">
        <v>1019502</v>
      </c>
      <c r="B4" t="s">
        <v>299</v>
      </c>
      <c r="C4" t="s">
        <v>273</v>
      </c>
      <c r="D4" t="str">
        <f>CONCATENATE(licencies[[#This Row],[Nom]]," ",licencies[[#This Row],[Prenom]])</f>
        <v>b René</v>
      </c>
      <c r="F4" s="50"/>
      <c r="H4" t="s">
        <v>34</v>
      </c>
      <c r="I4" t="s">
        <v>76</v>
      </c>
      <c r="J4" t="s">
        <v>98</v>
      </c>
      <c r="K4">
        <v>15579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T4" s="38" t="s">
        <v>34</v>
      </c>
      <c r="U4" s="38" t="s">
        <v>811</v>
      </c>
    </row>
    <row r="5" spans="1:21" x14ac:dyDescent="0.25">
      <c r="A5">
        <v>1022673</v>
      </c>
      <c r="B5" t="s">
        <v>300</v>
      </c>
      <c r="C5" t="s">
        <v>248</v>
      </c>
      <c r="D5" t="str">
        <f>CONCATENATE(licencies[[#This Row],[Nom]]," ",licencies[[#This Row],[Prenom]])</f>
        <v>c Caroline</v>
      </c>
      <c r="F5" s="50"/>
      <c r="H5" t="s">
        <v>34</v>
      </c>
      <c r="I5" t="s">
        <v>76</v>
      </c>
      <c r="J5" t="s">
        <v>79</v>
      </c>
      <c r="K5">
        <v>12322</v>
      </c>
      <c r="L5">
        <v>0</v>
      </c>
      <c r="M5">
        <v>0</v>
      </c>
      <c r="N5">
        <v>0</v>
      </c>
      <c r="O5">
        <v>0</v>
      </c>
      <c r="P5">
        <v>0.01</v>
      </c>
      <c r="Q5">
        <v>17.52</v>
      </c>
      <c r="T5" s="38" t="s">
        <v>35</v>
      </c>
      <c r="U5" s="38" t="s">
        <v>812</v>
      </c>
    </row>
    <row r="6" spans="1:21" x14ac:dyDescent="0.25">
      <c r="A6">
        <v>1019513</v>
      </c>
      <c r="B6" t="s">
        <v>301</v>
      </c>
      <c r="C6" t="s">
        <v>166</v>
      </c>
      <c r="D6" t="str">
        <f>CONCATENATE(licencies[[#This Row],[Nom]]," ",licencies[[#This Row],[Prenom]])</f>
        <v>d Claudine</v>
      </c>
      <c r="F6" s="50"/>
      <c r="H6" t="s">
        <v>34</v>
      </c>
      <c r="I6" t="s">
        <v>76</v>
      </c>
      <c r="J6" t="s">
        <v>98</v>
      </c>
      <c r="K6">
        <v>9055</v>
      </c>
      <c r="L6">
        <v>0</v>
      </c>
      <c r="M6">
        <v>0</v>
      </c>
      <c r="N6">
        <v>0</v>
      </c>
      <c r="O6">
        <v>0.02</v>
      </c>
      <c r="P6">
        <v>2.62</v>
      </c>
      <c r="Q6">
        <v>78.3</v>
      </c>
      <c r="T6" s="38" t="s">
        <v>36</v>
      </c>
      <c r="U6" s="38" t="s">
        <v>813</v>
      </c>
    </row>
    <row r="7" spans="1:21" x14ac:dyDescent="0.25">
      <c r="A7">
        <v>1019697</v>
      </c>
      <c r="B7" t="s">
        <v>302</v>
      </c>
      <c r="C7" t="s">
        <v>206</v>
      </c>
      <c r="D7" t="str">
        <f>CONCATENATE(licencies[[#This Row],[Nom]]," ",licencies[[#This Row],[Prenom]])</f>
        <v>e Marie-Christine</v>
      </c>
      <c r="F7" s="50"/>
      <c r="H7" t="s">
        <v>34</v>
      </c>
      <c r="I7" t="s">
        <v>76</v>
      </c>
      <c r="J7" t="s">
        <v>79</v>
      </c>
      <c r="K7">
        <v>11546</v>
      </c>
      <c r="L7">
        <v>0</v>
      </c>
      <c r="M7">
        <v>0</v>
      </c>
      <c r="N7">
        <v>0</v>
      </c>
      <c r="O7">
        <v>0</v>
      </c>
      <c r="P7">
        <v>0</v>
      </c>
      <c r="Q7">
        <v>27.12</v>
      </c>
      <c r="T7" s="38" t="s">
        <v>37</v>
      </c>
      <c r="U7" s="38" t="s">
        <v>814</v>
      </c>
    </row>
    <row r="8" spans="1:21" x14ac:dyDescent="0.25">
      <c r="A8">
        <v>1740432</v>
      </c>
      <c r="B8" t="s">
        <v>303</v>
      </c>
      <c r="C8" t="s">
        <v>154</v>
      </c>
      <c r="D8" t="str">
        <f>CONCATENATE(licencies[[#This Row],[Nom]]," ",licencies[[#This Row],[Prenom]])</f>
        <v>f Yolande</v>
      </c>
      <c r="F8" s="50"/>
      <c r="H8" t="s">
        <v>34</v>
      </c>
      <c r="I8" t="s">
        <v>76</v>
      </c>
      <c r="J8" t="s">
        <v>98</v>
      </c>
      <c r="K8">
        <v>4399</v>
      </c>
      <c r="L8">
        <v>0</v>
      </c>
      <c r="M8">
        <v>0</v>
      </c>
      <c r="N8">
        <v>0.02</v>
      </c>
      <c r="O8">
        <v>13.02</v>
      </c>
      <c r="P8">
        <v>93.01</v>
      </c>
      <c r="Q8">
        <v>100</v>
      </c>
      <c r="T8" s="38" t="s">
        <v>38</v>
      </c>
      <c r="U8" s="38" t="s">
        <v>815</v>
      </c>
    </row>
    <row r="9" spans="1:21" x14ac:dyDescent="0.25">
      <c r="A9">
        <v>1021799</v>
      </c>
      <c r="B9" t="s">
        <v>304</v>
      </c>
      <c r="C9" t="s">
        <v>97</v>
      </c>
      <c r="D9" t="str">
        <f>CONCATENATE(licencies[[#This Row],[Nom]]," ",licencies[[#This Row],[Prenom]])</f>
        <v>g Alain</v>
      </c>
      <c r="F9" s="50"/>
      <c r="H9" t="s">
        <v>34</v>
      </c>
      <c r="I9" t="s">
        <v>76</v>
      </c>
      <c r="J9" t="s">
        <v>79</v>
      </c>
      <c r="K9">
        <v>12555</v>
      </c>
      <c r="L9">
        <v>0</v>
      </c>
      <c r="M9">
        <v>0</v>
      </c>
      <c r="N9">
        <v>0</v>
      </c>
      <c r="O9">
        <v>0</v>
      </c>
      <c r="P9">
        <v>0.02</v>
      </c>
      <c r="Q9">
        <v>14.86</v>
      </c>
      <c r="T9" s="38" t="s">
        <v>39</v>
      </c>
      <c r="U9" s="38" t="s">
        <v>816</v>
      </c>
    </row>
    <row r="10" spans="1:21" x14ac:dyDescent="0.25">
      <c r="A10">
        <v>2030073</v>
      </c>
      <c r="B10" t="s">
        <v>305</v>
      </c>
      <c r="C10" t="s">
        <v>108</v>
      </c>
      <c r="D10" t="str">
        <f>CONCATENATE(licencies[[#This Row],[Nom]]," ",licencies[[#This Row],[Prenom]])</f>
        <v>h Daniel</v>
      </c>
      <c r="F10" s="50"/>
      <c r="H10" t="s">
        <v>34</v>
      </c>
      <c r="I10" t="s">
        <v>76</v>
      </c>
      <c r="J10" t="s">
        <v>79</v>
      </c>
      <c r="K10">
        <v>793</v>
      </c>
      <c r="L10">
        <v>0.06</v>
      </c>
      <c r="M10">
        <v>17.11</v>
      </c>
      <c r="N10">
        <v>45.61</v>
      </c>
      <c r="O10">
        <v>87.22</v>
      </c>
      <c r="P10">
        <v>99.97</v>
      </c>
      <c r="Q10">
        <v>100</v>
      </c>
      <c r="T10" s="38" t="s">
        <v>40</v>
      </c>
      <c r="U10" s="38" t="s">
        <v>817</v>
      </c>
    </row>
    <row r="11" spans="1:21" x14ac:dyDescent="0.25">
      <c r="A11">
        <v>1021788</v>
      </c>
      <c r="B11" t="s">
        <v>306</v>
      </c>
      <c r="C11" t="s">
        <v>235</v>
      </c>
      <c r="D11" t="str">
        <f>CONCATENATE(licencies[[#This Row],[Nom]]," ",licencies[[#This Row],[Prenom]])</f>
        <v>i Anne</v>
      </c>
      <c r="F11" s="50"/>
      <c r="H11" t="s">
        <v>34</v>
      </c>
      <c r="I11" t="s">
        <v>76</v>
      </c>
      <c r="J11" t="s">
        <v>77</v>
      </c>
      <c r="K11">
        <v>17838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T11" s="38" t="s">
        <v>41</v>
      </c>
      <c r="U11" s="38" t="s">
        <v>818</v>
      </c>
    </row>
    <row r="12" spans="1:21" x14ac:dyDescent="0.25">
      <c r="A12">
        <v>1019577</v>
      </c>
      <c r="B12" t="s">
        <v>307</v>
      </c>
      <c r="C12" t="s">
        <v>78</v>
      </c>
      <c r="D12" t="str">
        <f>CONCATENATE(licencies[[#This Row],[Nom]]," ",licencies[[#This Row],[Prenom]])</f>
        <v>j Dominique</v>
      </c>
      <c r="F12" s="50"/>
      <c r="H12" t="s">
        <v>34</v>
      </c>
      <c r="I12" t="s">
        <v>76</v>
      </c>
      <c r="J12" t="s">
        <v>98</v>
      </c>
      <c r="K12">
        <v>9992</v>
      </c>
      <c r="L12">
        <v>0</v>
      </c>
      <c r="M12">
        <v>0</v>
      </c>
      <c r="N12">
        <v>0</v>
      </c>
      <c r="O12">
        <v>0</v>
      </c>
      <c r="P12">
        <v>3.01</v>
      </c>
      <c r="Q12">
        <v>53.02</v>
      </c>
      <c r="T12" s="38" t="s">
        <v>42</v>
      </c>
      <c r="U12" s="38" t="s">
        <v>819</v>
      </c>
    </row>
    <row r="13" spans="1:21" x14ac:dyDescent="0.25">
      <c r="A13">
        <v>1022340</v>
      </c>
      <c r="B13" t="s">
        <v>308</v>
      </c>
      <c r="C13" t="s">
        <v>119</v>
      </c>
      <c r="D13" t="str">
        <f>CONCATENATE(licencies[[#This Row],[Nom]]," ",licencies[[#This Row],[Prenom]])</f>
        <v>k Monique</v>
      </c>
      <c r="F13" s="50"/>
      <c r="H13" t="s">
        <v>34</v>
      </c>
      <c r="I13" t="s">
        <v>76</v>
      </c>
      <c r="J13" t="s">
        <v>79</v>
      </c>
      <c r="K13">
        <v>17921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T13" s="38" t="s">
        <v>43</v>
      </c>
      <c r="U13" s="38" t="s">
        <v>820</v>
      </c>
    </row>
    <row r="14" spans="1:21" x14ac:dyDescent="0.25">
      <c r="A14">
        <v>2210879</v>
      </c>
      <c r="B14" t="s">
        <v>309</v>
      </c>
      <c r="C14" t="s">
        <v>119</v>
      </c>
      <c r="D14" t="str">
        <f>CONCATENATE(licencies[[#This Row],[Nom]]," ",licencies[[#This Row],[Prenom]])</f>
        <v>l Monique</v>
      </c>
      <c r="F14" s="50"/>
      <c r="H14" t="s">
        <v>34</v>
      </c>
      <c r="I14" t="s">
        <v>76</v>
      </c>
      <c r="J14" t="s">
        <v>120</v>
      </c>
      <c r="K14">
        <v>9667</v>
      </c>
      <c r="L14">
        <v>0</v>
      </c>
      <c r="M14">
        <v>0</v>
      </c>
      <c r="N14">
        <v>0</v>
      </c>
      <c r="O14">
        <v>0</v>
      </c>
      <c r="P14">
        <v>1.65</v>
      </c>
      <c r="Q14">
        <v>59.03</v>
      </c>
      <c r="T14" s="38" t="s">
        <v>22</v>
      </c>
      <c r="U14" s="38" t="s">
        <v>821</v>
      </c>
    </row>
    <row r="15" spans="1:21" x14ac:dyDescent="0.25">
      <c r="A15">
        <v>1022349</v>
      </c>
      <c r="B15" t="s">
        <v>310</v>
      </c>
      <c r="C15" t="s">
        <v>112</v>
      </c>
      <c r="D15" t="str">
        <f>CONCATENATE(licencies[[#This Row],[Nom]]," ",licencies[[#This Row],[Prenom]])</f>
        <v>m Christine</v>
      </c>
      <c r="F15" s="50"/>
      <c r="H15" t="s">
        <v>34</v>
      </c>
      <c r="I15" t="s">
        <v>76</v>
      </c>
      <c r="J15" t="s">
        <v>79</v>
      </c>
      <c r="K15">
        <v>18215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T15" s="38" t="s">
        <v>44</v>
      </c>
      <c r="U15" s="38" t="s">
        <v>822</v>
      </c>
    </row>
    <row r="16" spans="1:21" x14ac:dyDescent="0.25">
      <c r="A16">
        <v>1018398</v>
      </c>
      <c r="B16" t="s">
        <v>311</v>
      </c>
      <c r="C16" t="s">
        <v>124</v>
      </c>
      <c r="D16" t="str">
        <f>CONCATENATE(licencies[[#This Row],[Nom]]," ",licencies[[#This Row],[Prenom]])</f>
        <v>n Anne-Marie</v>
      </c>
      <c r="F16" s="50"/>
      <c r="H16" t="s">
        <v>34</v>
      </c>
      <c r="I16" t="s">
        <v>76</v>
      </c>
      <c r="J16" t="s">
        <v>98</v>
      </c>
      <c r="K16">
        <v>7959</v>
      </c>
      <c r="L16">
        <v>0</v>
      </c>
      <c r="M16">
        <v>0</v>
      </c>
      <c r="N16">
        <v>0</v>
      </c>
      <c r="O16">
        <v>0.25</v>
      </c>
      <c r="P16">
        <v>12.85</v>
      </c>
      <c r="Q16">
        <v>88.87</v>
      </c>
      <c r="T16" s="38" t="s">
        <v>45</v>
      </c>
      <c r="U16" s="38" t="s">
        <v>823</v>
      </c>
    </row>
    <row r="17" spans="1:21" x14ac:dyDescent="0.25">
      <c r="A17">
        <v>1011140</v>
      </c>
      <c r="B17" t="s">
        <v>312</v>
      </c>
      <c r="C17" t="s">
        <v>176</v>
      </c>
      <c r="D17" t="str">
        <f>CONCATENATE(licencies[[#This Row],[Nom]]," ",licencies[[#This Row],[Prenom]])</f>
        <v>o Arlette</v>
      </c>
      <c r="F17" s="50"/>
      <c r="H17" t="s">
        <v>34</v>
      </c>
      <c r="I17" t="s">
        <v>76</v>
      </c>
      <c r="J17" t="s">
        <v>98</v>
      </c>
      <c r="K17">
        <v>9412</v>
      </c>
      <c r="L17">
        <v>0</v>
      </c>
      <c r="M17">
        <v>0</v>
      </c>
      <c r="N17">
        <v>0</v>
      </c>
      <c r="O17">
        <v>0</v>
      </c>
      <c r="P17">
        <v>2.38</v>
      </c>
      <c r="Q17">
        <v>64.739999999999995</v>
      </c>
      <c r="T17" s="38" t="s">
        <v>46</v>
      </c>
      <c r="U17" s="38" t="s">
        <v>824</v>
      </c>
    </row>
    <row r="18" spans="1:21" x14ac:dyDescent="0.25">
      <c r="A18">
        <v>1011129</v>
      </c>
      <c r="B18" t="s">
        <v>313</v>
      </c>
      <c r="C18" t="s">
        <v>92</v>
      </c>
      <c r="D18" t="str">
        <f>CONCATENATE(licencies[[#This Row],[Nom]]," ",licencies[[#This Row],[Prenom]])</f>
        <v>p Claude</v>
      </c>
      <c r="F18" s="50"/>
      <c r="H18" t="s">
        <v>34</v>
      </c>
      <c r="I18" t="s">
        <v>76</v>
      </c>
      <c r="J18" t="s">
        <v>98</v>
      </c>
      <c r="K18">
        <v>13310</v>
      </c>
      <c r="L18">
        <v>0</v>
      </c>
      <c r="M18">
        <v>0</v>
      </c>
      <c r="N18">
        <v>0</v>
      </c>
      <c r="O18">
        <v>0</v>
      </c>
      <c r="P18">
        <v>0</v>
      </c>
      <c r="Q18">
        <v>7.4</v>
      </c>
      <c r="T18" s="38" t="s">
        <v>47</v>
      </c>
      <c r="U18" s="38" t="s">
        <v>825</v>
      </c>
    </row>
    <row r="19" spans="1:21" x14ac:dyDescent="0.25">
      <c r="A19">
        <v>1022779</v>
      </c>
      <c r="B19" t="s">
        <v>314</v>
      </c>
      <c r="C19" t="s">
        <v>287</v>
      </c>
      <c r="D19" t="str">
        <f>CONCATENATE(licencies[[#This Row],[Nom]]," ",licencies[[#This Row],[Prenom]])</f>
        <v>q Marie-Noëlle</v>
      </c>
      <c r="F19" s="50"/>
      <c r="H19" t="s">
        <v>34</v>
      </c>
      <c r="I19" t="s">
        <v>76</v>
      </c>
      <c r="J19" t="s">
        <v>98</v>
      </c>
      <c r="K19">
        <v>18454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T19" s="38" t="s">
        <v>48</v>
      </c>
      <c r="U19" s="38" t="s">
        <v>826</v>
      </c>
    </row>
    <row r="20" spans="1:21" x14ac:dyDescent="0.25">
      <c r="A20">
        <v>1008784</v>
      </c>
      <c r="B20" t="s">
        <v>315</v>
      </c>
      <c r="C20" t="s">
        <v>129</v>
      </c>
      <c r="D20" t="str">
        <f>CONCATENATE(licencies[[#This Row],[Nom]]," ",licencies[[#This Row],[Prenom]])</f>
        <v>r Marie-Françoise</v>
      </c>
      <c r="F20" s="50"/>
      <c r="H20" t="s">
        <v>34</v>
      </c>
      <c r="I20" t="s">
        <v>76</v>
      </c>
      <c r="J20" t="s">
        <v>98</v>
      </c>
      <c r="K20">
        <v>9718</v>
      </c>
      <c r="L20">
        <v>0</v>
      </c>
      <c r="M20">
        <v>0</v>
      </c>
      <c r="N20">
        <v>0</v>
      </c>
      <c r="O20">
        <v>0</v>
      </c>
      <c r="P20">
        <v>1.84</v>
      </c>
      <c r="Q20">
        <v>58.03</v>
      </c>
      <c r="T20" s="38" t="s">
        <v>49</v>
      </c>
      <c r="U20" s="38" t="s">
        <v>827</v>
      </c>
    </row>
    <row r="21" spans="1:21" x14ac:dyDescent="0.25">
      <c r="A21">
        <v>1342841</v>
      </c>
      <c r="B21" t="s">
        <v>316</v>
      </c>
      <c r="C21" t="s">
        <v>143</v>
      </c>
      <c r="D21" t="str">
        <f>CONCATENATE(licencies[[#This Row],[Nom]]," ",licencies[[#This Row],[Prenom]])</f>
        <v>s Marie-Claude</v>
      </c>
      <c r="F21" s="50"/>
      <c r="H21" t="s">
        <v>34</v>
      </c>
      <c r="I21" t="s">
        <v>76</v>
      </c>
      <c r="J21" t="s">
        <v>98</v>
      </c>
      <c r="K21">
        <v>9507</v>
      </c>
      <c r="L21">
        <v>0</v>
      </c>
      <c r="M21">
        <v>0</v>
      </c>
      <c r="N21">
        <v>0</v>
      </c>
      <c r="O21">
        <v>0.2</v>
      </c>
      <c r="P21">
        <v>6.84</v>
      </c>
      <c r="Q21">
        <v>62.65</v>
      </c>
      <c r="T21" s="38" t="s">
        <v>50</v>
      </c>
      <c r="U21" s="38" t="s">
        <v>828</v>
      </c>
    </row>
    <row r="22" spans="1:21" x14ac:dyDescent="0.25">
      <c r="A22">
        <v>1019534</v>
      </c>
      <c r="B22" t="s">
        <v>317</v>
      </c>
      <c r="C22" t="s">
        <v>271</v>
      </c>
      <c r="D22" t="str">
        <f>CONCATENATE(licencies[[#This Row],[Nom]]," ",licencies[[#This Row],[Prenom]])</f>
        <v>t Simone</v>
      </c>
      <c r="F22" s="50"/>
      <c r="H22" t="s">
        <v>34</v>
      </c>
      <c r="I22" t="s">
        <v>76</v>
      </c>
      <c r="J22" t="s">
        <v>120</v>
      </c>
      <c r="K22">
        <v>15204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T22" s="38" t="s">
        <v>51</v>
      </c>
      <c r="U22" s="38" t="s">
        <v>829</v>
      </c>
    </row>
    <row r="23" spans="1:21" x14ac:dyDescent="0.25">
      <c r="A23">
        <v>2303452</v>
      </c>
      <c r="B23" t="s">
        <v>318</v>
      </c>
      <c r="C23" t="s">
        <v>140</v>
      </c>
      <c r="D23" t="str">
        <f>CONCATENATE(licencies[[#This Row],[Nom]]," ",licencies[[#This Row],[Prenom]])</f>
        <v>u Danielle</v>
      </c>
      <c r="F23" s="50"/>
      <c r="H23" t="s">
        <v>34</v>
      </c>
      <c r="I23" t="s">
        <v>76</v>
      </c>
      <c r="J23" t="s">
        <v>120</v>
      </c>
      <c r="K23">
        <v>9099</v>
      </c>
      <c r="L23">
        <v>0</v>
      </c>
      <c r="M23">
        <v>0</v>
      </c>
      <c r="N23">
        <v>0</v>
      </c>
      <c r="O23">
        <v>0</v>
      </c>
      <c r="P23">
        <v>8.36</v>
      </c>
      <c r="Q23">
        <v>76.099999999999994</v>
      </c>
      <c r="T23" s="38" t="s">
        <v>52</v>
      </c>
      <c r="U23" s="38" t="s">
        <v>830</v>
      </c>
    </row>
    <row r="24" spans="1:21" x14ac:dyDescent="0.25">
      <c r="A24">
        <v>1019543</v>
      </c>
      <c r="B24" t="s">
        <v>319</v>
      </c>
      <c r="C24" t="s">
        <v>119</v>
      </c>
      <c r="D24" t="str">
        <f>CONCATENATE(licencies[[#This Row],[Nom]]," ",licencies[[#This Row],[Prenom]])</f>
        <v>v Monique</v>
      </c>
      <c r="F24" s="50"/>
      <c r="H24" t="s">
        <v>34</v>
      </c>
      <c r="I24" t="s">
        <v>76</v>
      </c>
      <c r="J24" t="s">
        <v>98</v>
      </c>
      <c r="K24">
        <v>12831</v>
      </c>
      <c r="L24">
        <v>0</v>
      </c>
      <c r="M24">
        <v>0</v>
      </c>
      <c r="N24">
        <v>0</v>
      </c>
      <c r="O24">
        <v>0</v>
      </c>
      <c r="P24">
        <v>0.09</v>
      </c>
      <c r="Q24">
        <v>11.97</v>
      </c>
      <c r="T24" s="38" t="s">
        <v>53</v>
      </c>
      <c r="U24" s="38" t="s">
        <v>831</v>
      </c>
    </row>
    <row r="25" spans="1:21" x14ac:dyDescent="0.25">
      <c r="A25">
        <v>1022684</v>
      </c>
      <c r="B25" t="s">
        <v>320</v>
      </c>
      <c r="C25" t="s">
        <v>123</v>
      </c>
      <c r="D25" t="str">
        <f>CONCATENATE(licencies[[#This Row],[Nom]]," ",licencies[[#This Row],[Prenom]])</f>
        <v>w Françoise</v>
      </c>
      <c r="F25" s="50"/>
      <c r="H25" t="s">
        <v>34</v>
      </c>
      <c r="I25" t="s">
        <v>76</v>
      </c>
      <c r="J25" t="s">
        <v>79</v>
      </c>
      <c r="K25">
        <v>19048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T25" s="38" t="s">
        <v>54</v>
      </c>
      <c r="U25" s="38" t="s">
        <v>832</v>
      </c>
    </row>
    <row r="26" spans="1:21" x14ac:dyDescent="0.25">
      <c r="A26">
        <v>2295919</v>
      </c>
      <c r="B26" t="s">
        <v>321</v>
      </c>
      <c r="C26" t="s">
        <v>252</v>
      </c>
      <c r="D26" t="str">
        <f>CONCATENATE(licencies[[#This Row],[Nom]]," ",licencies[[#This Row],[Prenom]])</f>
        <v>x Maurice</v>
      </c>
      <c r="F26" s="50"/>
      <c r="H26" t="s">
        <v>34</v>
      </c>
      <c r="I26" t="s">
        <v>76</v>
      </c>
      <c r="J26" t="s">
        <v>120</v>
      </c>
      <c r="K26">
        <v>13024</v>
      </c>
      <c r="L26">
        <v>0</v>
      </c>
      <c r="M26">
        <v>0</v>
      </c>
      <c r="N26">
        <v>0</v>
      </c>
      <c r="O26">
        <v>0</v>
      </c>
      <c r="P26">
        <v>0.33</v>
      </c>
      <c r="Q26">
        <v>9.93</v>
      </c>
      <c r="T26" s="38" t="s">
        <v>55</v>
      </c>
      <c r="U26" s="38" t="s">
        <v>833</v>
      </c>
    </row>
    <row r="27" spans="1:21" x14ac:dyDescent="0.25">
      <c r="A27">
        <v>1006235</v>
      </c>
      <c r="B27" t="s">
        <v>322</v>
      </c>
      <c r="C27" t="s">
        <v>175</v>
      </c>
      <c r="D27" t="str">
        <f>CONCATENATE(licencies[[#This Row],[Nom]]," ",licencies[[#This Row],[Prenom]])</f>
        <v>y Bernard</v>
      </c>
      <c r="F27" s="50"/>
      <c r="H27" t="s">
        <v>34</v>
      </c>
      <c r="I27" t="s">
        <v>76</v>
      </c>
      <c r="J27" t="s">
        <v>98</v>
      </c>
      <c r="K27">
        <v>5435</v>
      </c>
      <c r="L27">
        <v>0</v>
      </c>
      <c r="M27">
        <v>0</v>
      </c>
      <c r="N27">
        <v>0</v>
      </c>
      <c r="O27">
        <v>2.61</v>
      </c>
      <c r="P27">
        <v>57.14</v>
      </c>
      <c r="Q27">
        <v>99.91</v>
      </c>
      <c r="T27" s="38" t="s">
        <v>56</v>
      </c>
      <c r="U27" s="38" t="s">
        <v>834</v>
      </c>
    </row>
    <row r="28" spans="1:21" x14ac:dyDescent="0.25">
      <c r="A28">
        <v>1021845</v>
      </c>
      <c r="B28" t="s">
        <v>323</v>
      </c>
      <c r="C28" t="s">
        <v>288</v>
      </c>
      <c r="D28" t="str">
        <f>CONCATENATE(licencies[[#This Row],[Nom]]," ",licencies[[#This Row],[Prenom]])</f>
        <v>z Adeline</v>
      </c>
      <c r="F28" s="50"/>
      <c r="H28" t="s">
        <v>34</v>
      </c>
      <c r="I28" t="s">
        <v>76</v>
      </c>
      <c r="J28" t="s">
        <v>77</v>
      </c>
      <c r="K28">
        <v>19248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T28" s="38" t="s">
        <v>57</v>
      </c>
      <c r="U28" s="38" t="s">
        <v>835</v>
      </c>
    </row>
    <row r="29" spans="1:21" x14ac:dyDescent="0.25">
      <c r="A29">
        <v>1021810</v>
      </c>
      <c r="B29" t="s">
        <v>324</v>
      </c>
      <c r="C29" t="s">
        <v>116</v>
      </c>
      <c r="D29" t="str">
        <f>CONCATENATE(licencies[[#This Row],[Nom]]," ",licencies[[#This Row],[Prenom]])</f>
        <v>ab Nicole</v>
      </c>
      <c r="F29" s="50"/>
      <c r="H29" t="s">
        <v>34</v>
      </c>
      <c r="I29" t="s">
        <v>76</v>
      </c>
      <c r="J29" t="s">
        <v>98</v>
      </c>
      <c r="K29">
        <v>19250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T29" s="38" t="s">
        <v>58</v>
      </c>
      <c r="U29" s="38" t="s">
        <v>836</v>
      </c>
    </row>
    <row r="30" spans="1:21" x14ac:dyDescent="0.25">
      <c r="A30">
        <v>1021832</v>
      </c>
      <c r="B30" t="s">
        <v>325</v>
      </c>
      <c r="C30" t="s">
        <v>175</v>
      </c>
      <c r="D30" t="str">
        <f>CONCATENATE(licencies[[#This Row],[Nom]]," ",licencies[[#This Row],[Prenom]])</f>
        <v>ac Bernard</v>
      </c>
      <c r="F30" s="50"/>
      <c r="H30" t="s">
        <v>34</v>
      </c>
      <c r="I30" t="s">
        <v>76</v>
      </c>
      <c r="J30" t="s">
        <v>79</v>
      </c>
      <c r="K30">
        <v>12266</v>
      </c>
      <c r="L30">
        <v>0</v>
      </c>
      <c r="M30">
        <v>0</v>
      </c>
      <c r="N30">
        <v>0</v>
      </c>
      <c r="O30">
        <v>0</v>
      </c>
      <c r="P30">
        <v>0.41</v>
      </c>
      <c r="Q30">
        <v>18.100000000000001</v>
      </c>
      <c r="T30" s="38" t="s">
        <v>59</v>
      </c>
      <c r="U30" s="38" t="s">
        <v>837</v>
      </c>
    </row>
    <row r="31" spans="1:21" x14ac:dyDescent="0.25">
      <c r="A31">
        <v>1021821</v>
      </c>
      <c r="B31" t="s">
        <v>326</v>
      </c>
      <c r="C31" t="s">
        <v>123</v>
      </c>
      <c r="D31" t="str">
        <f>CONCATENATE(licencies[[#This Row],[Nom]]," ",licencies[[#This Row],[Prenom]])</f>
        <v>ad Françoise</v>
      </c>
      <c r="F31" s="50"/>
      <c r="H31" t="s">
        <v>34</v>
      </c>
      <c r="I31" t="s">
        <v>76</v>
      </c>
      <c r="J31" t="s">
        <v>79</v>
      </c>
      <c r="K31">
        <v>12229</v>
      </c>
      <c r="L31">
        <v>0</v>
      </c>
      <c r="M31">
        <v>0</v>
      </c>
      <c r="N31">
        <v>0</v>
      </c>
      <c r="O31">
        <v>0</v>
      </c>
      <c r="P31">
        <v>0</v>
      </c>
      <c r="Q31">
        <v>18.61</v>
      </c>
      <c r="T31" s="40" t="s">
        <v>60</v>
      </c>
      <c r="U31" s="40" t="s">
        <v>838</v>
      </c>
    </row>
    <row r="32" spans="1:21" x14ac:dyDescent="0.25">
      <c r="A32">
        <v>1019556</v>
      </c>
      <c r="B32" t="s">
        <v>327</v>
      </c>
      <c r="C32" t="s">
        <v>126</v>
      </c>
      <c r="D32" t="str">
        <f>CONCATENATE(licencies[[#This Row],[Nom]]," ",licencies[[#This Row],[Prenom]])</f>
        <v>ae Martine</v>
      </c>
      <c r="F32" s="50"/>
      <c r="H32" t="s">
        <v>34</v>
      </c>
      <c r="I32" t="s">
        <v>76</v>
      </c>
      <c r="J32" t="s">
        <v>98</v>
      </c>
      <c r="K32">
        <v>9034</v>
      </c>
      <c r="L32">
        <v>0</v>
      </c>
      <c r="M32">
        <v>0</v>
      </c>
      <c r="N32">
        <v>0</v>
      </c>
      <c r="O32">
        <v>0.1</v>
      </c>
      <c r="P32">
        <v>7.75</v>
      </c>
      <c r="Q32">
        <v>79.239999999999995</v>
      </c>
      <c r="T32" s="40" t="s">
        <v>295</v>
      </c>
      <c r="U32" s="40" t="s">
        <v>839</v>
      </c>
    </row>
    <row r="33" spans="1:17" x14ac:dyDescent="0.25">
      <c r="A33">
        <v>1019566</v>
      </c>
      <c r="B33" t="s">
        <v>328</v>
      </c>
      <c r="C33" t="s">
        <v>216</v>
      </c>
      <c r="D33" t="str">
        <f>CONCATENATE(licencies[[#This Row],[Nom]]," ",licencies[[#This Row],[Prenom]])</f>
        <v>af Nadine</v>
      </c>
      <c r="F33" s="50"/>
      <c r="H33" t="s">
        <v>34</v>
      </c>
      <c r="I33" t="s">
        <v>76</v>
      </c>
      <c r="J33" t="s">
        <v>79</v>
      </c>
      <c r="K33">
        <v>12445</v>
      </c>
      <c r="L33">
        <v>0</v>
      </c>
      <c r="M33">
        <v>0</v>
      </c>
      <c r="N33">
        <v>0</v>
      </c>
      <c r="O33">
        <v>0</v>
      </c>
      <c r="P33">
        <v>0</v>
      </c>
      <c r="Q33">
        <v>16.079999999999998</v>
      </c>
    </row>
    <row r="34" spans="1:17" x14ac:dyDescent="0.25">
      <c r="A34">
        <v>1008980</v>
      </c>
      <c r="B34" t="s">
        <v>329</v>
      </c>
      <c r="C34" t="s">
        <v>95</v>
      </c>
      <c r="D34" t="str">
        <f>CONCATENATE(licencies[[#This Row],[Nom]]," ",licencies[[#This Row],[Prenom]])</f>
        <v>ag Laurent</v>
      </c>
      <c r="F34" s="50"/>
      <c r="H34" t="s">
        <v>60</v>
      </c>
      <c r="I34" t="s">
        <v>76</v>
      </c>
      <c r="J34" t="s">
        <v>77</v>
      </c>
      <c r="K34">
        <v>15511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 x14ac:dyDescent="0.25">
      <c r="A35">
        <v>1008959</v>
      </c>
      <c r="B35" t="s">
        <v>330</v>
      </c>
      <c r="C35" t="s">
        <v>275</v>
      </c>
      <c r="D35" t="str">
        <f>CONCATENATE(licencies[[#This Row],[Nom]]," ",licencies[[#This Row],[Prenom]])</f>
        <v>ah Julie</v>
      </c>
      <c r="F35" s="50"/>
      <c r="H35" t="s">
        <v>60</v>
      </c>
      <c r="I35" t="s">
        <v>76</v>
      </c>
      <c r="J35" t="s">
        <v>77</v>
      </c>
      <c r="K35">
        <v>16068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25">
      <c r="A36">
        <v>1019719</v>
      </c>
      <c r="B36" t="s">
        <v>331</v>
      </c>
      <c r="C36" t="s">
        <v>235</v>
      </c>
      <c r="D36" t="str">
        <f>CONCATENATE(licencies[[#This Row],[Nom]]," ",licencies[[#This Row],[Prenom]])</f>
        <v>ai Anne</v>
      </c>
      <c r="F36" s="50"/>
      <c r="H36" t="s">
        <v>60</v>
      </c>
      <c r="I36" t="s">
        <v>76</v>
      </c>
      <c r="J36" t="s">
        <v>79</v>
      </c>
      <c r="K36">
        <v>16082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25">
      <c r="A37">
        <v>1019730</v>
      </c>
      <c r="B37" t="s">
        <v>332</v>
      </c>
      <c r="C37" t="s">
        <v>206</v>
      </c>
      <c r="D37" t="str">
        <f>CONCATENATE(licencies[[#This Row],[Nom]]," ",licencies[[#This Row],[Prenom]])</f>
        <v>aj Marie-Christine</v>
      </c>
      <c r="F37" s="50"/>
      <c r="H37" t="s">
        <v>60</v>
      </c>
      <c r="I37" t="s">
        <v>76</v>
      </c>
      <c r="J37" t="s">
        <v>79</v>
      </c>
      <c r="K37">
        <v>16543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25">
      <c r="A38">
        <v>1008969</v>
      </c>
      <c r="B38" t="s">
        <v>333</v>
      </c>
      <c r="C38" t="s">
        <v>280</v>
      </c>
      <c r="D38" t="str">
        <f>CONCATENATE(licencies[[#This Row],[Nom]]," ",licencies[[#This Row],[Prenom]])</f>
        <v>ak Yvan</v>
      </c>
      <c r="F38" s="50"/>
      <c r="H38" t="s">
        <v>60</v>
      </c>
      <c r="I38" t="s">
        <v>76</v>
      </c>
      <c r="J38" t="s">
        <v>98</v>
      </c>
      <c r="K38">
        <v>17016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25">
      <c r="A39">
        <v>1681227</v>
      </c>
      <c r="B39" t="s">
        <v>334</v>
      </c>
      <c r="C39" t="s">
        <v>126</v>
      </c>
      <c r="D39" t="str">
        <f>CONCATENATE(licencies[[#This Row],[Nom]]," ",licencies[[#This Row],[Prenom]])</f>
        <v>al Martine</v>
      </c>
      <c r="E39" t="s">
        <v>12</v>
      </c>
      <c r="F39" s="50">
        <v>45536</v>
      </c>
      <c r="H39" t="s">
        <v>22</v>
      </c>
      <c r="I39" t="s">
        <v>76</v>
      </c>
      <c r="J39" t="s">
        <v>98</v>
      </c>
      <c r="K39">
        <v>2249</v>
      </c>
      <c r="L39">
        <v>0</v>
      </c>
      <c r="M39">
        <v>0.04</v>
      </c>
      <c r="N39">
        <v>0.4</v>
      </c>
      <c r="O39">
        <v>62.07</v>
      </c>
      <c r="P39">
        <v>99.92</v>
      </c>
      <c r="Q39">
        <v>100</v>
      </c>
    </row>
    <row r="40" spans="1:17" x14ac:dyDescent="0.25">
      <c r="A40">
        <v>1003491</v>
      </c>
      <c r="B40" t="s">
        <v>335</v>
      </c>
      <c r="C40" t="s">
        <v>165</v>
      </c>
      <c r="D40" t="str">
        <f>CONCATENATE(licencies[[#This Row],[Nom]]," ",licencies[[#This Row],[Prenom]])</f>
        <v>am Serge</v>
      </c>
      <c r="E40" t="s">
        <v>10</v>
      </c>
      <c r="F40" s="50">
        <v>45536</v>
      </c>
      <c r="H40" t="s">
        <v>22</v>
      </c>
      <c r="I40" t="s">
        <v>76</v>
      </c>
      <c r="J40" t="s">
        <v>79</v>
      </c>
      <c r="K40">
        <v>4815</v>
      </c>
      <c r="L40">
        <v>0</v>
      </c>
      <c r="M40">
        <v>0</v>
      </c>
      <c r="N40">
        <v>0</v>
      </c>
      <c r="O40">
        <v>2.89</v>
      </c>
      <c r="P40">
        <v>73.77</v>
      </c>
      <c r="Q40">
        <v>99.73</v>
      </c>
    </row>
    <row r="41" spans="1:17" x14ac:dyDescent="0.25">
      <c r="A41">
        <v>3207198</v>
      </c>
      <c r="B41" t="s">
        <v>336</v>
      </c>
      <c r="C41" t="s">
        <v>87</v>
      </c>
      <c r="D41" t="str">
        <f>CONCATENATE(licencies[[#This Row],[Nom]]," ",licencies[[#This Row],[Prenom]])</f>
        <v>an Hugo</v>
      </c>
      <c r="F41" s="50"/>
      <c r="H41" t="s">
        <v>22</v>
      </c>
      <c r="I41" t="s">
        <v>76</v>
      </c>
      <c r="J41" t="s">
        <v>84</v>
      </c>
      <c r="K41">
        <v>248</v>
      </c>
      <c r="L41">
        <v>13.63</v>
      </c>
      <c r="M41">
        <v>27.42</v>
      </c>
      <c r="N41">
        <v>25.27</v>
      </c>
      <c r="O41">
        <v>28.74</v>
      </c>
      <c r="P41">
        <v>46.25</v>
      </c>
      <c r="Q41">
        <v>78.819999999999993</v>
      </c>
    </row>
    <row r="42" spans="1:17" x14ac:dyDescent="0.25">
      <c r="A42">
        <v>2070419</v>
      </c>
      <c r="B42" t="s">
        <v>337</v>
      </c>
      <c r="C42" t="s">
        <v>93</v>
      </c>
      <c r="D42" t="str">
        <f>CONCATENATE(licencies[[#This Row],[Nom]]," ",licencies[[#This Row],[Prenom]])</f>
        <v>ao Thierry</v>
      </c>
      <c r="F42" s="50"/>
      <c r="H42" t="s">
        <v>22</v>
      </c>
      <c r="I42" t="s">
        <v>76</v>
      </c>
      <c r="J42" t="s">
        <v>77</v>
      </c>
      <c r="K42">
        <v>319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25">
      <c r="A43">
        <v>2272122</v>
      </c>
      <c r="B43" t="s">
        <v>338</v>
      </c>
      <c r="C43" t="s">
        <v>91</v>
      </c>
      <c r="D43" t="str">
        <f>CONCATENATE(licencies[[#This Row],[Nom]]," ",licencies[[#This Row],[Prenom]])</f>
        <v>ap Nicolas</v>
      </c>
      <c r="F43" s="50"/>
      <c r="H43" t="s">
        <v>22</v>
      </c>
      <c r="I43" t="s">
        <v>76</v>
      </c>
      <c r="J43" t="s">
        <v>77</v>
      </c>
      <c r="K43">
        <v>293</v>
      </c>
      <c r="L43">
        <v>6.88</v>
      </c>
      <c r="M43">
        <v>31.34</v>
      </c>
      <c r="N43">
        <v>29.09</v>
      </c>
      <c r="O43">
        <v>30.27</v>
      </c>
      <c r="P43">
        <v>59.44</v>
      </c>
      <c r="Q43">
        <v>86.92</v>
      </c>
    </row>
    <row r="44" spans="1:17" x14ac:dyDescent="0.25">
      <c r="A44">
        <v>8000155</v>
      </c>
      <c r="B44" t="s">
        <v>339</v>
      </c>
      <c r="C44" t="s">
        <v>100</v>
      </c>
      <c r="D44" t="str">
        <f>CONCATENATE(licencies[[#This Row],[Nom]]," ",licencies[[#This Row],[Prenom]])</f>
        <v>aq Khalifa Ababacar</v>
      </c>
      <c r="F44" s="50"/>
      <c r="H44" t="s">
        <v>22</v>
      </c>
      <c r="I44" t="s">
        <v>101</v>
      </c>
      <c r="J44" t="s">
        <v>77</v>
      </c>
      <c r="K44">
        <v>550</v>
      </c>
      <c r="L44">
        <v>2.7</v>
      </c>
      <c r="M44">
        <v>38.520000000000003</v>
      </c>
      <c r="N44">
        <v>44.22</v>
      </c>
      <c r="O44">
        <v>66.03</v>
      </c>
      <c r="P44">
        <v>100</v>
      </c>
      <c r="Q44">
        <v>100</v>
      </c>
    </row>
    <row r="45" spans="1:17" x14ac:dyDescent="0.25">
      <c r="A45">
        <v>1010490</v>
      </c>
      <c r="B45" t="s">
        <v>340</v>
      </c>
      <c r="C45" t="s">
        <v>188</v>
      </c>
      <c r="D45" t="str">
        <f>CONCATENATE(licencies[[#This Row],[Nom]]," ",licencies[[#This Row],[Prenom]])</f>
        <v>ar Marie</v>
      </c>
      <c r="F45" s="50"/>
      <c r="H45" t="s">
        <v>22</v>
      </c>
      <c r="I45" t="s">
        <v>76</v>
      </c>
      <c r="J45" t="s">
        <v>79</v>
      </c>
      <c r="K45">
        <v>9532</v>
      </c>
      <c r="L45">
        <v>0</v>
      </c>
      <c r="M45">
        <v>0</v>
      </c>
      <c r="N45">
        <v>0</v>
      </c>
      <c r="O45">
        <v>0</v>
      </c>
      <c r="P45">
        <v>1.1299999999999999</v>
      </c>
      <c r="Q45">
        <v>62.03</v>
      </c>
    </row>
    <row r="46" spans="1:17" x14ac:dyDescent="0.25">
      <c r="A46">
        <v>1921615</v>
      </c>
      <c r="B46" t="s">
        <v>341</v>
      </c>
      <c r="C46" t="s">
        <v>97</v>
      </c>
      <c r="D46" t="str">
        <f>CONCATENATE(licencies[[#This Row],[Nom]]," ",licencies[[#This Row],[Prenom]])</f>
        <v>as Alain</v>
      </c>
      <c r="F46" s="50"/>
      <c r="H46" t="s">
        <v>22</v>
      </c>
      <c r="I46" t="s">
        <v>76</v>
      </c>
      <c r="J46" t="s">
        <v>98</v>
      </c>
      <c r="K46">
        <v>445</v>
      </c>
      <c r="L46">
        <v>0.56999999999999995</v>
      </c>
      <c r="M46">
        <v>54.97</v>
      </c>
      <c r="N46">
        <v>98.55</v>
      </c>
      <c r="O46">
        <v>99.92</v>
      </c>
      <c r="P46">
        <v>100</v>
      </c>
      <c r="Q46">
        <v>100</v>
      </c>
    </row>
    <row r="47" spans="1:17" x14ac:dyDescent="0.25">
      <c r="A47">
        <v>2068138</v>
      </c>
      <c r="B47" t="s">
        <v>342</v>
      </c>
      <c r="C47" t="s">
        <v>104</v>
      </c>
      <c r="D47" t="str">
        <f>CONCATENATE(licencies[[#This Row],[Nom]]," ",licencies[[#This Row],[Prenom]])</f>
        <v>at Christiane</v>
      </c>
      <c r="F47" s="50"/>
      <c r="H47" t="s">
        <v>22</v>
      </c>
      <c r="I47" t="s">
        <v>76</v>
      </c>
      <c r="J47" t="s">
        <v>79</v>
      </c>
      <c r="K47">
        <v>652</v>
      </c>
      <c r="L47">
        <v>0</v>
      </c>
      <c r="M47">
        <v>27.29</v>
      </c>
      <c r="N47">
        <v>92.31</v>
      </c>
      <c r="O47">
        <v>99.88</v>
      </c>
      <c r="P47">
        <v>100</v>
      </c>
      <c r="Q47">
        <v>100</v>
      </c>
    </row>
    <row r="48" spans="1:17" x14ac:dyDescent="0.25">
      <c r="A48">
        <v>3189769</v>
      </c>
      <c r="B48" t="s">
        <v>343</v>
      </c>
      <c r="C48" t="s">
        <v>123</v>
      </c>
      <c r="D48" t="str">
        <f>CONCATENATE(licencies[[#This Row],[Nom]]," ",licencies[[#This Row],[Prenom]])</f>
        <v>au Françoise</v>
      </c>
      <c r="F48" s="50"/>
      <c r="H48" t="s">
        <v>22</v>
      </c>
      <c r="I48" t="s">
        <v>76</v>
      </c>
      <c r="J48" t="s">
        <v>79</v>
      </c>
      <c r="K48">
        <v>4658</v>
      </c>
      <c r="L48">
        <v>0</v>
      </c>
      <c r="M48">
        <v>0</v>
      </c>
      <c r="N48">
        <v>0</v>
      </c>
      <c r="O48">
        <v>9.49</v>
      </c>
      <c r="P48">
        <v>81.45</v>
      </c>
      <c r="Q48">
        <v>99.87</v>
      </c>
    </row>
    <row r="49" spans="1:17" x14ac:dyDescent="0.25">
      <c r="A49">
        <v>1011752</v>
      </c>
      <c r="B49" t="s">
        <v>344</v>
      </c>
      <c r="C49" t="s">
        <v>106</v>
      </c>
      <c r="D49" t="str">
        <f>CONCATENATE(licencies[[#This Row],[Nom]]," ",licencies[[#This Row],[Prenom]])</f>
        <v>av Davy</v>
      </c>
      <c r="E49" t="s">
        <v>8</v>
      </c>
      <c r="F49" s="50">
        <v>45536</v>
      </c>
      <c r="H49" t="s">
        <v>22</v>
      </c>
      <c r="I49" t="s">
        <v>76</v>
      </c>
      <c r="J49" t="s">
        <v>77</v>
      </c>
      <c r="K49">
        <v>717</v>
      </c>
      <c r="L49">
        <v>0</v>
      </c>
      <c r="M49">
        <v>21.5</v>
      </c>
      <c r="N49">
        <v>80.989999999999995</v>
      </c>
      <c r="O49">
        <v>90.37</v>
      </c>
      <c r="P49">
        <v>100</v>
      </c>
      <c r="Q49">
        <v>100</v>
      </c>
    </row>
    <row r="50" spans="1:17" x14ac:dyDescent="0.25">
      <c r="A50">
        <v>1160635</v>
      </c>
      <c r="B50" t="s">
        <v>345</v>
      </c>
      <c r="C50" t="s">
        <v>115</v>
      </c>
      <c r="D50" t="str">
        <f>CONCATENATE(licencies[[#This Row],[Nom]]," ",licencies[[#This Row],[Prenom]])</f>
        <v>aw Kevin</v>
      </c>
      <c r="E50" t="s">
        <v>8</v>
      </c>
      <c r="F50" s="50">
        <v>45536</v>
      </c>
      <c r="H50" t="s">
        <v>22</v>
      </c>
      <c r="I50" t="s">
        <v>76</v>
      </c>
      <c r="J50" t="s">
        <v>77</v>
      </c>
      <c r="K50">
        <v>1326</v>
      </c>
      <c r="L50">
        <v>0</v>
      </c>
      <c r="M50">
        <v>6.79</v>
      </c>
      <c r="N50">
        <v>32.24</v>
      </c>
      <c r="O50">
        <v>47.49</v>
      </c>
      <c r="P50">
        <v>91.85</v>
      </c>
      <c r="Q50">
        <v>100</v>
      </c>
    </row>
    <row r="51" spans="1:17" x14ac:dyDescent="0.25">
      <c r="A51">
        <v>2294414</v>
      </c>
      <c r="B51" t="s">
        <v>346</v>
      </c>
      <c r="C51" t="s">
        <v>128</v>
      </c>
      <c r="D51" t="str">
        <f>CONCATENATE(licencies[[#This Row],[Nom]]," ",licencies[[#This Row],[Prenom]])</f>
        <v>ax Jean-Jacques</v>
      </c>
      <c r="F51" s="50"/>
      <c r="H51" t="s">
        <v>22</v>
      </c>
      <c r="I51" t="s">
        <v>76</v>
      </c>
      <c r="J51" t="s">
        <v>79</v>
      </c>
      <c r="K51">
        <v>2542</v>
      </c>
      <c r="L51">
        <v>0</v>
      </c>
      <c r="M51">
        <v>0.32</v>
      </c>
      <c r="N51">
        <v>2.8</v>
      </c>
      <c r="O51">
        <v>50.54</v>
      </c>
      <c r="P51">
        <v>98.96</v>
      </c>
      <c r="Q51">
        <v>100</v>
      </c>
    </row>
    <row r="52" spans="1:17" x14ac:dyDescent="0.25">
      <c r="A52">
        <v>2613566</v>
      </c>
      <c r="B52" t="s">
        <v>347</v>
      </c>
      <c r="C52" t="s">
        <v>131</v>
      </c>
      <c r="D52" t="str">
        <f>CONCATENATE(licencies[[#This Row],[Nom]]," ",licencies[[#This Row],[Prenom]])</f>
        <v>ay Brigitte</v>
      </c>
      <c r="F52" s="50"/>
      <c r="H52" t="s">
        <v>22</v>
      </c>
      <c r="I52" t="s">
        <v>76</v>
      </c>
      <c r="J52" t="s">
        <v>79</v>
      </c>
      <c r="K52">
        <v>2833</v>
      </c>
      <c r="L52">
        <v>0</v>
      </c>
      <c r="M52">
        <v>0.01</v>
      </c>
      <c r="N52">
        <v>3.19</v>
      </c>
      <c r="O52">
        <v>41.08</v>
      </c>
      <c r="P52">
        <v>98.2</v>
      </c>
      <c r="Q52">
        <v>99.99</v>
      </c>
    </row>
    <row r="53" spans="1:17" x14ac:dyDescent="0.25">
      <c r="A53">
        <v>2356407</v>
      </c>
      <c r="B53" t="s">
        <v>348</v>
      </c>
      <c r="C53" t="s">
        <v>96</v>
      </c>
      <c r="D53" t="str">
        <f>CONCATENATE(licencies[[#This Row],[Nom]]," ",licencies[[#This Row],[Prenom]])</f>
        <v>az Jean-Marc</v>
      </c>
      <c r="F53" s="50"/>
      <c r="H53" t="s">
        <v>22</v>
      </c>
      <c r="I53" t="s">
        <v>76</v>
      </c>
      <c r="J53" t="s">
        <v>77</v>
      </c>
      <c r="K53">
        <v>404</v>
      </c>
      <c r="L53">
        <v>3.8</v>
      </c>
      <c r="M53">
        <v>70.989999999999995</v>
      </c>
      <c r="N53">
        <v>99.35</v>
      </c>
      <c r="O53">
        <v>96.53</v>
      </c>
      <c r="P53">
        <v>100</v>
      </c>
      <c r="Q53">
        <v>100</v>
      </c>
    </row>
    <row r="54" spans="1:17" x14ac:dyDescent="0.25">
      <c r="A54">
        <v>1750096</v>
      </c>
      <c r="B54" t="s">
        <v>349</v>
      </c>
      <c r="C54" t="s">
        <v>80</v>
      </c>
      <c r="D54" t="str">
        <f>CONCATENATE(licencies[[#This Row],[Nom]]," ",licencies[[#This Row],[Prenom]])</f>
        <v>ba Franck</v>
      </c>
      <c r="F54" s="50"/>
      <c r="H54" t="s">
        <v>22</v>
      </c>
      <c r="I54" t="s">
        <v>76</v>
      </c>
      <c r="J54" t="s">
        <v>79</v>
      </c>
      <c r="K54">
        <v>237</v>
      </c>
      <c r="L54">
        <v>15.03</v>
      </c>
      <c r="M54">
        <v>61.58</v>
      </c>
      <c r="N54">
        <v>73.28</v>
      </c>
      <c r="O54">
        <v>74.98</v>
      </c>
      <c r="P54">
        <v>75</v>
      </c>
      <c r="Q54">
        <v>75</v>
      </c>
    </row>
    <row r="55" spans="1:17" x14ac:dyDescent="0.25">
      <c r="A55">
        <v>1330495</v>
      </c>
      <c r="B55" t="s">
        <v>350</v>
      </c>
      <c r="C55" t="s">
        <v>134</v>
      </c>
      <c r="D55" t="str">
        <f>CONCATENATE(licencies[[#This Row],[Nom]]," ",licencies[[#This Row],[Prenom]])</f>
        <v>bb Patricia</v>
      </c>
      <c r="F55" s="50"/>
      <c r="H55" t="s">
        <v>22</v>
      </c>
      <c r="I55" t="s">
        <v>76</v>
      </c>
      <c r="J55" t="s">
        <v>79</v>
      </c>
      <c r="K55">
        <v>4408</v>
      </c>
      <c r="L55">
        <v>0</v>
      </c>
      <c r="M55">
        <v>0</v>
      </c>
      <c r="N55">
        <v>0</v>
      </c>
      <c r="O55">
        <v>12.95</v>
      </c>
      <c r="P55">
        <v>77.849999999999994</v>
      </c>
      <c r="Q55">
        <v>98.12</v>
      </c>
    </row>
    <row r="56" spans="1:17" x14ac:dyDescent="0.25">
      <c r="A56">
        <v>2239372</v>
      </c>
      <c r="B56" t="s">
        <v>351</v>
      </c>
      <c r="C56" t="s">
        <v>123</v>
      </c>
      <c r="D56" t="str">
        <f>CONCATENATE(licencies[[#This Row],[Nom]]," ",licencies[[#This Row],[Prenom]])</f>
        <v>bc Françoise</v>
      </c>
      <c r="F56" s="50"/>
      <c r="H56" t="s">
        <v>22</v>
      </c>
      <c r="I56" t="s">
        <v>76</v>
      </c>
      <c r="J56" t="s">
        <v>98</v>
      </c>
      <c r="K56">
        <v>3360</v>
      </c>
      <c r="L56">
        <v>0.01</v>
      </c>
      <c r="M56">
        <v>2.15</v>
      </c>
      <c r="N56">
        <v>3.18</v>
      </c>
      <c r="O56">
        <v>26.86</v>
      </c>
      <c r="P56">
        <v>93.02</v>
      </c>
      <c r="Q56">
        <v>100</v>
      </c>
    </row>
    <row r="57" spans="1:17" x14ac:dyDescent="0.25">
      <c r="A57">
        <v>2001732</v>
      </c>
      <c r="B57" t="s">
        <v>352</v>
      </c>
      <c r="C57" t="s">
        <v>86</v>
      </c>
      <c r="D57" t="str">
        <f>CONCATENATE(licencies[[#This Row],[Nom]]," ",licencies[[#This Row],[Prenom]])</f>
        <v>bd Pascal</v>
      </c>
      <c r="F57" s="50"/>
      <c r="H57" t="s">
        <v>22</v>
      </c>
      <c r="I57" t="s">
        <v>76</v>
      </c>
      <c r="J57" t="s">
        <v>79</v>
      </c>
      <c r="K57">
        <v>223</v>
      </c>
      <c r="L57">
        <v>17.45</v>
      </c>
      <c r="M57">
        <v>83.07</v>
      </c>
      <c r="N57">
        <v>87.45</v>
      </c>
      <c r="O57">
        <v>98.26</v>
      </c>
      <c r="P57">
        <v>100</v>
      </c>
      <c r="Q57">
        <v>100</v>
      </c>
    </row>
    <row r="58" spans="1:17" x14ac:dyDescent="0.25">
      <c r="A58">
        <v>2047009</v>
      </c>
      <c r="B58" t="s">
        <v>353</v>
      </c>
      <c r="C58" t="s">
        <v>93</v>
      </c>
      <c r="D58" t="str">
        <f>CONCATENATE(licencies[[#This Row],[Nom]]," ",licencies[[#This Row],[Prenom]])</f>
        <v>be Thierry</v>
      </c>
      <c r="F58" s="50"/>
      <c r="H58" t="s">
        <v>22</v>
      </c>
      <c r="I58" t="s">
        <v>76</v>
      </c>
      <c r="J58" t="s">
        <v>77</v>
      </c>
      <c r="K58">
        <v>957</v>
      </c>
      <c r="L58">
        <v>0</v>
      </c>
      <c r="M58">
        <v>13.15</v>
      </c>
      <c r="N58">
        <v>18.760000000000002</v>
      </c>
      <c r="O58">
        <v>28.65</v>
      </c>
      <c r="P58">
        <v>67.89</v>
      </c>
      <c r="Q58">
        <v>94.78</v>
      </c>
    </row>
    <row r="59" spans="1:17" x14ac:dyDescent="0.25">
      <c r="A59">
        <v>1184226</v>
      </c>
      <c r="B59" t="s">
        <v>354</v>
      </c>
      <c r="C59" t="s">
        <v>225</v>
      </c>
      <c r="D59" t="str">
        <f>CONCATENATE(licencies[[#This Row],[Nom]]," ",licencies[[#This Row],[Prenom]])</f>
        <v>bf Gisèle</v>
      </c>
      <c r="F59" s="50"/>
      <c r="H59" t="s">
        <v>22</v>
      </c>
      <c r="I59" t="s">
        <v>76</v>
      </c>
      <c r="J59" t="s">
        <v>98</v>
      </c>
      <c r="K59">
        <v>9679</v>
      </c>
      <c r="L59">
        <v>0</v>
      </c>
      <c r="M59">
        <v>0</v>
      </c>
      <c r="N59">
        <v>0</v>
      </c>
      <c r="O59">
        <v>0.31</v>
      </c>
      <c r="P59">
        <v>6.78</v>
      </c>
      <c r="Q59">
        <v>58.71</v>
      </c>
    </row>
    <row r="60" spans="1:17" x14ac:dyDescent="0.25">
      <c r="A60">
        <v>1174351</v>
      </c>
      <c r="B60" t="s">
        <v>355</v>
      </c>
      <c r="C60" t="s">
        <v>102</v>
      </c>
      <c r="D60" t="str">
        <f>CONCATENATE(licencies[[#This Row],[Nom]]," ",licencies[[#This Row],[Prenom]])</f>
        <v>bg Jean-Paul</v>
      </c>
      <c r="E60" t="s">
        <v>12</v>
      </c>
      <c r="F60" s="50">
        <v>45536</v>
      </c>
      <c r="H60" t="s">
        <v>22</v>
      </c>
      <c r="I60" t="s">
        <v>76</v>
      </c>
      <c r="J60" t="s">
        <v>98</v>
      </c>
      <c r="K60">
        <v>8279</v>
      </c>
      <c r="L60">
        <v>0</v>
      </c>
      <c r="M60">
        <v>0</v>
      </c>
      <c r="N60">
        <v>0</v>
      </c>
      <c r="O60">
        <v>0.71</v>
      </c>
      <c r="P60">
        <v>10.48</v>
      </c>
      <c r="Q60">
        <v>63.91</v>
      </c>
    </row>
    <row r="61" spans="1:17" x14ac:dyDescent="0.25">
      <c r="A61">
        <v>2107005</v>
      </c>
      <c r="B61" t="s">
        <v>356</v>
      </c>
      <c r="C61" t="s">
        <v>81</v>
      </c>
      <c r="D61" t="str">
        <f>CONCATENATE(licencies[[#This Row],[Nom]]," ",licencies[[#This Row],[Prenom]])</f>
        <v>bh Fabien</v>
      </c>
      <c r="F61" s="50"/>
      <c r="H61" t="s">
        <v>22</v>
      </c>
      <c r="I61" t="s">
        <v>76</v>
      </c>
      <c r="J61" t="s">
        <v>77</v>
      </c>
      <c r="K61">
        <v>18</v>
      </c>
      <c r="L61">
        <v>81.290000000000006</v>
      </c>
      <c r="M61">
        <v>97.99</v>
      </c>
      <c r="N61">
        <v>85.14</v>
      </c>
      <c r="O61">
        <v>95.05</v>
      </c>
      <c r="P61">
        <v>98.09</v>
      </c>
      <c r="Q61">
        <v>100</v>
      </c>
    </row>
    <row r="62" spans="1:17" x14ac:dyDescent="0.25">
      <c r="A62">
        <v>2210374</v>
      </c>
      <c r="B62" t="s">
        <v>357</v>
      </c>
      <c r="C62" t="s">
        <v>95</v>
      </c>
      <c r="D62" t="str">
        <f>CONCATENATE(licencies[[#This Row],[Nom]]," ",licencies[[#This Row],[Prenom]])</f>
        <v>bi Laurent</v>
      </c>
      <c r="E62" t="s">
        <v>12</v>
      </c>
      <c r="F62" s="50">
        <v>45536</v>
      </c>
      <c r="H62" t="s">
        <v>22</v>
      </c>
      <c r="I62" t="s">
        <v>76</v>
      </c>
      <c r="J62" t="s">
        <v>77</v>
      </c>
      <c r="K62">
        <v>389</v>
      </c>
      <c r="L62">
        <v>6.37</v>
      </c>
      <c r="M62">
        <v>57.29</v>
      </c>
      <c r="N62">
        <v>66.69</v>
      </c>
      <c r="O62">
        <v>78.09</v>
      </c>
      <c r="P62">
        <v>100</v>
      </c>
      <c r="Q62">
        <v>100</v>
      </c>
    </row>
    <row r="63" spans="1:17" x14ac:dyDescent="0.25">
      <c r="A63">
        <v>1941121</v>
      </c>
      <c r="B63" t="s">
        <v>358</v>
      </c>
      <c r="C63" t="s">
        <v>110</v>
      </c>
      <c r="D63" t="str">
        <f>CONCATENATE(licencies[[#This Row],[Nom]]," ",licencies[[#This Row],[Prenom]])</f>
        <v>bj Patrick</v>
      </c>
      <c r="E63" t="s">
        <v>12</v>
      </c>
      <c r="F63" s="50">
        <v>45536</v>
      </c>
      <c r="H63" t="s">
        <v>22</v>
      </c>
      <c r="I63" t="s">
        <v>76</v>
      </c>
      <c r="J63" t="s">
        <v>98</v>
      </c>
      <c r="K63">
        <v>974</v>
      </c>
      <c r="L63">
        <v>0</v>
      </c>
      <c r="M63">
        <v>12.55</v>
      </c>
      <c r="N63">
        <v>77.2</v>
      </c>
      <c r="O63">
        <v>91.14</v>
      </c>
      <c r="P63">
        <v>95.27</v>
      </c>
      <c r="Q63">
        <v>98.82</v>
      </c>
    </row>
    <row r="64" spans="1:17" x14ac:dyDescent="0.25">
      <c r="A64">
        <v>2348349</v>
      </c>
      <c r="B64" t="s">
        <v>359</v>
      </c>
      <c r="C64" t="s">
        <v>92</v>
      </c>
      <c r="D64" t="str">
        <f>CONCATENATE(licencies[[#This Row],[Nom]]," ",licencies[[#This Row],[Prenom]])</f>
        <v>bk Claude</v>
      </c>
      <c r="F64" s="50"/>
      <c r="H64" t="s">
        <v>22</v>
      </c>
      <c r="I64" t="s">
        <v>76</v>
      </c>
      <c r="J64" t="s">
        <v>77</v>
      </c>
      <c r="K64">
        <v>2102</v>
      </c>
      <c r="L64">
        <v>0</v>
      </c>
      <c r="M64">
        <v>0</v>
      </c>
      <c r="N64">
        <v>9.39</v>
      </c>
      <c r="O64">
        <v>69.22</v>
      </c>
      <c r="P64">
        <v>99.77</v>
      </c>
      <c r="Q64">
        <v>100</v>
      </c>
    </row>
    <row r="65" spans="1:17" x14ac:dyDescent="0.25">
      <c r="A65">
        <v>1755727</v>
      </c>
      <c r="B65" t="s">
        <v>360</v>
      </c>
      <c r="C65" t="s">
        <v>94</v>
      </c>
      <c r="D65" t="str">
        <f>CONCATENATE(licencies[[#This Row],[Nom]]," ",licencies[[#This Row],[Prenom]])</f>
        <v>bl Jacques</v>
      </c>
      <c r="F65" s="50"/>
      <c r="H65" t="s">
        <v>22</v>
      </c>
      <c r="I65" t="s">
        <v>76</v>
      </c>
      <c r="J65" t="s">
        <v>79</v>
      </c>
      <c r="K65">
        <v>382</v>
      </c>
      <c r="L65">
        <v>6.59</v>
      </c>
      <c r="M65">
        <v>55.09</v>
      </c>
      <c r="N65">
        <v>66.63</v>
      </c>
      <c r="O65">
        <v>76.650000000000006</v>
      </c>
      <c r="P65">
        <v>90.59</v>
      </c>
      <c r="Q65">
        <v>97.71</v>
      </c>
    </row>
    <row r="66" spans="1:17" x14ac:dyDescent="0.25">
      <c r="A66">
        <v>1108385</v>
      </c>
      <c r="B66" t="s">
        <v>361</v>
      </c>
      <c r="C66" t="s">
        <v>129</v>
      </c>
      <c r="D66" t="str">
        <f>CONCATENATE(licencies[[#This Row],[Nom]]," ",licencies[[#This Row],[Prenom]])</f>
        <v>bm Marie-Françoise</v>
      </c>
      <c r="F66" s="50"/>
      <c r="H66" t="s">
        <v>22</v>
      </c>
      <c r="I66" t="s">
        <v>76</v>
      </c>
      <c r="J66" t="s">
        <v>98</v>
      </c>
      <c r="K66">
        <v>2591</v>
      </c>
      <c r="L66">
        <v>0</v>
      </c>
      <c r="M66">
        <v>0</v>
      </c>
      <c r="N66">
        <v>0.05</v>
      </c>
      <c r="O66">
        <v>48.45</v>
      </c>
      <c r="P66">
        <v>99.73</v>
      </c>
      <c r="Q66">
        <v>100</v>
      </c>
    </row>
    <row r="67" spans="1:17" x14ac:dyDescent="0.25">
      <c r="A67">
        <v>1330721</v>
      </c>
      <c r="B67" t="s">
        <v>362</v>
      </c>
      <c r="C67" t="s">
        <v>93</v>
      </c>
      <c r="D67" t="str">
        <f>CONCATENATE(licencies[[#This Row],[Nom]]," ",licencies[[#This Row],[Prenom]])</f>
        <v>bn Thierry</v>
      </c>
      <c r="F67" s="50"/>
      <c r="H67" t="s">
        <v>22</v>
      </c>
      <c r="I67" t="s">
        <v>76</v>
      </c>
      <c r="J67" t="s">
        <v>79</v>
      </c>
      <c r="K67">
        <v>1128</v>
      </c>
      <c r="L67">
        <v>0</v>
      </c>
      <c r="M67">
        <v>8.67</v>
      </c>
      <c r="N67">
        <v>49.31</v>
      </c>
      <c r="O67">
        <v>68.64</v>
      </c>
      <c r="P67">
        <v>99.29</v>
      </c>
      <c r="Q67">
        <v>100</v>
      </c>
    </row>
    <row r="68" spans="1:17" x14ac:dyDescent="0.25">
      <c r="A68">
        <v>2001719</v>
      </c>
      <c r="B68" t="s">
        <v>363</v>
      </c>
      <c r="C68" t="s">
        <v>78</v>
      </c>
      <c r="D68" t="str">
        <f>CONCATENATE(licencies[[#This Row],[Nom]]," ",licencies[[#This Row],[Prenom]])</f>
        <v>bo Dominique</v>
      </c>
      <c r="F68" s="50"/>
      <c r="H68" t="s">
        <v>22</v>
      </c>
      <c r="I68" t="s">
        <v>76</v>
      </c>
      <c r="J68" t="s">
        <v>79</v>
      </c>
      <c r="K68">
        <v>15</v>
      </c>
      <c r="L68">
        <v>83.12</v>
      </c>
      <c r="M68">
        <v>100</v>
      </c>
      <c r="N68">
        <v>100</v>
      </c>
      <c r="O68">
        <v>100</v>
      </c>
      <c r="P68">
        <v>100</v>
      </c>
      <c r="Q68">
        <v>100</v>
      </c>
    </row>
    <row r="69" spans="1:17" x14ac:dyDescent="0.25">
      <c r="A69">
        <v>2004064</v>
      </c>
      <c r="B69" t="s">
        <v>364</v>
      </c>
      <c r="C69" t="s">
        <v>80</v>
      </c>
      <c r="D69" t="str">
        <f>CONCATENATE(licencies[[#This Row],[Nom]]," ",licencies[[#This Row],[Prenom]])</f>
        <v>bp Franck</v>
      </c>
      <c r="F69" s="50"/>
      <c r="H69" t="s">
        <v>22</v>
      </c>
      <c r="I69" t="s">
        <v>76</v>
      </c>
      <c r="J69" t="s">
        <v>77</v>
      </c>
      <c r="K69">
        <v>16</v>
      </c>
      <c r="L69">
        <v>82.74</v>
      </c>
      <c r="M69">
        <v>100</v>
      </c>
      <c r="N69">
        <v>100</v>
      </c>
      <c r="O69">
        <v>100</v>
      </c>
      <c r="P69">
        <v>100</v>
      </c>
      <c r="Q69">
        <v>100</v>
      </c>
    </row>
    <row r="70" spans="1:17" x14ac:dyDescent="0.25">
      <c r="A70">
        <v>1004080</v>
      </c>
      <c r="B70" t="s">
        <v>365</v>
      </c>
      <c r="C70" t="s">
        <v>147</v>
      </c>
      <c r="D70" t="str">
        <f>CONCATENATE(licencies[[#This Row],[Nom]]," ",licencies[[#This Row],[Prenom]])</f>
        <v>bq Sylvie</v>
      </c>
      <c r="F70" s="50"/>
      <c r="H70" t="s">
        <v>22</v>
      </c>
      <c r="I70" t="s">
        <v>76</v>
      </c>
      <c r="J70" t="s">
        <v>98</v>
      </c>
      <c r="K70">
        <v>13138</v>
      </c>
      <c r="L70">
        <v>0</v>
      </c>
      <c r="M70">
        <v>0</v>
      </c>
      <c r="N70">
        <v>0</v>
      </c>
      <c r="O70">
        <v>0</v>
      </c>
      <c r="P70">
        <v>0</v>
      </c>
      <c r="Q70">
        <v>8.8699999999999992</v>
      </c>
    </row>
    <row r="71" spans="1:17" x14ac:dyDescent="0.25">
      <c r="A71">
        <v>2701493</v>
      </c>
      <c r="B71" t="s">
        <v>366</v>
      </c>
      <c r="C71" t="s">
        <v>85</v>
      </c>
      <c r="D71" t="str">
        <f>CONCATENATE(licencies[[#This Row],[Nom]]," ",licencies[[#This Row],[Prenom]])</f>
        <v>br Christian</v>
      </c>
      <c r="E71" t="s">
        <v>16</v>
      </c>
      <c r="F71" s="50">
        <v>45536</v>
      </c>
      <c r="H71" t="s">
        <v>22</v>
      </c>
      <c r="I71" t="s">
        <v>76</v>
      </c>
      <c r="J71" t="s">
        <v>77</v>
      </c>
      <c r="K71">
        <v>165</v>
      </c>
      <c r="L71">
        <v>26.84</v>
      </c>
      <c r="M71">
        <v>47.6</v>
      </c>
      <c r="N71">
        <v>42.66</v>
      </c>
      <c r="O71">
        <v>51.8</v>
      </c>
      <c r="P71">
        <v>94.51</v>
      </c>
      <c r="Q71">
        <v>100</v>
      </c>
    </row>
    <row r="72" spans="1:17" x14ac:dyDescent="0.25">
      <c r="A72">
        <v>2276468</v>
      </c>
      <c r="B72" t="s">
        <v>367</v>
      </c>
      <c r="C72" t="s">
        <v>92</v>
      </c>
      <c r="D72" t="str">
        <f>CONCATENATE(licencies[[#This Row],[Nom]]," ",licencies[[#This Row],[Prenom]])</f>
        <v>bs Claude</v>
      </c>
      <c r="E72" t="s">
        <v>16</v>
      </c>
      <c r="F72" s="50">
        <v>45536</v>
      </c>
      <c r="H72" t="s">
        <v>22</v>
      </c>
      <c r="I72" t="s">
        <v>76</v>
      </c>
      <c r="J72" t="s">
        <v>77</v>
      </c>
      <c r="K72">
        <v>305</v>
      </c>
      <c r="L72">
        <v>1.32</v>
      </c>
      <c r="M72">
        <v>4.57</v>
      </c>
      <c r="N72">
        <v>5.47</v>
      </c>
      <c r="O72">
        <v>12.83</v>
      </c>
      <c r="P72">
        <v>41.14</v>
      </c>
      <c r="Q72">
        <v>94.58</v>
      </c>
    </row>
    <row r="73" spans="1:17" x14ac:dyDescent="0.25">
      <c r="A73">
        <v>3331891</v>
      </c>
      <c r="B73" t="s">
        <v>368</v>
      </c>
      <c r="C73" t="s">
        <v>154</v>
      </c>
      <c r="D73" t="str">
        <f>CONCATENATE(licencies[[#This Row],[Nom]]," ",licencies[[#This Row],[Prenom]])</f>
        <v>bt Yolande</v>
      </c>
      <c r="E73" t="s">
        <v>16</v>
      </c>
      <c r="F73" s="50">
        <v>45536</v>
      </c>
      <c r="H73" t="s">
        <v>22</v>
      </c>
      <c r="I73" t="s">
        <v>76</v>
      </c>
      <c r="J73" t="s">
        <v>79</v>
      </c>
      <c r="K73">
        <v>5684</v>
      </c>
      <c r="L73">
        <v>0</v>
      </c>
      <c r="M73">
        <v>0</v>
      </c>
      <c r="N73">
        <v>0</v>
      </c>
      <c r="O73">
        <v>0.36</v>
      </c>
      <c r="P73">
        <v>50.61</v>
      </c>
      <c r="Q73">
        <v>87.23</v>
      </c>
    </row>
    <row r="74" spans="1:17" x14ac:dyDescent="0.25">
      <c r="A74">
        <v>2024308</v>
      </c>
      <c r="B74" t="s">
        <v>369</v>
      </c>
      <c r="C74" t="s">
        <v>75</v>
      </c>
      <c r="D74" t="str">
        <f>CONCATENATE(licencies[[#This Row],[Nom]]," ",licencies[[#This Row],[Prenom]])</f>
        <v>bu Antonin</v>
      </c>
      <c r="F74" s="50"/>
      <c r="H74" t="s">
        <v>22</v>
      </c>
      <c r="I74" t="s">
        <v>76</v>
      </c>
      <c r="J74" t="s">
        <v>77</v>
      </c>
      <c r="K74">
        <v>1</v>
      </c>
      <c r="L74">
        <v>95.86</v>
      </c>
      <c r="M74">
        <v>100</v>
      </c>
      <c r="N74">
        <v>100</v>
      </c>
      <c r="O74">
        <v>100</v>
      </c>
      <c r="P74">
        <v>100</v>
      </c>
      <c r="Q74">
        <v>100</v>
      </c>
    </row>
    <row r="75" spans="1:17" x14ac:dyDescent="0.25">
      <c r="A75">
        <v>1021206</v>
      </c>
      <c r="B75" t="s">
        <v>370</v>
      </c>
      <c r="C75" t="s">
        <v>195</v>
      </c>
      <c r="D75" t="str">
        <f>CONCATENATE(licencies[[#This Row],[Nom]]," ",licencies[[#This Row],[Prenom]])</f>
        <v>bv Jean-François</v>
      </c>
      <c r="F75" s="50"/>
      <c r="H75" t="s">
        <v>22</v>
      </c>
      <c r="I75" t="s">
        <v>76</v>
      </c>
      <c r="J75" t="s">
        <v>79</v>
      </c>
      <c r="K75">
        <v>13282</v>
      </c>
      <c r="L75">
        <v>0</v>
      </c>
      <c r="M75">
        <v>0</v>
      </c>
      <c r="N75">
        <v>0</v>
      </c>
      <c r="O75">
        <v>0</v>
      </c>
      <c r="P75">
        <v>0</v>
      </c>
      <c r="Q75">
        <v>7.55</v>
      </c>
    </row>
    <row r="76" spans="1:17" x14ac:dyDescent="0.25">
      <c r="A76">
        <v>2594555</v>
      </c>
      <c r="B76" t="s">
        <v>371</v>
      </c>
      <c r="C76" t="s">
        <v>90</v>
      </c>
      <c r="D76" t="str">
        <f>CONCATENATE(licencies[[#This Row],[Nom]]," ",licencies[[#This Row],[Prenom]])</f>
        <v>bw Michèle</v>
      </c>
      <c r="F76" s="50"/>
      <c r="H76" t="s">
        <v>22</v>
      </c>
      <c r="I76" t="s">
        <v>76</v>
      </c>
      <c r="J76" t="s">
        <v>79</v>
      </c>
      <c r="K76">
        <v>278</v>
      </c>
      <c r="L76">
        <v>11.48</v>
      </c>
      <c r="M76">
        <v>73.58</v>
      </c>
      <c r="N76">
        <v>99.95</v>
      </c>
      <c r="O76">
        <v>100</v>
      </c>
      <c r="P76">
        <v>100</v>
      </c>
      <c r="Q76">
        <v>100</v>
      </c>
    </row>
    <row r="77" spans="1:17" x14ac:dyDescent="0.25">
      <c r="A77">
        <v>1016608</v>
      </c>
      <c r="B77" t="s">
        <v>372</v>
      </c>
      <c r="C77" t="s">
        <v>99</v>
      </c>
      <c r="D77" t="str">
        <f>CONCATENATE(licencies[[#This Row],[Nom]]," ",licencies[[#This Row],[Prenom]])</f>
        <v>bx Philippe</v>
      </c>
      <c r="F77" s="50"/>
      <c r="H77" t="s">
        <v>22</v>
      </c>
      <c r="I77" t="s">
        <v>76</v>
      </c>
      <c r="J77" t="s">
        <v>77</v>
      </c>
      <c r="K77">
        <v>12134</v>
      </c>
      <c r="L77">
        <v>0</v>
      </c>
      <c r="M77">
        <v>0</v>
      </c>
      <c r="N77">
        <v>0</v>
      </c>
      <c r="O77">
        <v>0</v>
      </c>
      <c r="P77">
        <v>0</v>
      </c>
      <c r="Q77">
        <v>19.89</v>
      </c>
    </row>
    <row r="78" spans="1:17" x14ac:dyDescent="0.25">
      <c r="A78">
        <v>1050094</v>
      </c>
      <c r="B78" t="s">
        <v>373</v>
      </c>
      <c r="C78" t="s">
        <v>107</v>
      </c>
      <c r="D78" t="str">
        <f>CONCATENATE(licencies[[#This Row],[Nom]]," ",licencies[[#This Row],[Prenom]])</f>
        <v>by Eric</v>
      </c>
      <c r="F78" s="50"/>
      <c r="H78" t="s">
        <v>22</v>
      </c>
      <c r="I78" t="s">
        <v>76</v>
      </c>
      <c r="J78" t="s">
        <v>77</v>
      </c>
      <c r="K78">
        <v>725</v>
      </c>
      <c r="L78">
        <v>3.29</v>
      </c>
      <c r="M78">
        <v>20.7</v>
      </c>
      <c r="N78">
        <v>24.81</v>
      </c>
      <c r="O78">
        <v>27.98</v>
      </c>
      <c r="P78">
        <v>57.32</v>
      </c>
      <c r="Q78">
        <v>86.08</v>
      </c>
    </row>
    <row r="79" spans="1:17" x14ac:dyDescent="0.25">
      <c r="A79">
        <v>1781316</v>
      </c>
      <c r="B79" t="s">
        <v>374</v>
      </c>
      <c r="C79" t="s">
        <v>123</v>
      </c>
      <c r="D79" t="str">
        <f>CONCATENATE(licencies[[#This Row],[Nom]]," ",licencies[[#This Row],[Prenom]])</f>
        <v>bz Françoise</v>
      </c>
      <c r="E79" t="s">
        <v>14</v>
      </c>
      <c r="F79" s="50">
        <v>45536</v>
      </c>
      <c r="H79" t="s">
        <v>22</v>
      </c>
      <c r="I79" t="s">
        <v>76</v>
      </c>
      <c r="J79" t="s">
        <v>120</v>
      </c>
      <c r="K79">
        <v>8640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25">
      <c r="A80">
        <v>2370002</v>
      </c>
      <c r="B80" t="s">
        <v>375</v>
      </c>
      <c r="C80" t="s">
        <v>109</v>
      </c>
      <c r="D80" t="str">
        <f>CONCATENATE(licencies[[#This Row],[Nom]]," ",licencies[[#This Row],[Prenom]])</f>
        <v>ca Jean-Pierre</v>
      </c>
      <c r="E80" t="s">
        <v>14</v>
      </c>
      <c r="F80" s="50">
        <v>45536</v>
      </c>
      <c r="H80" t="s">
        <v>22</v>
      </c>
      <c r="I80" t="s">
        <v>76</v>
      </c>
      <c r="J80" t="s">
        <v>98</v>
      </c>
      <c r="K80">
        <v>5966</v>
      </c>
      <c r="L80">
        <v>0</v>
      </c>
      <c r="M80">
        <v>0</v>
      </c>
      <c r="N80">
        <v>0</v>
      </c>
      <c r="O80">
        <v>1.08</v>
      </c>
      <c r="P80">
        <v>44.98</v>
      </c>
      <c r="Q80">
        <v>97.74</v>
      </c>
    </row>
    <row r="81" spans="1:17" x14ac:dyDescent="0.25">
      <c r="A81">
        <v>1691816</v>
      </c>
      <c r="B81" t="s">
        <v>376</v>
      </c>
      <c r="C81" t="s">
        <v>158</v>
      </c>
      <c r="D81" t="str">
        <f>CONCATENATE(licencies[[#This Row],[Nom]]," ",licencies[[#This Row],[Prenom]])</f>
        <v>cb Josiane</v>
      </c>
      <c r="E81" t="s">
        <v>14</v>
      </c>
      <c r="F81" s="50">
        <v>45536</v>
      </c>
      <c r="H81" t="s">
        <v>22</v>
      </c>
      <c r="I81" t="s">
        <v>76</v>
      </c>
      <c r="J81" t="s">
        <v>98</v>
      </c>
      <c r="K81">
        <v>6096</v>
      </c>
      <c r="L81">
        <v>0</v>
      </c>
      <c r="M81">
        <v>0</v>
      </c>
      <c r="N81">
        <v>0</v>
      </c>
      <c r="O81">
        <v>0.96</v>
      </c>
      <c r="P81">
        <v>41.63</v>
      </c>
      <c r="Q81">
        <v>98.39</v>
      </c>
    </row>
    <row r="82" spans="1:17" x14ac:dyDescent="0.25">
      <c r="A82">
        <v>2613577</v>
      </c>
      <c r="B82" t="s">
        <v>377</v>
      </c>
      <c r="C82" t="s">
        <v>127</v>
      </c>
      <c r="D82" t="str">
        <f>CONCATENATE(licencies[[#This Row],[Nom]]," ",licencies[[#This Row],[Prenom]])</f>
        <v>cc Elisabeth</v>
      </c>
      <c r="F82" s="50"/>
      <c r="H82" t="s">
        <v>22</v>
      </c>
      <c r="I82" t="s">
        <v>76</v>
      </c>
      <c r="J82" t="s">
        <v>79</v>
      </c>
      <c r="K82">
        <v>2493</v>
      </c>
      <c r="L82">
        <v>0</v>
      </c>
      <c r="M82">
        <v>0.01</v>
      </c>
      <c r="N82">
        <v>4.49</v>
      </c>
      <c r="O82">
        <v>52.39</v>
      </c>
      <c r="P82">
        <v>95.59</v>
      </c>
      <c r="Q82">
        <v>100</v>
      </c>
    </row>
    <row r="83" spans="1:17" x14ac:dyDescent="0.25">
      <c r="A83">
        <v>2186716</v>
      </c>
      <c r="B83" t="s">
        <v>378</v>
      </c>
      <c r="C83" t="s">
        <v>266</v>
      </c>
      <c r="D83" t="str">
        <f>CONCATENATE(licencies[[#This Row],[Nom]]," ",licencies[[#This Row],[Prenom]])</f>
        <v>cd François</v>
      </c>
      <c r="F83" s="50"/>
      <c r="H83" t="s">
        <v>22</v>
      </c>
      <c r="I83" t="s">
        <v>76</v>
      </c>
      <c r="J83" t="s">
        <v>77</v>
      </c>
      <c r="K83">
        <v>14892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25">
      <c r="A84">
        <v>1020275</v>
      </c>
      <c r="B84" t="s">
        <v>379</v>
      </c>
      <c r="C84" t="s">
        <v>172</v>
      </c>
      <c r="D84" t="str">
        <f>CONCATENATE(licencies[[#This Row],[Nom]]," ",licencies[[#This Row],[Prenom]])</f>
        <v>ce Carole</v>
      </c>
      <c r="F84" s="50"/>
      <c r="H84" t="s">
        <v>22</v>
      </c>
      <c r="I84" t="s">
        <v>76</v>
      </c>
      <c r="J84" t="s">
        <v>77</v>
      </c>
      <c r="K84">
        <v>5313</v>
      </c>
      <c r="L84">
        <v>0</v>
      </c>
      <c r="M84">
        <v>0</v>
      </c>
      <c r="N84">
        <v>0</v>
      </c>
      <c r="O84">
        <v>2.08</v>
      </c>
      <c r="P84">
        <v>60.32</v>
      </c>
      <c r="Q84">
        <v>91.52</v>
      </c>
    </row>
    <row r="85" spans="1:17" x14ac:dyDescent="0.25">
      <c r="A85">
        <v>1922772</v>
      </c>
      <c r="B85" t="s">
        <v>380</v>
      </c>
      <c r="C85" t="s">
        <v>82</v>
      </c>
      <c r="D85" t="str">
        <f>CONCATENATE(licencies[[#This Row],[Nom]]," ",licencies[[#This Row],[Prenom]])</f>
        <v>cf Didier</v>
      </c>
      <c r="F85" s="50"/>
      <c r="H85" t="s">
        <v>22</v>
      </c>
      <c r="I85" t="s">
        <v>76</v>
      </c>
      <c r="J85" t="s">
        <v>77</v>
      </c>
      <c r="K85">
        <v>38</v>
      </c>
      <c r="L85">
        <v>71.94</v>
      </c>
      <c r="M85">
        <v>99.81</v>
      </c>
      <c r="N85">
        <v>100</v>
      </c>
      <c r="O85">
        <v>100</v>
      </c>
      <c r="P85">
        <v>100</v>
      </c>
      <c r="Q85">
        <v>100</v>
      </c>
    </row>
    <row r="86" spans="1:17" x14ac:dyDescent="0.25">
      <c r="A86">
        <v>1065352</v>
      </c>
      <c r="B86" t="s">
        <v>381</v>
      </c>
      <c r="C86" t="s">
        <v>123</v>
      </c>
      <c r="D86" t="str">
        <f>CONCATENATE(licencies[[#This Row],[Nom]]," ",licencies[[#This Row],[Prenom]])</f>
        <v>cg Françoise</v>
      </c>
      <c r="F86" s="50"/>
      <c r="H86" t="s">
        <v>22</v>
      </c>
      <c r="I86" t="s">
        <v>76</v>
      </c>
      <c r="J86" t="s">
        <v>79</v>
      </c>
      <c r="K86">
        <v>3669</v>
      </c>
      <c r="L86">
        <v>0</v>
      </c>
      <c r="M86">
        <v>0</v>
      </c>
      <c r="N86">
        <v>0</v>
      </c>
      <c r="O86">
        <v>20.85</v>
      </c>
      <c r="P86">
        <v>86.71</v>
      </c>
      <c r="Q86">
        <v>99.96</v>
      </c>
    </row>
    <row r="87" spans="1:17" x14ac:dyDescent="0.25">
      <c r="A87">
        <v>1139651</v>
      </c>
      <c r="B87" t="s">
        <v>382</v>
      </c>
      <c r="C87" t="s">
        <v>83</v>
      </c>
      <c r="D87" t="str">
        <f>CONCATENATE(licencies[[#This Row],[Nom]]," ",licencies[[#This Row],[Prenom]])</f>
        <v>ch Antoine</v>
      </c>
      <c r="F87" s="50"/>
      <c r="H87" t="s">
        <v>22</v>
      </c>
      <c r="I87" t="s">
        <v>76</v>
      </c>
      <c r="J87" t="s">
        <v>77</v>
      </c>
      <c r="K87">
        <v>171</v>
      </c>
      <c r="L87">
        <v>26.21</v>
      </c>
      <c r="M87">
        <v>53.15</v>
      </c>
      <c r="N87">
        <v>44.3</v>
      </c>
      <c r="O87">
        <v>46.66</v>
      </c>
      <c r="P87">
        <v>78.8</v>
      </c>
      <c r="Q87">
        <v>100</v>
      </c>
    </row>
    <row r="88" spans="1:17" x14ac:dyDescent="0.25">
      <c r="A88">
        <v>1020574</v>
      </c>
      <c r="B88" t="s">
        <v>383</v>
      </c>
      <c r="C88" t="s">
        <v>254</v>
      </c>
      <c r="D88" t="str">
        <f>CONCATENATE(licencies[[#This Row],[Nom]]," ",licencies[[#This Row],[Prenom]])</f>
        <v>ci Gwenola</v>
      </c>
      <c r="F88" s="50"/>
      <c r="H88" t="s">
        <v>22</v>
      </c>
      <c r="I88" t="s">
        <v>76</v>
      </c>
      <c r="J88" t="s">
        <v>79</v>
      </c>
      <c r="K88">
        <v>13312</v>
      </c>
      <c r="L88">
        <v>0</v>
      </c>
      <c r="M88">
        <v>0</v>
      </c>
      <c r="N88">
        <v>0</v>
      </c>
      <c r="O88">
        <v>0</v>
      </c>
      <c r="P88">
        <v>0</v>
      </c>
      <c r="Q88">
        <v>7.38</v>
      </c>
    </row>
    <row r="89" spans="1:17" x14ac:dyDescent="0.25">
      <c r="A89">
        <v>1003081</v>
      </c>
      <c r="B89" t="s">
        <v>384</v>
      </c>
      <c r="C89" t="s">
        <v>131</v>
      </c>
      <c r="D89" t="str">
        <f>CONCATENATE(licencies[[#This Row],[Nom]]," ",licencies[[#This Row],[Prenom]])</f>
        <v>cj Brigitte</v>
      </c>
      <c r="F89" s="50"/>
      <c r="H89" t="s">
        <v>22</v>
      </c>
      <c r="I89" t="s">
        <v>76</v>
      </c>
      <c r="J89" t="s">
        <v>77</v>
      </c>
      <c r="K89">
        <v>9086</v>
      </c>
      <c r="L89">
        <v>0</v>
      </c>
      <c r="M89">
        <v>0</v>
      </c>
      <c r="N89">
        <v>0</v>
      </c>
      <c r="O89">
        <v>0</v>
      </c>
      <c r="P89">
        <v>5.72</v>
      </c>
      <c r="Q89">
        <v>76.92</v>
      </c>
    </row>
    <row r="90" spans="1:17" x14ac:dyDescent="0.25">
      <c r="A90">
        <v>2147563</v>
      </c>
      <c r="B90" t="s">
        <v>385</v>
      </c>
      <c r="C90" t="s">
        <v>93</v>
      </c>
      <c r="D90" t="str">
        <f>CONCATENATE(licencies[[#This Row],[Nom]]," ",licencies[[#This Row],[Prenom]])</f>
        <v>ck Thierry</v>
      </c>
      <c r="F90" s="50"/>
      <c r="H90" t="s">
        <v>22</v>
      </c>
      <c r="I90" t="s">
        <v>76</v>
      </c>
      <c r="J90" t="s">
        <v>77</v>
      </c>
      <c r="K90">
        <v>1389</v>
      </c>
      <c r="L90">
        <v>0</v>
      </c>
      <c r="M90">
        <v>3.73</v>
      </c>
      <c r="N90">
        <v>28.15</v>
      </c>
      <c r="O90">
        <v>94.24</v>
      </c>
      <c r="P90">
        <v>100</v>
      </c>
      <c r="Q90">
        <v>100</v>
      </c>
    </row>
    <row r="91" spans="1:17" x14ac:dyDescent="0.25">
      <c r="A91">
        <v>1572838</v>
      </c>
      <c r="B91" t="s">
        <v>386</v>
      </c>
      <c r="C91" t="s">
        <v>99</v>
      </c>
      <c r="D91" t="str">
        <f>CONCATENATE(licencies[[#This Row],[Nom]]," ",licencies[[#This Row],[Prenom]])</f>
        <v>cl Philippe</v>
      </c>
      <c r="F91" s="50"/>
      <c r="H91" t="s">
        <v>22</v>
      </c>
      <c r="I91" t="s">
        <v>76</v>
      </c>
      <c r="J91" t="s">
        <v>77</v>
      </c>
      <c r="K91">
        <v>4509</v>
      </c>
      <c r="L91">
        <v>0</v>
      </c>
      <c r="M91">
        <v>0</v>
      </c>
      <c r="N91">
        <v>0</v>
      </c>
      <c r="O91">
        <v>11.67</v>
      </c>
      <c r="P91">
        <v>51.39</v>
      </c>
      <c r="Q91">
        <v>98.73</v>
      </c>
    </row>
    <row r="92" spans="1:17" x14ac:dyDescent="0.25">
      <c r="A92">
        <v>6030385</v>
      </c>
      <c r="B92" t="s">
        <v>387</v>
      </c>
      <c r="C92" t="s">
        <v>88</v>
      </c>
      <c r="D92" t="str">
        <f>CONCATENATE(licencies[[#This Row],[Nom]]," ",licencies[[#This Row],[Prenom]])</f>
        <v>cm Cédric</v>
      </c>
      <c r="F92" s="50"/>
      <c r="H92" t="s">
        <v>22</v>
      </c>
      <c r="I92" t="s">
        <v>89</v>
      </c>
      <c r="J92" t="s">
        <v>77</v>
      </c>
      <c r="K92">
        <v>250</v>
      </c>
      <c r="L92">
        <v>13.57</v>
      </c>
      <c r="M92">
        <v>21.54</v>
      </c>
      <c r="N92">
        <v>14.67</v>
      </c>
      <c r="O92">
        <v>18.79</v>
      </c>
      <c r="P92">
        <v>44.94</v>
      </c>
      <c r="Q92">
        <v>95.07</v>
      </c>
    </row>
    <row r="93" spans="1:17" x14ac:dyDescent="0.25">
      <c r="A93">
        <v>1006057</v>
      </c>
      <c r="B93" t="s">
        <v>388</v>
      </c>
      <c r="C93" t="s">
        <v>92</v>
      </c>
      <c r="D93" t="str">
        <f>CONCATENATE(licencies[[#This Row],[Nom]]," ",licencies[[#This Row],[Prenom]])</f>
        <v>cn Claude</v>
      </c>
      <c r="F93" s="50"/>
      <c r="H93" t="s">
        <v>22</v>
      </c>
      <c r="I93" t="s">
        <v>76</v>
      </c>
      <c r="J93" t="s">
        <v>79</v>
      </c>
      <c r="K93">
        <v>5372</v>
      </c>
      <c r="L93">
        <v>0</v>
      </c>
      <c r="M93">
        <v>0</v>
      </c>
      <c r="N93">
        <v>0</v>
      </c>
      <c r="O93">
        <v>5.93</v>
      </c>
      <c r="P93">
        <v>58.9</v>
      </c>
      <c r="Q93">
        <v>88.91</v>
      </c>
    </row>
    <row r="94" spans="1:17" x14ac:dyDescent="0.25">
      <c r="A94">
        <v>1019139</v>
      </c>
      <c r="B94" t="s">
        <v>389</v>
      </c>
      <c r="C94" t="s">
        <v>145</v>
      </c>
      <c r="D94" t="str">
        <f>CONCATENATE(licencies[[#This Row],[Nom]]," ",licencies[[#This Row],[Prenom]])</f>
        <v>co Jacqueline</v>
      </c>
      <c r="F94" s="50"/>
      <c r="H94" t="s">
        <v>51</v>
      </c>
      <c r="I94" t="s">
        <v>76</v>
      </c>
      <c r="J94" t="s">
        <v>79</v>
      </c>
      <c r="K94">
        <v>10730</v>
      </c>
      <c r="L94">
        <v>0</v>
      </c>
      <c r="M94">
        <v>0</v>
      </c>
      <c r="N94">
        <v>0</v>
      </c>
      <c r="O94">
        <v>0</v>
      </c>
      <c r="P94">
        <v>2.08</v>
      </c>
      <c r="Q94">
        <v>40.46</v>
      </c>
    </row>
    <row r="95" spans="1:17" x14ac:dyDescent="0.25">
      <c r="A95">
        <v>1007334</v>
      </c>
      <c r="B95" t="s">
        <v>390</v>
      </c>
      <c r="C95" t="s">
        <v>234</v>
      </c>
      <c r="D95" t="str">
        <f>CONCATENATE(licencies[[#This Row],[Nom]]," ",licencies[[#This Row],[Prenom]])</f>
        <v>cp Roger</v>
      </c>
      <c r="F95" s="50"/>
      <c r="H95" t="s">
        <v>51</v>
      </c>
      <c r="I95" t="s">
        <v>76</v>
      </c>
      <c r="J95" t="s">
        <v>120</v>
      </c>
      <c r="K95">
        <v>10438</v>
      </c>
      <c r="L95">
        <v>0</v>
      </c>
      <c r="M95">
        <v>0</v>
      </c>
      <c r="N95">
        <v>0</v>
      </c>
      <c r="O95">
        <v>0</v>
      </c>
      <c r="P95">
        <v>2.31</v>
      </c>
      <c r="Q95">
        <v>45.4</v>
      </c>
    </row>
    <row r="96" spans="1:17" x14ac:dyDescent="0.25">
      <c r="A96">
        <v>2385233</v>
      </c>
      <c r="B96" t="s">
        <v>391</v>
      </c>
      <c r="C96" t="s">
        <v>135</v>
      </c>
      <c r="D96" t="str">
        <f>CONCATENATE(licencies[[#This Row],[Nom]]," ",licencies[[#This Row],[Prenom]])</f>
        <v>cq Rolande</v>
      </c>
      <c r="F96" s="50"/>
      <c r="H96" t="s">
        <v>51</v>
      </c>
      <c r="I96" t="s">
        <v>76</v>
      </c>
      <c r="J96" t="s">
        <v>120</v>
      </c>
      <c r="K96">
        <v>8333</v>
      </c>
      <c r="L96">
        <v>0</v>
      </c>
      <c r="M96">
        <v>0</v>
      </c>
      <c r="N96">
        <v>0</v>
      </c>
      <c r="O96">
        <v>0</v>
      </c>
      <c r="P96">
        <v>5.25</v>
      </c>
      <c r="Q96">
        <v>57.95</v>
      </c>
    </row>
    <row r="97" spans="1:17" x14ac:dyDescent="0.25">
      <c r="A97">
        <v>1050861</v>
      </c>
      <c r="B97" t="s">
        <v>392</v>
      </c>
      <c r="C97" t="s">
        <v>143</v>
      </c>
      <c r="D97" t="str">
        <f>CONCATENATE(licencies[[#This Row],[Nom]]," ",licencies[[#This Row],[Prenom]])</f>
        <v>cr Marie-Claude</v>
      </c>
      <c r="F97" s="50"/>
      <c r="H97" t="s">
        <v>51</v>
      </c>
      <c r="I97" t="s">
        <v>76</v>
      </c>
      <c r="J97" t="s">
        <v>98</v>
      </c>
      <c r="K97">
        <v>3533</v>
      </c>
      <c r="L97">
        <v>0</v>
      </c>
      <c r="M97">
        <v>0.04</v>
      </c>
      <c r="N97">
        <v>0.78</v>
      </c>
      <c r="O97">
        <v>23.19</v>
      </c>
      <c r="P97">
        <v>89.07</v>
      </c>
      <c r="Q97">
        <v>100</v>
      </c>
    </row>
    <row r="98" spans="1:17" x14ac:dyDescent="0.25">
      <c r="A98">
        <v>1140182</v>
      </c>
      <c r="B98" t="s">
        <v>393</v>
      </c>
      <c r="C98" t="s">
        <v>185</v>
      </c>
      <c r="D98" t="str">
        <f>CONCATENATE(licencies[[#This Row],[Nom]]," ",licencies[[#This Row],[Prenom]])</f>
        <v>cs Jeanine</v>
      </c>
      <c r="F98" s="50"/>
      <c r="H98" t="s">
        <v>51</v>
      </c>
      <c r="I98" t="s">
        <v>76</v>
      </c>
      <c r="J98" t="s">
        <v>79</v>
      </c>
      <c r="K98">
        <v>6216</v>
      </c>
      <c r="L98">
        <v>0</v>
      </c>
      <c r="M98">
        <v>0</v>
      </c>
      <c r="N98">
        <v>0</v>
      </c>
      <c r="O98">
        <v>0.44</v>
      </c>
      <c r="P98">
        <v>38.880000000000003</v>
      </c>
      <c r="Q98">
        <v>97.58</v>
      </c>
    </row>
    <row r="99" spans="1:17" x14ac:dyDescent="0.25">
      <c r="A99">
        <v>1164107</v>
      </c>
      <c r="B99" t="s">
        <v>394</v>
      </c>
      <c r="C99" t="s">
        <v>193</v>
      </c>
      <c r="D99" t="str">
        <f>CONCATENATE(licencies[[#This Row],[Nom]]," ",licencies[[#This Row],[Prenom]])</f>
        <v>ct Jeannette</v>
      </c>
      <c r="F99" s="50"/>
      <c r="H99" t="s">
        <v>51</v>
      </c>
      <c r="I99" t="s">
        <v>76</v>
      </c>
      <c r="J99" t="s">
        <v>98</v>
      </c>
      <c r="K99">
        <v>6802</v>
      </c>
      <c r="L99">
        <v>0</v>
      </c>
      <c r="M99">
        <v>0</v>
      </c>
      <c r="N99">
        <v>0.02</v>
      </c>
      <c r="O99">
        <v>1.76</v>
      </c>
      <c r="P99">
        <v>27.65</v>
      </c>
      <c r="Q99">
        <v>97.8</v>
      </c>
    </row>
    <row r="100" spans="1:17" x14ac:dyDescent="0.25">
      <c r="A100">
        <v>1005290</v>
      </c>
      <c r="B100" t="s">
        <v>395</v>
      </c>
      <c r="C100" t="s">
        <v>238</v>
      </c>
      <c r="D100" t="str">
        <f>CONCATENATE(licencies[[#This Row],[Nom]]," ",licencies[[#This Row],[Prenom]])</f>
        <v>cu Lucienne</v>
      </c>
      <c r="F100" s="50"/>
      <c r="H100" t="s">
        <v>51</v>
      </c>
      <c r="I100" t="s">
        <v>76</v>
      </c>
      <c r="J100" t="s">
        <v>98</v>
      </c>
      <c r="K100">
        <v>10783</v>
      </c>
      <c r="L100">
        <v>0</v>
      </c>
      <c r="M100">
        <v>0</v>
      </c>
      <c r="N100">
        <v>0</v>
      </c>
      <c r="O100">
        <v>0</v>
      </c>
      <c r="P100">
        <v>3.36</v>
      </c>
      <c r="Q100">
        <v>39.65</v>
      </c>
    </row>
    <row r="101" spans="1:17" x14ac:dyDescent="0.25">
      <c r="A101">
        <v>1021854</v>
      </c>
      <c r="B101" t="s">
        <v>396</v>
      </c>
      <c r="C101" t="s">
        <v>99</v>
      </c>
      <c r="D101" t="str">
        <f>CONCATENATE(licencies[[#This Row],[Nom]]," ",licencies[[#This Row],[Prenom]])</f>
        <v>cv Philippe</v>
      </c>
      <c r="F101" s="50"/>
      <c r="H101" t="s">
        <v>41</v>
      </c>
      <c r="I101" t="s">
        <v>76</v>
      </c>
      <c r="J101" t="s">
        <v>77</v>
      </c>
      <c r="K101">
        <v>17500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25">
      <c r="A102">
        <v>1021886</v>
      </c>
      <c r="B102" t="s">
        <v>397</v>
      </c>
      <c r="C102" t="s">
        <v>131</v>
      </c>
      <c r="D102" t="str">
        <f>CONCATENATE(licencies[[#This Row],[Nom]]," ",licencies[[#This Row],[Prenom]])</f>
        <v>cw Brigitte</v>
      </c>
      <c r="F102" s="50"/>
      <c r="H102" t="s">
        <v>41</v>
      </c>
      <c r="I102" t="s">
        <v>76</v>
      </c>
      <c r="J102" t="s">
        <v>79</v>
      </c>
      <c r="K102">
        <v>17581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25">
      <c r="A103">
        <v>1021865</v>
      </c>
      <c r="B103" t="s">
        <v>398</v>
      </c>
      <c r="C103" t="s">
        <v>283</v>
      </c>
      <c r="D103" t="str">
        <f>CONCATENATE(licencies[[#This Row],[Nom]]," ",licencies[[#This Row],[Prenom]])</f>
        <v>cx Olivia</v>
      </c>
      <c r="F103" s="50"/>
      <c r="H103" t="s">
        <v>41</v>
      </c>
      <c r="I103" t="s">
        <v>76</v>
      </c>
      <c r="J103" t="s">
        <v>77</v>
      </c>
      <c r="K103">
        <v>17592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25">
      <c r="A104">
        <v>2278942</v>
      </c>
      <c r="B104" t="s">
        <v>399</v>
      </c>
      <c r="C104" t="s">
        <v>103</v>
      </c>
      <c r="D104" t="str">
        <f>CONCATENATE(licencies[[#This Row],[Nom]]," ",licencies[[#This Row],[Prenom]])</f>
        <v>cy Frédéric</v>
      </c>
      <c r="F104" s="50"/>
      <c r="H104" t="s">
        <v>41</v>
      </c>
      <c r="I104" t="s">
        <v>76</v>
      </c>
      <c r="J104" t="s">
        <v>77</v>
      </c>
      <c r="K104">
        <v>603</v>
      </c>
      <c r="L104">
        <v>0</v>
      </c>
      <c r="M104">
        <v>31.7</v>
      </c>
      <c r="N104">
        <v>66.47</v>
      </c>
      <c r="O104">
        <v>91.34</v>
      </c>
      <c r="P104">
        <v>99.64</v>
      </c>
      <c r="Q104">
        <v>99.85</v>
      </c>
    </row>
    <row r="105" spans="1:17" x14ac:dyDescent="0.25">
      <c r="A105">
        <v>1004501</v>
      </c>
      <c r="B105" t="s">
        <v>400</v>
      </c>
      <c r="C105" t="s">
        <v>99</v>
      </c>
      <c r="D105" t="str">
        <f>CONCATENATE(licencies[[#This Row],[Nom]]," ",licencies[[#This Row],[Prenom]])</f>
        <v>cz Philippe</v>
      </c>
      <c r="F105" s="50"/>
      <c r="H105" t="s">
        <v>41</v>
      </c>
      <c r="I105" t="s">
        <v>76</v>
      </c>
      <c r="J105" t="s">
        <v>79</v>
      </c>
      <c r="K105">
        <v>508</v>
      </c>
      <c r="L105">
        <v>1.92</v>
      </c>
      <c r="M105">
        <v>44.4</v>
      </c>
      <c r="N105">
        <v>83.83</v>
      </c>
      <c r="O105">
        <v>95.09</v>
      </c>
      <c r="P105">
        <v>98.64</v>
      </c>
      <c r="Q105">
        <v>99.79</v>
      </c>
    </row>
    <row r="106" spans="1:17" x14ac:dyDescent="0.25">
      <c r="A106">
        <v>1016131</v>
      </c>
      <c r="B106" t="s">
        <v>401</v>
      </c>
      <c r="C106" t="s">
        <v>119</v>
      </c>
      <c r="D106" t="str">
        <f>CONCATENATE(licencies[[#This Row],[Nom]]," ",licencies[[#This Row],[Prenom]])</f>
        <v>da Monique</v>
      </c>
      <c r="F106" s="50"/>
      <c r="H106" t="s">
        <v>41</v>
      </c>
      <c r="I106" t="s">
        <v>76</v>
      </c>
      <c r="J106" t="s">
        <v>98</v>
      </c>
      <c r="K106">
        <v>11168</v>
      </c>
      <c r="L106">
        <v>0</v>
      </c>
      <c r="M106">
        <v>0</v>
      </c>
      <c r="N106">
        <v>0</v>
      </c>
      <c r="O106">
        <v>0</v>
      </c>
      <c r="P106">
        <v>0.91</v>
      </c>
      <c r="Q106">
        <v>33.03</v>
      </c>
    </row>
    <row r="107" spans="1:17" x14ac:dyDescent="0.25">
      <c r="A107">
        <v>1012587</v>
      </c>
      <c r="B107" t="s">
        <v>402</v>
      </c>
      <c r="C107" t="s">
        <v>206</v>
      </c>
      <c r="D107" t="str">
        <f>CONCATENATE(licencies[[#This Row],[Nom]]," ",licencies[[#This Row],[Prenom]])</f>
        <v>db Marie-Christine</v>
      </c>
      <c r="F107" s="50"/>
      <c r="H107" t="s">
        <v>41</v>
      </c>
      <c r="I107" t="s">
        <v>76</v>
      </c>
      <c r="J107" t="s">
        <v>79</v>
      </c>
      <c r="K107">
        <v>11183</v>
      </c>
      <c r="L107">
        <v>0</v>
      </c>
      <c r="M107">
        <v>0</v>
      </c>
      <c r="N107">
        <v>0</v>
      </c>
      <c r="O107">
        <v>0</v>
      </c>
      <c r="P107">
        <v>0.63</v>
      </c>
      <c r="Q107">
        <v>32.76</v>
      </c>
    </row>
    <row r="108" spans="1:17" x14ac:dyDescent="0.25">
      <c r="A108">
        <v>1020165</v>
      </c>
      <c r="B108" t="s">
        <v>403</v>
      </c>
      <c r="C108" t="s">
        <v>217</v>
      </c>
      <c r="D108" t="str">
        <f>CONCATENATE(licencies[[#This Row],[Nom]]," ",licencies[[#This Row],[Prenom]])</f>
        <v>dc Jackye</v>
      </c>
      <c r="F108" s="50"/>
      <c r="H108" t="s">
        <v>41</v>
      </c>
      <c r="I108" t="s">
        <v>76</v>
      </c>
      <c r="J108" t="s">
        <v>98</v>
      </c>
      <c r="K108">
        <v>9044</v>
      </c>
      <c r="L108">
        <v>0</v>
      </c>
      <c r="M108">
        <v>0</v>
      </c>
      <c r="N108">
        <v>0</v>
      </c>
      <c r="O108">
        <v>0</v>
      </c>
      <c r="P108">
        <v>7.77</v>
      </c>
      <c r="Q108">
        <v>78.709999999999994</v>
      </c>
    </row>
    <row r="109" spans="1:17" x14ac:dyDescent="0.25">
      <c r="A109">
        <v>1019664</v>
      </c>
      <c r="B109" t="s">
        <v>404</v>
      </c>
      <c r="C109" t="s">
        <v>204</v>
      </c>
      <c r="D109" t="str">
        <f>CONCATENATE(licencies[[#This Row],[Nom]]," ",licencies[[#This Row],[Prenom]])</f>
        <v>de Corinne</v>
      </c>
      <c r="F109" s="50"/>
      <c r="H109" t="s">
        <v>41</v>
      </c>
      <c r="I109" t="s">
        <v>76</v>
      </c>
      <c r="J109" t="s">
        <v>79</v>
      </c>
      <c r="K109">
        <v>7692</v>
      </c>
      <c r="L109">
        <v>0</v>
      </c>
      <c r="M109">
        <v>0</v>
      </c>
      <c r="N109">
        <v>0</v>
      </c>
      <c r="O109">
        <v>0.03</v>
      </c>
      <c r="P109">
        <v>15.48</v>
      </c>
      <c r="Q109">
        <v>91.97</v>
      </c>
    </row>
    <row r="110" spans="1:17" x14ac:dyDescent="0.25">
      <c r="A110">
        <v>1020783</v>
      </c>
      <c r="B110" t="s">
        <v>405</v>
      </c>
      <c r="C110" t="s">
        <v>244</v>
      </c>
      <c r="D110" t="str">
        <f>CONCATENATE(licencies[[#This Row],[Nom]]," ",licencies[[#This Row],[Prenom]])</f>
        <v>df Isabelle</v>
      </c>
      <c r="F110" s="50"/>
      <c r="H110" t="s">
        <v>41</v>
      </c>
      <c r="I110" t="s">
        <v>76</v>
      </c>
      <c r="J110" t="s">
        <v>77</v>
      </c>
      <c r="K110">
        <v>11819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23.69</v>
      </c>
    </row>
    <row r="111" spans="1:17" x14ac:dyDescent="0.25">
      <c r="A111">
        <v>2356565</v>
      </c>
      <c r="B111" t="s">
        <v>406</v>
      </c>
      <c r="C111" t="s">
        <v>110</v>
      </c>
      <c r="D111" t="str">
        <f>CONCATENATE(licencies[[#This Row],[Nom]]," ",licencies[[#This Row],[Prenom]])</f>
        <v>dg Patrick</v>
      </c>
      <c r="F111" s="50"/>
      <c r="H111" t="s">
        <v>41</v>
      </c>
      <c r="I111" t="s">
        <v>76</v>
      </c>
      <c r="J111" t="s">
        <v>79</v>
      </c>
      <c r="K111">
        <v>3216</v>
      </c>
      <c r="L111">
        <v>0</v>
      </c>
      <c r="M111">
        <v>0</v>
      </c>
      <c r="N111">
        <v>0.09</v>
      </c>
      <c r="O111">
        <v>30.45</v>
      </c>
      <c r="P111">
        <v>91.18</v>
      </c>
      <c r="Q111">
        <v>99.22</v>
      </c>
    </row>
    <row r="112" spans="1:17" x14ac:dyDescent="0.25">
      <c r="A112">
        <v>1020472</v>
      </c>
      <c r="B112" t="s">
        <v>407</v>
      </c>
      <c r="C112" t="s">
        <v>235</v>
      </c>
      <c r="D112" t="str">
        <f>CONCATENATE(licencies[[#This Row],[Nom]]," ",licencies[[#This Row],[Prenom]])</f>
        <v>dh Anne</v>
      </c>
      <c r="F112" s="50"/>
      <c r="H112" t="s">
        <v>41</v>
      </c>
      <c r="I112" t="s">
        <v>76</v>
      </c>
      <c r="J112" t="s">
        <v>79</v>
      </c>
      <c r="K112">
        <v>11087</v>
      </c>
      <c r="L112">
        <v>0</v>
      </c>
      <c r="M112">
        <v>0</v>
      </c>
      <c r="N112">
        <v>0</v>
      </c>
      <c r="O112">
        <v>0</v>
      </c>
      <c r="P112">
        <v>0.86</v>
      </c>
      <c r="Q112">
        <v>34.4</v>
      </c>
    </row>
    <row r="113" spans="1:17" x14ac:dyDescent="0.25">
      <c r="A113">
        <v>1064045</v>
      </c>
      <c r="B113" t="s">
        <v>408</v>
      </c>
      <c r="C113" t="s">
        <v>113</v>
      </c>
      <c r="D113" t="str">
        <f>CONCATENATE(licencies[[#This Row],[Nom]]," ",licencies[[#This Row],[Prenom]])</f>
        <v>di Tonia</v>
      </c>
      <c r="F113" s="50"/>
      <c r="H113" t="s">
        <v>41</v>
      </c>
      <c r="I113" t="s">
        <v>76</v>
      </c>
      <c r="J113" t="s">
        <v>98</v>
      </c>
      <c r="K113">
        <v>1057</v>
      </c>
      <c r="L113">
        <v>0</v>
      </c>
      <c r="M113">
        <v>3.63</v>
      </c>
      <c r="N113">
        <v>61.14</v>
      </c>
      <c r="O113">
        <v>98.81</v>
      </c>
      <c r="P113">
        <v>100</v>
      </c>
      <c r="Q113">
        <v>100</v>
      </c>
    </row>
    <row r="114" spans="1:17" x14ac:dyDescent="0.25">
      <c r="A114">
        <v>1009703</v>
      </c>
      <c r="B114" t="s">
        <v>409</v>
      </c>
      <c r="C114" t="s">
        <v>118</v>
      </c>
      <c r="D114" t="str">
        <f>CONCATENATE(licencies[[#This Row],[Nom]]," ",licencies[[#This Row],[Prenom]])</f>
        <v>dj Roland</v>
      </c>
      <c r="F114" s="50"/>
      <c r="H114" t="s">
        <v>41</v>
      </c>
      <c r="I114" t="s">
        <v>76</v>
      </c>
      <c r="J114" t="s">
        <v>79</v>
      </c>
      <c r="K114">
        <v>1638</v>
      </c>
      <c r="L114">
        <v>0</v>
      </c>
      <c r="M114">
        <v>0.4</v>
      </c>
      <c r="N114">
        <v>16.260000000000002</v>
      </c>
      <c r="O114">
        <v>85.07</v>
      </c>
      <c r="P114">
        <v>99.87</v>
      </c>
      <c r="Q114">
        <v>100</v>
      </c>
    </row>
    <row r="115" spans="1:17" x14ac:dyDescent="0.25">
      <c r="A115">
        <v>1019675</v>
      </c>
      <c r="B115" t="s">
        <v>410</v>
      </c>
      <c r="C115" t="s">
        <v>134</v>
      </c>
      <c r="D115" t="str">
        <f>CONCATENATE(licencies[[#This Row],[Nom]]," ",licencies[[#This Row],[Prenom]])</f>
        <v>dk Patricia</v>
      </c>
      <c r="F115" s="50"/>
      <c r="H115" t="s">
        <v>41</v>
      </c>
      <c r="I115" t="s">
        <v>76</v>
      </c>
      <c r="J115" t="s">
        <v>79</v>
      </c>
      <c r="K115">
        <v>12833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11.91</v>
      </c>
    </row>
    <row r="116" spans="1:17" x14ac:dyDescent="0.25">
      <c r="A116">
        <v>1018011</v>
      </c>
      <c r="B116" t="s">
        <v>411</v>
      </c>
      <c r="C116" t="s">
        <v>116</v>
      </c>
      <c r="D116" t="str">
        <f>CONCATENATE(licencies[[#This Row],[Nom]]," ",licencies[[#This Row],[Prenom]])</f>
        <v>dl Nicole</v>
      </c>
      <c r="F116" s="50"/>
      <c r="H116" t="s">
        <v>41</v>
      </c>
      <c r="I116" t="s">
        <v>76</v>
      </c>
      <c r="J116" t="s">
        <v>79</v>
      </c>
      <c r="K116">
        <v>7542</v>
      </c>
      <c r="L116">
        <v>0</v>
      </c>
      <c r="M116">
        <v>0</v>
      </c>
      <c r="N116">
        <v>0</v>
      </c>
      <c r="O116">
        <v>0.11</v>
      </c>
      <c r="P116">
        <v>17.25</v>
      </c>
      <c r="Q116">
        <v>82.84</v>
      </c>
    </row>
    <row r="117" spans="1:17" x14ac:dyDescent="0.25">
      <c r="A117">
        <v>1155134</v>
      </c>
      <c r="B117" t="s">
        <v>412</v>
      </c>
      <c r="C117" t="s">
        <v>260</v>
      </c>
      <c r="D117" t="str">
        <f>CONCATENATE(licencies[[#This Row],[Nom]]," ",licencies[[#This Row],[Prenom]])</f>
        <v>dm Maria Marta</v>
      </c>
      <c r="F117" s="50"/>
      <c r="H117" t="s">
        <v>41</v>
      </c>
      <c r="I117" t="s">
        <v>76</v>
      </c>
      <c r="J117" t="s">
        <v>79</v>
      </c>
      <c r="K117">
        <v>14068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2.35</v>
      </c>
    </row>
    <row r="118" spans="1:17" x14ac:dyDescent="0.25">
      <c r="A118">
        <v>3209512</v>
      </c>
      <c r="B118" t="s">
        <v>413</v>
      </c>
      <c r="C118" t="s">
        <v>160</v>
      </c>
      <c r="D118" t="str">
        <f>CONCATENATE(licencies[[#This Row],[Nom]]," ",licencies[[#This Row],[Prenom]])</f>
        <v>dn Chantal</v>
      </c>
      <c r="F118" s="50"/>
      <c r="H118" t="s">
        <v>41</v>
      </c>
      <c r="I118" t="s">
        <v>76</v>
      </c>
      <c r="J118" t="s">
        <v>79</v>
      </c>
      <c r="K118">
        <v>7758</v>
      </c>
      <c r="L118">
        <v>0</v>
      </c>
      <c r="M118">
        <v>0</v>
      </c>
      <c r="N118">
        <v>0</v>
      </c>
      <c r="O118">
        <v>0.06</v>
      </c>
      <c r="P118">
        <v>14.8</v>
      </c>
      <c r="Q118">
        <v>80.72</v>
      </c>
    </row>
    <row r="119" spans="1:17" x14ac:dyDescent="0.25">
      <c r="A119">
        <v>1019645</v>
      </c>
      <c r="B119" t="s">
        <v>414</v>
      </c>
      <c r="C119" t="s">
        <v>176</v>
      </c>
      <c r="D119" t="str">
        <f>CONCATENATE(licencies[[#This Row],[Nom]]," ",licencies[[#This Row],[Prenom]])</f>
        <v>do Arlette</v>
      </c>
      <c r="F119" s="50"/>
      <c r="H119" t="s">
        <v>41</v>
      </c>
      <c r="I119" t="s">
        <v>76</v>
      </c>
      <c r="J119" t="s">
        <v>98</v>
      </c>
      <c r="K119">
        <v>16348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25">
      <c r="A120">
        <v>1125544</v>
      </c>
      <c r="B120" t="s">
        <v>415</v>
      </c>
      <c r="C120" t="s">
        <v>137</v>
      </c>
      <c r="D120" t="str">
        <f>CONCATENATE(licencies[[#This Row],[Nom]]," ",licencies[[#This Row],[Prenom]])</f>
        <v>dp Régine</v>
      </c>
      <c r="F120" s="50"/>
      <c r="H120" t="s">
        <v>41</v>
      </c>
      <c r="I120" t="s">
        <v>76</v>
      </c>
      <c r="J120" t="s">
        <v>120</v>
      </c>
      <c r="K120">
        <v>11987</v>
      </c>
      <c r="L120">
        <v>0</v>
      </c>
      <c r="M120">
        <v>0</v>
      </c>
      <c r="N120">
        <v>0</v>
      </c>
      <c r="O120">
        <v>0</v>
      </c>
      <c r="P120">
        <v>0.05</v>
      </c>
      <c r="Q120">
        <v>21.66</v>
      </c>
    </row>
    <row r="121" spans="1:17" x14ac:dyDescent="0.25">
      <c r="A121">
        <v>2600886</v>
      </c>
      <c r="B121" t="s">
        <v>416</v>
      </c>
      <c r="C121" t="s">
        <v>145</v>
      </c>
      <c r="D121" t="str">
        <f>CONCATENATE(licencies[[#This Row],[Nom]]," ",licencies[[#This Row],[Prenom]])</f>
        <v>dq Jacqueline</v>
      </c>
      <c r="F121" s="50"/>
      <c r="H121" t="s">
        <v>41</v>
      </c>
      <c r="I121" t="s">
        <v>76</v>
      </c>
      <c r="J121" t="s">
        <v>120</v>
      </c>
      <c r="K121">
        <v>10873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37.799999999999997</v>
      </c>
    </row>
    <row r="122" spans="1:17" x14ac:dyDescent="0.25">
      <c r="A122">
        <v>1131547</v>
      </c>
      <c r="B122" t="s">
        <v>417</v>
      </c>
      <c r="C122" t="s">
        <v>180</v>
      </c>
      <c r="D122" t="str">
        <f>CONCATENATE(licencies[[#This Row],[Nom]]," ",licencies[[#This Row],[Prenom]])</f>
        <v>dr Hélène</v>
      </c>
      <c r="F122" s="50"/>
      <c r="H122" t="s">
        <v>41</v>
      </c>
      <c r="I122" t="s">
        <v>76</v>
      </c>
      <c r="J122" t="s">
        <v>79</v>
      </c>
      <c r="K122">
        <v>5993</v>
      </c>
      <c r="L122">
        <v>0</v>
      </c>
      <c r="M122">
        <v>0</v>
      </c>
      <c r="N122">
        <v>0</v>
      </c>
      <c r="O122">
        <v>1.78</v>
      </c>
      <c r="P122">
        <v>44.21</v>
      </c>
      <c r="Q122">
        <v>96.09</v>
      </c>
    </row>
    <row r="123" spans="1:17" x14ac:dyDescent="0.25">
      <c r="A123">
        <v>1021875</v>
      </c>
      <c r="B123" t="s">
        <v>418</v>
      </c>
      <c r="C123" t="s">
        <v>160</v>
      </c>
      <c r="D123" t="str">
        <f>CONCATENATE(licencies[[#This Row],[Nom]]," ",licencies[[#This Row],[Prenom]])</f>
        <v>ds Chantal</v>
      </c>
      <c r="F123" s="50"/>
      <c r="H123" t="s">
        <v>41</v>
      </c>
      <c r="I123" t="s">
        <v>76</v>
      </c>
      <c r="J123" t="s">
        <v>98</v>
      </c>
      <c r="K123">
        <v>18709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25">
      <c r="A124">
        <v>1021897</v>
      </c>
      <c r="B124" t="s">
        <v>419</v>
      </c>
      <c r="C124" t="s">
        <v>119</v>
      </c>
      <c r="D124" t="str">
        <f>CONCATENATE(licencies[[#This Row],[Nom]]," ",licencies[[#This Row],[Prenom]])</f>
        <v>dt Monique</v>
      </c>
      <c r="F124" s="50"/>
      <c r="H124" t="s">
        <v>41</v>
      </c>
      <c r="I124" t="s">
        <v>76</v>
      </c>
      <c r="J124" t="s">
        <v>79</v>
      </c>
      <c r="K124">
        <v>18751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</row>
    <row r="125" spans="1:17" x14ac:dyDescent="0.25">
      <c r="A125">
        <v>1022201</v>
      </c>
      <c r="B125" t="s">
        <v>420</v>
      </c>
      <c r="C125" t="s">
        <v>112</v>
      </c>
      <c r="D125" t="str">
        <f>CONCATENATE(licencies[[#This Row],[Nom]]," ",licencies[[#This Row],[Prenom]])</f>
        <v>du Christine</v>
      </c>
      <c r="F125" s="50"/>
      <c r="H125" t="s">
        <v>41</v>
      </c>
      <c r="I125" t="s">
        <v>76</v>
      </c>
      <c r="J125" t="s">
        <v>79</v>
      </c>
      <c r="K125">
        <v>18753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25">
      <c r="A126">
        <v>1015324</v>
      </c>
      <c r="B126" t="s">
        <v>421</v>
      </c>
      <c r="C126" t="s">
        <v>149</v>
      </c>
      <c r="D126" t="str">
        <f>CONCATENATE(licencies[[#This Row],[Nom]]," ",licencies[[#This Row],[Prenom]])</f>
        <v>dv Colette</v>
      </c>
      <c r="F126" s="50"/>
      <c r="H126" t="s">
        <v>41</v>
      </c>
      <c r="I126" t="s">
        <v>76</v>
      </c>
      <c r="J126" t="s">
        <v>98</v>
      </c>
      <c r="K126">
        <v>16796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25">
      <c r="A127">
        <v>1014812</v>
      </c>
      <c r="B127" t="s">
        <v>422</v>
      </c>
      <c r="C127" t="s">
        <v>119</v>
      </c>
      <c r="D127" t="str">
        <f>CONCATENATE(licencies[[#This Row],[Nom]]," ",licencies[[#This Row],[Prenom]])</f>
        <v>dw Monique</v>
      </c>
      <c r="F127" s="50"/>
      <c r="H127" t="s">
        <v>41</v>
      </c>
      <c r="I127" t="s">
        <v>76</v>
      </c>
      <c r="J127" t="s">
        <v>98</v>
      </c>
      <c r="K127">
        <v>12202</v>
      </c>
      <c r="L127">
        <v>0</v>
      </c>
      <c r="M127">
        <v>0</v>
      </c>
      <c r="N127">
        <v>0</v>
      </c>
      <c r="O127">
        <v>0</v>
      </c>
      <c r="P127">
        <v>0.39</v>
      </c>
      <c r="Q127">
        <v>19.04</v>
      </c>
    </row>
    <row r="128" spans="1:17" x14ac:dyDescent="0.25">
      <c r="A128">
        <v>1005201</v>
      </c>
      <c r="B128" t="s">
        <v>423</v>
      </c>
      <c r="C128" t="s">
        <v>104</v>
      </c>
      <c r="D128" t="str">
        <f>CONCATENATE(licencies[[#This Row],[Nom]]," ",licencies[[#This Row],[Prenom]])</f>
        <v>dx Christiane</v>
      </c>
      <c r="F128" s="50"/>
      <c r="H128" t="s">
        <v>41</v>
      </c>
      <c r="I128" t="s">
        <v>76</v>
      </c>
      <c r="J128" t="s">
        <v>98</v>
      </c>
      <c r="K128">
        <v>8959</v>
      </c>
      <c r="L128">
        <v>0</v>
      </c>
      <c r="M128">
        <v>0</v>
      </c>
      <c r="N128">
        <v>0</v>
      </c>
      <c r="O128">
        <v>0</v>
      </c>
      <c r="P128">
        <v>8.06</v>
      </c>
      <c r="Q128">
        <v>83.44</v>
      </c>
    </row>
    <row r="129" spans="1:17" x14ac:dyDescent="0.25">
      <c r="A129">
        <v>1005577</v>
      </c>
      <c r="B129" t="s">
        <v>424</v>
      </c>
      <c r="C129" t="s">
        <v>137</v>
      </c>
      <c r="D129" t="str">
        <f>CONCATENATE(licencies[[#This Row],[Nom]]," ",licencies[[#This Row],[Prenom]])</f>
        <v>dy Régine</v>
      </c>
      <c r="F129" s="50"/>
      <c r="H129" t="s">
        <v>41</v>
      </c>
      <c r="I129" t="s">
        <v>76</v>
      </c>
      <c r="J129" t="s">
        <v>79</v>
      </c>
      <c r="K129">
        <v>3145</v>
      </c>
      <c r="L129">
        <v>0</v>
      </c>
      <c r="M129">
        <v>0</v>
      </c>
      <c r="N129">
        <v>0.97</v>
      </c>
      <c r="O129">
        <v>32.36</v>
      </c>
      <c r="P129">
        <v>84.94</v>
      </c>
      <c r="Q129">
        <v>99.12</v>
      </c>
    </row>
    <row r="130" spans="1:17" x14ac:dyDescent="0.25">
      <c r="A130">
        <v>1330629</v>
      </c>
      <c r="B130" t="s">
        <v>425</v>
      </c>
      <c r="C130" t="s">
        <v>125</v>
      </c>
      <c r="D130" t="str">
        <f>CONCATENATE(licencies[[#This Row],[Nom]]," ",licencies[[#This Row],[Prenom]])</f>
        <v>dz Jean-Yves</v>
      </c>
      <c r="F130" s="50"/>
      <c r="H130" t="s">
        <v>41</v>
      </c>
      <c r="I130" t="s">
        <v>76</v>
      </c>
      <c r="J130" t="s">
        <v>79</v>
      </c>
      <c r="K130">
        <v>2152</v>
      </c>
      <c r="L130">
        <v>0</v>
      </c>
      <c r="M130">
        <v>0</v>
      </c>
      <c r="N130">
        <v>2.58</v>
      </c>
      <c r="O130">
        <v>66.47</v>
      </c>
      <c r="P130">
        <v>99.68</v>
      </c>
      <c r="Q130">
        <v>100</v>
      </c>
    </row>
    <row r="131" spans="1:17" x14ac:dyDescent="0.25">
      <c r="A131">
        <v>1790028</v>
      </c>
      <c r="B131" t="s">
        <v>426</v>
      </c>
      <c r="C131" t="s">
        <v>162</v>
      </c>
      <c r="D131" t="str">
        <f>CONCATENATE(licencies[[#This Row],[Nom]]," ",licencies[[#This Row],[Prenom]])</f>
        <v>ea Annie</v>
      </c>
      <c r="F131" s="50"/>
      <c r="H131" t="s">
        <v>41</v>
      </c>
      <c r="I131" t="s">
        <v>76</v>
      </c>
      <c r="J131" t="s">
        <v>98</v>
      </c>
      <c r="K131">
        <v>5204</v>
      </c>
      <c r="L131">
        <v>0</v>
      </c>
      <c r="M131">
        <v>0</v>
      </c>
      <c r="N131">
        <v>0</v>
      </c>
      <c r="O131">
        <v>8.84</v>
      </c>
      <c r="P131">
        <v>63.31</v>
      </c>
      <c r="Q131">
        <v>99.26</v>
      </c>
    </row>
    <row r="132" spans="1:17" x14ac:dyDescent="0.25">
      <c r="A132">
        <v>1018715</v>
      </c>
      <c r="B132" t="s">
        <v>427</v>
      </c>
      <c r="C132" t="s">
        <v>126</v>
      </c>
      <c r="D132" t="str">
        <f>CONCATENATE(licencies[[#This Row],[Nom]]," ",licencies[[#This Row],[Prenom]])</f>
        <v>eb Martine</v>
      </c>
      <c r="F132" s="50"/>
      <c r="H132" t="s">
        <v>41</v>
      </c>
      <c r="I132" t="s">
        <v>76</v>
      </c>
      <c r="J132" t="s">
        <v>77</v>
      </c>
      <c r="K132">
        <v>10426</v>
      </c>
      <c r="L132">
        <v>0</v>
      </c>
      <c r="M132">
        <v>0</v>
      </c>
      <c r="N132">
        <v>0</v>
      </c>
      <c r="O132">
        <v>0</v>
      </c>
      <c r="P132">
        <v>2.44</v>
      </c>
      <c r="Q132">
        <v>45.68</v>
      </c>
    </row>
    <row r="133" spans="1:17" x14ac:dyDescent="0.25">
      <c r="A133">
        <v>2306381</v>
      </c>
      <c r="B133" t="s">
        <v>428</v>
      </c>
      <c r="C133" t="s">
        <v>145</v>
      </c>
      <c r="D133" t="str">
        <f>CONCATENATE(licencies[[#This Row],[Nom]]," ",licencies[[#This Row],[Prenom]])</f>
        <v>ec Jacqueline</v>
      </c>
      <c r="F133" s="50"/>
      <c r="H133" t="s">
        <v>41</v>
      </c>
      <c r="I133" t="s">
        <v>76</v>
      </c>
      <c r="J133" t="s">
        <v>98</v>
      </c>
      <c r="K133">
        <v>3797</v>
      </c>
      <c r="L133">
        <v>0</v>
      </c>
      <c r="M133">
        <v>0</v>
      </c>
      <c r="N133">
        <v>0.03</v>
      </c>
      <c r="O133">
        <v>18.59</v>
      </c>
      <c r="P133">
        <v>88.26</v>
      </c>
      <c r="Q133">
        <v>100</v>
      </c>
    </row>
    <row r="134" spans="1:17" x14ac:dyDescent="0.25">
      <c r="A134">
        <v>1006611</v>
      </c>
      <c r="B134" t="s">
        <v>429</v>
      </c>
      <c r="C134" t="s">
        <v>159</v>
      </c>
      <c r="D134" t="str">
        <f>CONCATENATE(licencies[[#This Row],[Nom]]," ",licencies[[#This Row],[Prenom]])</f>
        <v>ed Catherine</v>
      </c>
      <c r="F134" s="50"/>
      <c r="H134" t="s">
        <v>41</v>
      </c>
      <c r="I134" t="s">
        <v>76</v>
      </c>
      <c r="J134" t="s">
        <v>79</v>
      </c>
      <c r="K134">
        <v>17138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</row>
    <row r="135" spans="1:17" x14ac:dyDescent="0.25">
      <c r="A135">
        <v>2186841</v>
      </c>
      <c r="B135" t="s">
        <v>430</v>
      </c>
      <c r="C135" t="s">
        <v>224</v>
      </c>
      <c r="D135" t="str">
        <f>CONCATENATE(licencies[[#This Row],[Nom]]," ",licencies[[#This Row],[Prenom]])</f>
        <v>ee Louisette</v>
      </c>
      <c r="F135" s="50"/>
      <c r="H135" t="s">
        <v>41</v>
      </c>
      <c r="I135" t="s">
        <v>76</v>
      </c>
      <c r="J135" t="s">
        <v>120</v>
      </c>
      <c r="K135">
        <v>9450</v>
      </c>
      <c r="L135">
        <v>0</v>
      </c>
      <c r="M135">
        <v>0</v>
      </c>
      <c r="N135">
        <v>0</v>
      </c>
      <c r="O135">
        <v>0.03</v>
      </c>
      <c r="P135">
        <v>4.08</v>
      </c>
      <c r="Q135">
        <v>63.81</v>
      </c>
    </row>
    <row r="136" spans="1:17" x14ac:dyDescent="0.25">
      <c r="A136">
        <v>1021908</v>
      </c>
      <c r="B136" t="s">
        <v>431</v>
      </c>
      <c r="C136" t="s">
        <v>110</v>
      </c>
      <c r="D136" t="str">
        <f>CONCATENATE(licencies[[#This Row],[Nom]]," ",licencies[[#This Row],[Prenom]])</f>
        <v>ef Patrick</v>
      </c>
      <c r="F136" s="50"/>
      <c r="H136" t="s">
        <v>41</v>
      </c>
      <c r="I136" t="s">
        <v>76</v>
      </c>
      <c r="J136" t="s">
        <v>79</v>
      </c>
      <c r="K136">
        <v>19212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25">
      <c r="A137">
        <v>1144699</v>
      </c>
      <c r="B137" t="s">
        <v>432</v>
      </c>
      <c r="C137" t="s">
        <v>110</v>
      </c>
      <c r="D137" t="str">
        <f>CONCATENATE(licencies[[#This Row],[Nom]]," ",licencies[[#This Row],[Prenom]])</f>
        <v>eg Patrick</v>
      </c>
      <c r="F137" s="50"/>
      <c r="H137" t="s">
        <v>41</v>
      </c>
      <c r="I137" t="s">
        <v>76</v>
      </c>
      <c r="J137" t="s">
        <v>79</v>
      </c>
      <c r="K137">
        <v>2244</v>
      </c>
      <c r="L137">
        <v>0</v>
      </c>
      <c r="M137">
        <v>0.01</v>
      </c>
      <c r="N137">
        <v>3.55</v>
      </c>
      <c r="O137">
        <v>62.36</v>
      </c>
      <c r="P137">
        <v>99.84</v>
      </c>
      <c r="Q137">
        <v>99.98</v>
      </c>
    </row>
    <row r="138" spans="1:17" x14ac:dyDescent="0.25">
      <c r="A138">
        <v>1003016</v>
      </c>
      <c r="B138" t="s">
        <v>433</v>
      </c>
      <c r="C138" t="s">
        <v>133</v>
      </c>
      <c r="D138" t="str">
        <f>CONCATENATE(licencies[[#This Row],[Nom]]," ",licencies[[#This Row],[Prenom]])</f>
        <v>eh Sylviane</v>
      </c>
      <c r="F138" s="50"/>
      <c r="H138" t="s">
        <v>41</v>
      </c>
      <c r="I138" t="s">
        <v>76</v>
      </c>
      <c r="J138" t="s">
        <v>79</v>
      </c>
      <c r="K138">
        <v>3028</v>
      </c>
      <c r="L138">
        <v>0</v>
      </c>
      <c r="M138">
        <v>0.48</v>
      </c>
      <c r="N138">
        <v>0.99</v>
      </c>
      <c r="O138">
        <v>35.44</v>
      </c>
      <c r="P138">
        <v>98.01</v>
      </c>
      <c r="Q138">
        <v>99.89</v>
      </c>
    </row>
    <row r="139" spans="1:17" x14ac:dyDescent="0.25">
      <c r="A139">
        <v>2184652</v>
      </c>
      <c r="B139" t="s">
        <v>434</v>
      </c>
      <c r="C139" t="s">
        <v>123</v>
      </c>
      <c r="D139" t="str">
        <f>CONCATENATE(licencies[[#This Row],[Nom]]," ",licencies[[#This Row],[Prenom]])</f>
        <v>ei Françoise</v>
      </c>
      <c r="F139" s="50"/>
      <c r="H139" t="s">
        <v>41</v>
      </c>
      <c r="I139" t="s">
        <v>76</v>
      </c>
      <c r="J139" t="s">
        <v>79</v>
      </c>
      <c r="K139">
        <v>5044</v>
      </c>
      <c r="L139">
        <v>0</v>
      </c>
      <c r="M139">
        <v>0</v>
      </c>
      <c r="N139">
        <v>0.02</v>
      </c>
      <c r="O139">
        <v>9.52</v>
      </c>
      <c r="P139">
        <v>67.12</v>
      </c>
      <c r="Q139">
        <v>99.85</v>
      </c>
    </row>
    <row r="140" spans="1:17" x14ac:dyDescent="0.25">
      <c r="A140">
        <v>1005180</v>
      </c>
      <c r="B140" t="s">
        <v>435</v>
      </c>
      <c r="C140" t="s">
        <v>264</v>
      </c>
      <c r="D140" t="str">
        <f>CONCATENATE(licencies[[#This Row],[Nom]]," ",licencies[[#This Row],[Prenom]])</f>
        <v>ej Jeannine</v>
      </c>
      <c r="F140" s="50"/>
      <c r="H140" t="s">
        <v>41</v>
      </c>
      <c r="I140" t="s">
        <v>76</v>
      </c>
      <c r="J140" t="s">
        <v>120</v>
      </c>
      <c r="K140">
        <v>14449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0.51</v>
      </c>
    </row>
    <row r="141" spans="1:17" x14ac:dyDescent="0.25">
      <c r="A141">
        <v>1017982</v>
      </c>
      <c r="B141" t="s">
        <v>436</v>
      </c>
      <c r="C141" t="s">
        <v>145</v>
      </c>
      <c r="D141" t="str">
        <f>CONCATENATE(licencies[[#This Row],[Nom]]," ",licencies[[#This Row],[Prenom]])</f>
        <v>ek Jacqueline</v>
      </c>
      <c r="F141" s="50"/>
      <c r="H141" t="s">
        <v>41</v>
      </c>
      <c r="I141" t="s">
        <v>76</v>
      </c>
      <c r="J141" t="s">
        <v>120</v>
      </c>
      <c r="K141">
        <v>11992</v>
      </c>
      <c r="L141">
        <v>0</v>
      </c>
      <c r="M141">
        <v>0</v>
      </c>
      <c r="N141">
        <v>0</v>
      </c>
      <c r="O141">
        <v>0</v>
      </c>
      <c r="P141">
        <v>0.21</v>
      </c>
      <c r="Q141">
        <v>21.58</v>
      </c>
    </row>
    <row r="142" spans="1:17" x14ac:dyDescent="0.25">
      <c r="A142">
        <v>1005212</v>
      </c>
      <c r="B142" t="s">
        <v>437</v>
      </c>
      <c r="C142" t="s">
        <v>227</v>
      </c>
      <c r="D142" t="str">
        <f>CONCATENATE(licencies[[#This Row],[Nom]]," ",licencies[[#This Row],[Prenom]])</f>
        <v>el Huguette</v>
      </c>
      <c r="F142" s="50"/>
      <c r="H142" t="s">
        <v>41</v>
      </c>
      <c r="I142" t="s">
        <v>76</v>
      </c>
      <c r="J142" t="s">
        <v>98</v>
      </c>
      <c r="K142">
        <v>9793</v>
      </c>
      <c r="L142">
        <v>0</v>
      </c>
      <c r="M142">
        <v>0</v>
      </c>
      <c r="N142">
        <v>0</v>
      </c>
      <c r="O142">
        <v>0.19</v>
      </c>
      <c r="P142">
        <v>6.35</v>
      </c>
      <c r="Q142">
        <v>56.61</v>
      </c>
    </row>
    <row r="143" spans="1:17" x14ac:dyDescent="0.25">
      <c r="A143">
        <v>1014618</v>
      </c>
      <c r="B143" t="s">
        <v>438</v>
      </c>
      <c r="C143" t="s">
        <v>160</v>
      </c>
      <c r="D143" t="str">
        <f>CONCATENATE(licencies[[#This Row],[Nom]]," ",licencies[[#This Row],[Prenom]])</f>
        <v>em Chantal</v>
      </c>
      <c r="F143" s="50"/>
      <c r="H143" t="s">
        <v>41</v>
      </c>
      <c r="I143" t="s">
        <v>76</v>
      </c>
      <c r="J143" t="s">
        <v>98</v>
      </c>
      <c r="K143">
        <v>17323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5">
      <c r="A144">
        <v>1005190</v>
      </c>
      <c r="B144" t="s">
        <v>439</v>
      </c>
      <c r="C144" t="s">
        <v>126</v>
      </c>
      <c r="D144" t="str">
        <f>CONCATENATE(licencies[[#This Row],[Nom]]," ",licencies[[#This Row],[Prenom]])</f>
        <v>en Martine</v>
      </c>
      <c r="F144" s="50"/>
      <c r="H144" t="s">
        <v>41</v>
      </c>
      <c r="I144" t="s">
        <v>76</v>
      </c>
      <c r="J144" t="s">
        <v>120</v>
      </c>
      <c r="K144">
        <v>14915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25">
      <c r="A145">
        <v>1017121</v>
      </c>
      <c r="B145" t="s">
        <v>440</v>
      </c>
      <c r="C145" t="s">
        <v>147</v>
      </c>
      <c r="D145" t="str">
        <f>CONCATENATE(licencies[[#This Row],[Nom]]," ",licencies[[#This Row],[Prenom]])</f>
        <v>eo Sylvie</v>
      </c>
      <c r="F145" s="50"/>
      <c r="H145" t="s">
        <v>41</v>
      </c>
      <c r="I145" t="s">
        <v>76</v>
      </c>
      <c r="J145" t="s">
        <v>79</v>
      </c>
      <c r="K145">
        <v>17382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25">
      <c r="A146">
        <v>1089457</v>
      </c>
      <c r="B146" t="s">
        <v>441</v>
      </c>
      <c r="C146" t="s">
        <v>104</v>
      </c>
      <c r="D146" t="str">
        <f>CONCATENATE(licencies[[#This Row],[Nom]]," ",licencies[[#This Row],[Prenom]])</f>
        <v>ep Christiane</v>
      </c>
      <c r="F146" s="50"/>
      <c r="H146" t="s">
        <v>55</v>
      </c>
      <c r="I146" t="s">
        <v>76</v>
      </c>
      <c r="J146" t="s">
        <v>98</v>
      </c>
      <c r="K146">
        <v>6716</v>
      </c>
      <c r="L146">
        <v>0</v>
      </c>
      <c r="M146">
        <v>0</v>
      </c>
      <c r="N146">
        <v>0</v>
      </c>
      <c r="O146">
        <v>0.14000000000000001</v>
      </c>
      <c r="P146">
        <v>29.29</v>
      </c>
      <c r="Q146">
        <v>95.55</v>
      </c>
    </row>
    <row r="147" spans="1:17" x14ac:dyDescent="0.25">
      <c r="A147">
        <v>1005171</v>
      </c>
      <c r="B147" t="s">
        <v>442</v>
      </c>
      <c r="C147" t="s">
        <v>139</v>
      </c>
      <c r="D147" t="str">
        <f>CONCATENATE(licencies[[#This Row],[Nom]]," ",licencies[[#This Row],[Prenom]])</f>
        <v>eq Marie-Annick</v>
      </c>
      <c r="F147" s="50"/>
      <c r="H147" t="s">
        <v>55</v>
      </c>
      <c r="I147" t="s">
        <v>76</v>
      </c>
      <c r="J147" t="s">
        <v>77</v>
      </c>
      <c r="K147">
        <v>3376</v>
      </c>
      <c r="L147">
        <v>0</v>
      </c>
      <c r="M147">
        <v>0</v>
      </c>
      <c r="N147">
        <v>0</v>
      </c>
      <c r="O147">
        <v>26.36</v>
      </c>
      <c r="P147">
        <v>94.08</v>
      </c>
      <c r="Q147">
        <v>100</v>
      </c>
    </row>
    <row r="148" spans="1:17" x14ac:dyDescent="0.25">
      <c r="A148">
        <v>2070464</v>
      </c>
      <c r="B148" t="s">
        <v>443</v>
      </c>
      <c r="C148" t="s">
        <v>207</v>
      </c>
      <c r="D148" t="str">
        <f>CONCATENATE(licencies[[#This Row],[Nom]]," ",licencies[[#This Row],[Prenom]])</f>
        <v>er Madeleine</v>
      </c>
      <c r="F148" s="50"/>
      <c r="H148" t="s">
        <v>55</v>
      </c>
      <c r="I148" t="s">
        <v>76</v>
      </c>
      <c r="J148" t="s">
        <v>79</v>
      </c>
      <c r="K148">
        <v>7810</v>
      </c>
      <c r="L148">
        <v>0</v>
      </c>
      <c r="M148">
        <v>0</v>
      </c>
      <c r="N148">
        <v>0</v>
      </c>
      <c r="O148">
        <v>1.22</v>
      </c>
      <c r="P148">
        <v>14.29</v>
      </c>
      <c r="Q148">
        <v>67.58</v>
      </c>
    </row>
    <row r="149" spans="1:17" x14ac:dyDescent="0.25">
      <c r="A149">
        <v>1037426</v>
      </c>
      <c r="B149" t="s">
        <v>444</v>
      </c>
      <c r="C149" t="s">
        <v>155</v>
      </c>
      <c r="D149" t="str">
        <f>CONCATENATE(licencies[[#This Row],[Nom]]," ",licencies[[#This Row],[Prenom]])</f>
        <v>es Marie-Jo</v>
      </c>
      <c r="F149" s="50"/>
      <c r="H149" t="s">
        <v>55</v>
      </c>
      <c r="I149" t="s">
        <v>76</v>
      </c>
      <c r="J149" t="s">
        <v>98</v>
      </c>
      <c r="K149">
        <v>4425</v>
      </c>
      <c r="L149">
        <v>0</v>
      </c>
      <c r="M149">
        <v>0</v>
      </c>
      <c r="N149">
        <v>0.04</v>
      </c>
      <c r="O149">
        <v>12.64</v>
      </c>
      <c r="P149">
        <v>77.84</v>
      </c>
      <c r="Q149">
        <v>99.92</v>
      </c>
    </row>
    <row r="150" spans="1:17" x14ac:dyDescent="0.25">
      <c r="A150">
        <v>2204448</v>
      </c>
      <c r="B150" t="s">
        <v>445</v>
      </c>
      <c r="C150" t="s">
        <v>117</v>
      </c>
      <c r="D150" t="str">
        <f>CONCATENATE(licencies[[#This Row],[Nom]]," ",licencies[[#This Row],[Prenom]])</f>
        <v>et Noëlle</v>
      </c>
      <c r="F150" s="50"/>
      <c r="H150" t="s">
        <v>55</v>
      </c>
      <c r="I150" t="s">
        <v>76</v>
      </c>
      <c r="J150" t="s">
        <v>120</v>
      </c>
      <c r="K150">
        <v>7337</v>
      </c>
      <c r="L150">
        <v>0</v>
      </c>
      <c r="M150">
        <v>0</v>
      </c>
      <c r="N150">
        <v>0.04</v>
      </c>
      <c r="O150">
        <v>2.3199999999999998</v>
      </c>
      <c r="P150">
        <v>19.75</v>
      </c>
      <c r="Q150">
        <v>73.33</v>
      </c>
    </row>
    <row r="151" spans="1:17" x14ac:dyDescent="0.25">
      <c r="A151">
        <v>2559619</v>
      </c>
      <c r="B151" t="s">
        <v>446</v>
      </c>
      <c r="C151" t="s">
        <v>121</v>
      </c>
      <c r="D151" t="str">
        <f>CONCATENATE(licencies[[#This Row],[Nom]]," ",licencies[[#This Row],[Prenom]])</f>
        <v>eu Francis</v>
      </c>
      <c r="F151" s="50"/>
      <c r="H151" t="s">
        <v>55</v>
      </c>
      <c r="I151" t="s">
        <v>76</v>
      </c>
      <c r="J151" t="s">
        <v>98</v>
      </c>
      <c r="K151">
        <v>1683</v>
      </c>
      <c r="L151">
        <v>0</v>
      </c>
      <c r="M151">
        <v>0</v>
      </c>
      <c r="N151">
        <v>0.67</v>
      </c>
      <c r="O151">
        <v>46.43</v>
      </c>
      <c r="P151">
        <v>98.95</v>
      </c>
      <c r="Q151">
        <v>100</v>
      </c>
    </row>
    <row r="152" spans="1:17" x14ac:dyDescent="0.25">
      <c r="A152">
        <v>2204426</v>
      </c>
      <c r="B152" t="s">
        <v>447</v>
      </c>
      <c r="C152" t="s">
        <v>259</v>
      </c>
      <c r="D152" t="str">
        <f>CONCATENATE(licencies[[#This Row],[Nom]]," ",licencies[[#This Row],[Prenom]])</f>
        <v>ev Marinette</v>
      </c>
      <c r="F152" s="50"/>
      <c r="H152" t="s">
        <v>55</v>
      </c>
      <c r="I152" t="s">
        <v>76</v>
      </c>
      <c r="J152" t="s">
        <v>120</v>
      </c>
      <c r="K152">
        <v>14057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2.4</v>
      </c>
    </row>
    <row r="153" spans="1:17" x14ac:dyDescent="0.25">
      <c r="A153">
        <v>1690524</v>
      </c>
      <c r="B153" t="s">
        <v>448</v>
      </c>
      <c r="C153" t="s">
        <v>90</v>
      </c>
      <c r="D153" t="str">
        <f>CONCATENATE(licencies[[#This Row],[Nom]]," ",licencies[[#This Row],[Prenom]])</f>
        <v>ew Michèle</v>
      </c>
      <c r="F153" s="50"/>
      <c r="H153" t="s">
        <v>55</v>
      </c>
      <c r="I153" t="s">
        <v>76</v>
      </c>
      <c r="J153" t="s">
        <v>98</v>
      </c>
      <c r="K153">
        <v>5753</v>
      </c>
      <c r="L153">
        <v>0</v>
      </c>
      <c r="M153">
        <v>0</v>
      </c>
      <c r="N153">
        <v>0</v>
      </c>
      <c r="O153">
        <v>1.41</v>
      </c>
      <c r="P153">
        <v>49.15</v>
      </c>
      <c r="Q153">
        <v>98.35</v>
      </c>
    </row>
    <row r="154" spans="1:17" x14ac:dyDescent="0.25">
      <c r="A154">
        <v>1002427</v>
      </c>
      <c r="B154" t="s">
        <v>449</v>
      </c>
      <c r="C154" t="s">
        <v>97</v>
      </c>
      <c r="D154" t="str">
        <f>CONCATENATE(licencies[[#This Row],[Nom]]," ",licencies[[#This Row],[Prenom]])</f>
        <v>ex Alain</v>
      </c>
      <c r="F154" s="50"/>
      <c r="H154" t="s">
        <v>55</v>
      </c>
      <c r="I154" t="s">
        <v>76</v>
      </c>
      <c r="J154" t="s">
        <v>79</v>
      </c>
      <c r="K154">
        <v>11975</v>
      </c>
      <c r="L154">
        <v>0</v>
      </c>
      <c r="M154">
        <v>0</v>
      </c>
      <c r="N154">
        <v>0</v>
      </c>
      <c r="O154">
        <v>0</v>
      </c>
      <c r="P154">
        <v>0.16</v>
      </c>
      <c r="Q154">
        <v>21.75</v>
      </c>
    </row>
    <row r="155" spans="1:17" x14ac:dyDescent="0.25">
      <c r="A155">
        <v>2133658</v>
      </c>
      <c r="B155" t="s">
        <v>450</v>
      </c>
      <c r="C155" t="s">
        <v>164</v>
      </c>
      <c r="D155" t="str">
        <f>CONCATENATE(licencies[[#This Row],[Nom]]," ",licencies[[#This Row],[Prenom]])</f>
        <v>ey Muriel</v>
      </c>
      <c r="F155" s="50"/>
      <c r="H155" t="s">
        <v>55</v>
      </c>
      <c r="I155" t="s">
        <v>76</v>
      </c>
      <c r="J155" t="s">
        <v>98</v>
      </c>
      <c r="K155">
        <v>4791</v>
      </c>
      <c r="L155">
        <v>0</v>
      </c>
      <c r="M155">
        <v>0</v>
      </c>
      <c r="N155">
        <v>0</v>
      </c>
      <c r="O155">
        <v>6.54</v>
      </c>
      <c r="P155">
        <v>74.88</v>
      </c>
      <c r="Q155">
        <v>99.34</v>
      </c>
    </row>
    <row r="156" spans="1:17" x14ac:dyDescent="0.25">
      <c r="A156">
        <v>1176398</v>
      </c>
      <c r="B156" t="s">
        <v>451</v>
      </c>
      <c r="C156" t="s">
        <v>142</v>
      </c>
      <c r="D156" t="str">
        <f>CONCATENATE(licencies[[#This Row],[Nom]]," ",licencies[[#This Row],[Prenom]])</f>
        <v>ez Maryse</v>
      </c>
      <c r="F156" s="50"/>
      <c r="H156" t="s">
        <v>55</v>
      </c>
      <c r="I156" t="s">
        <v>76</v>
      </c>
      <c r="J156" t="s">
        <v>79</v>
      </c>
      <c r="K156">
        <v>3428</v>
      </c>
      <c r="L156">
        <v>0</v>
      </c>
      <c r="M156">
        <v>0</v>
      </c>
      <c r="N156">
        <v>0.78</v>
      </c>
      <c r="O156">
        <v>25.13</v>
      </c>
      <c r="P156">
        <v>90.51</v>
      </c>
      <c r="Q156">
        <v>100</v>
      </c>
    </row>
    <row r="157" spans="1:17" x14ac:dyDescent="0.25">
      <c r="A157">
        <v>1001252</v>
      </c>
      <c r="B157" t="s">
        <v>452</v>
      </c>
      <c r="C157" t="s">
        <v>144</v>
      </c>
      <c r="D157" t="str">
        <f>CONCATENATE(licencies[[#This Row],[Nom]]," ",licencies[[#This Row],[Prenom]])</f>
        <v>fa Micheline</v>
      </c>
      <c r="F157" s="50"/>
      <c r="H157" t="s">
        <v>55</v>
      </c>
      <c r="I157" t="s">
        <v>76</v>
      </c>
      <c r="J157" t="s">
        <v>98</v>
      </c>
      <c r="K157">
        <v>3736</v>
      </c>
      <c r="L157">
        <v>0</v>
      </c>
      <c r="M157">
        <v>0</v>
      </c>
      <c r="N157">
        <v>0</v>
      </c>
      <c r="O157">
        <v>19.850000000000001</v>
      </c>
      <c r="P157">
        <v>94.7</v>
      </c>
      <c r="Q157">
        <v>100</v>
      </c>
    </row>
    <row r="158" spans="1:17" x14ac:dyDescent="0.25">
      <c r="A158">
        <v>1126341</v>
      </c>
      <c r="B158" t="s">
        <v>453</v>
      </c>
      <c r="C158" t="s">
        <v>214</v>
      </c>
      <c r="D158" t="str">
        <f>CONCATENATE(licencies[[#This Row],[Nom]]," ",licencies[[#This Row],[Prenom]])</f>
        <v>fb Agnès</v>
      </c>
      <c r="F158" s="50"/>
      <c r="H158" t="s">
        <v>55</v>
      </c>
      <c r="I158" t="s">
        <v>76</v>
      </c>
      <c r="J158" t="s">
        <v>98</v>
      </c>
      <c r="K158">
        <v>8787</v>
      </c>
      <c r="L158">
        <v>0</v>
      </c>
      <c r="M158">
        <v>0</v>
      </c>
      <c r="N158">
        <v>0</v>
      </c>
      <c r="O158">
        <v>0.1</v>
      </c>
      <c r="P158">
        <v>9.3699999999999992</v>
      </c>
      <c r="Q158">
        <v>91.68</v>
      </c>
    </row>
    <row r="159" spans="1:17" x14ac:dyDescent="0.25">
      <c r="A159">
        <v>2204472</v>
      </c>
      <c r="B159" t="s">
        <v>454</v>
      </c>
      <c r="C159" t="s">
        <v>184</v>
      </c>
      <c r="D159" t="str">
        <f>CONCATENATE(licencies[[#This Row],[Nom]]," ",licencies[[#This Row],[Prenom]])</f>
        <v>fc Danièle</v>
      </c>
      <c r="F159" s="50"/>
      <c r="H159" t="s">
        <v>55</v>
      </c>
      <c r="I159" t="s">
        <v>76</v>
      </c>
      <c r="J159" t="s">
        <v>98</v>
      </c>
      <c r="K159">
        <v>16296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25">
      <c r="A160">
        <v>2105942</v>
      </c>
      <c r="B160" t="s">
        <v>455</v>
      </c>
      <c r="C160" t="s">
        <v>104</v>
      </c>
      <c r="D160" t="str">
        <f>CONCATENATE(licencies[[#This Row],[Nom]]," ",licencies[[#This Row],[Prenom]])</f>
        <v>fd Christiane</v>
      </c>
      <c r="F160" s="50"/>
      <c r="H160" t="s">
        <v>55</v>
      </c>
      <c r="I160" t="s">
        <v>76</v>
      </c>
      <c r="J160" t="s">
        <v>120</v>
      </c>
      <c r="K160">
        <v>1682</v>
      </c>
      <c r="L160">
        <v>0</v>
      </c>
      <c r="M160">
        <v>3.57</v>
      </c>
      <c r="N160">
        <v>12.52</v>
      </c>
      <c r="O160">
        <v>47.47</v>
      </c>
      <c r="P160">
        <v>95.93</v>
      </c>
      <c r="Q160">
        <v>100</v>
      </c>
    </row>
    <row r="161" spans="1:17" x14ac:dyDescent="0.25">
      <c r="A161">
        <v>1083831</v>
      </c>
      <c r="B161" t="s">
        <v>456</v>
      </c>
      <c r="C161" t="s">
        <v>138</v>
      </c>
      <c r="D161" t="str">
        <f>CONCATENATE(licencies[[#This Row],[Nom]]," ",licencies[[#This Row],[Prenom]])</f>
        <v>fe Jean</v>
      </c>
      <c r="F161" s="50"/>
      <c r="H161" t="s">
        <v>55</v>
      </c>
      <c r="I161" t="s">
        <v>76</v>
      </c>
      <c r="J161" t="s">
        <v>98</v>
      </c>
      <c r="K161">
        <v>6329</v>
      </c>
      <c r="L161">
        <v>0</v>
      </c>
      <c r="M161">
        <v>0</v>
      </c>
      <c r="N161">
        <v>0</v>
      </c>
      <c r="O161">
        <v>0.27</v>
      </c>
      <c r="P161">
        <v>36.64</v>
      </c>
      <c r="Q161">
        <v>97.51</v>
      </c>
    </row>
    <row r="162" spans="1:17" x14ac:dyDescent="0.25">
      <c r="A162">
        <v>1013557</v>
      </c>
      <c r="B162" t="s">
        <v>457</v>
      </c>
      <c r="C162" t="s">
        <v>90</v>
      </c>
      <c r="D162" t="str">
        <f>CONCATENATE(licencies[[#This Row],[Nom]]," ",licencies[[#This Row],[Prenom]])</f>
        <v>ff Michèle</v>
      </c>
      <c r="F162" s="50"/>
      <c r="H162" t="s">
        <v>55</v>
      </c>
      <c r="I162" t="s">
        <v>76</v>
      </c>
      <c r="J162" t="s">
        <v>98</v>
      </c>
      <c r="K162">
        <v>6326</v>
      </c>
      <c r="L162">
        <v>0</v>
      </c>
      <c r="M162">
        <v>0</v>
      </c>
      <c r="N162">
        <v>0</v>
      </c>
      <c r="O162">
        <v>6.25</v>
      </c>
      <c r="P162">
        <v>36.71</v>
      </c>
      <c r="Q162">
        <v>91.27</v>
      </c>
    </row>
    <row r="163" spans="1:17" x14ac:dyDescent="0.25">
      <c r="A163">
        <v>1007892</v>
      </c>
      <c r="B163" t="s">
        <v>458</v>
      </c>
      <c r="C163" t="s">
        <v>187</v>
      </c>
      <c r="D163" t="str">
        <f>CONCATENATE(licencies[[#This Row],[Nom]]," ",licencies[[#This Row],[Prenom]])</f>
        <v>fg Madé</v>
      </c>
      <c r="F163" s="50"/>
      <c r="H163" t="s">
        <v>55</v>
      </c>
      <c r="I163" t="s">
        <v>76</v>
      </c>
      <c r="J163" t="s">
        <v>98</v>
      </c>
      <c r="K163">
        <v>6340</v>
      </c>
      <c r="L163">
        <v>0</v>
      </c>
      <c r="M163">
        <v>0</v>
      </c>
      <c r="N163">
        <v>0</v>
      </c>
      <c r="O163">
        <v>0.3</v>
      </c>
      <c r="P163">
        <v>36.43</v>
      </c>
      <c r="Q163">
        <v>93.23</v>
      </c>
    </row>
    <row r="164" spans="1:17" x14ac:dyDescent="0.25">
      <c r="A164">
        <v>1067873</v>
      </c>
      <c r="B164" t="s">
        <v>459</v>
      </c>
      <c r="C164" t="s">
        <v>188</v>
      </c>
      <c r="D164" t="str">
        <f>CONCATENATE(licencies[[#This Row],[Nom]]," ",licencies[[#This Row],[Prenom]])</f>
        <v>fh Marie</v>
      </c>
      <c r="F164" s="50"/>
      <c r="H164" t="s">
        <v>55</v>
      </c>
      <c r="I164" t="s">
        <v>76</v>
      </c>
      <c r="J164" t="s">
        <v>98</v>
      </c>
      <c r="K164">
        <v>6342</v>
      </c>
      <c r="L164">
        <v>0</v>
      </c>
      <c r="M164">
        <v>0</v>
      </c>
      <c r="N164">
        <v>0</v>
      </c>
      <c r="O164">
        <v>0.55000000000000004</v>
      </c>
      <c r="P164">
        <v>36.39</v>
      </c>
      <c r="Q164">
        <v>91.68</v>
      </c>
    </row>
    <row r="165" spans="1:17" x14ac:dyDescent="0.25">
      <c r="A165">
        <v>1011171</v>
      </c>
      <c r="B165" t="s">
        <v>460</v>
      </c>
      <c r="C165" t="s">
        <v>132</v>
      </c>
      <c r="D165" t="str">
        <f>CONCATENATE(licencies[[#This Row],[Nom]]," ",licencies[[#This Row],[Prenom]])</f>
        <v>fi Denise</v>
      </c>
      <c r="F165" s="50"/>
      <c r="H165" t="s">
        <v>55</v>
      </c>
      <c r="I165" t="s">
        <v>76</v>
      </c>
      <c r="J165" t="s">
        <v>79</v>
      </c>
      <c r="K165">
        <v>16888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25">
      <c r="A166">
        <v>1010565</v>
      </c>
      <c r="B166" t="s">
        <v>461</v>
      </c>
      <c r="C166" t="s">
        <v>163</v>
      </c>
      <c r="D166" t="str">
        <f>CONCATENATE(licencies[[#This Row],[Nom]]," ",licencies[[#This Row],[Prenom]])</f>
        <v>fj Joëlle</v>
      </c>
      <c r="F166" s="50"/>
      <c r="H166" t="s">
        <v>55</v>
      </c>
      <c r="I166" t="s">
        <v>76</v>
      </c>
      <c r="J166" t="s">
        <v>79</v>
      </c>
      <c r="K166">
        <v>16965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25">
      <c r="A167">
        <v>2613059</v>
      </c>
      <c r="B167" t="s">
        <v>462</v>
      </c>
      <c r="C167" t="s">
        <v>116</v>
      </c>
      <c r="D167" t="str">
        <f>CONCATENATE(licencies[[#This Row],[Nom]]," ",licencies[[#This Row],[Prenom]])</f>
        <v>fk Nicole</v>
      </c>
      <c r="F167" s="50"/>
      <c r="H167" t="s">
        <v>55</v>
      </c>
      <c r="I167" t="s">
        <v>76</v>
      </c>
      <c r="J167" t="s">
        <v>98</v>
      </c>
      <c r="K167">
        <v>3306</v>
      </c>
      <c r="L167">
        <v>0</v>
      </c>
      <c r="M167">
        <v>0.02</v>
      </c>
      <c r="N167">
        <v>0.2</v>
      </c>
      <c r="O167">
        <v>28.09</v>
      </c>
      <c r="P167">
        <v>94.63</v>
      </c>
      <c r="Q167">
        <v>100</v>
      </c>
    </row>
    <row r="168" spans="1:17" x14ac:dyDescent="0.25">
      <c r="A168">
        <v>2204483</v>
      </c>
      <c r="B168" t="s">
        <v>463</v>
      </c>
      <c r="C168" t="s">
        <v>123</v>
      </c>
      <c r="D168" t="str">
        <f>CONCATENATE(licencies[[#This Row],[Nom]]," ",licencies[[#This Row],[Prenom]])</f>
        <v>fl Françoise</v>
      </c>
      <c r="F168" s="50"/>
      <c r="H168" t="s">
        <v>55</v>
      </c>
      <c r="I168" t="s">
        <v>76</v>
      </c>
      <c r="J168" t="s">
        <v>98</v>
      </c>
      <c r="K168">
        <v>17077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</row>
    <row r="169" spans="1:17" x14ac:dyDescent="0.25">
      <c r="A169">
        <v>1089214</v>
      </c>
      <c r="B169" t="s">
        <v>464</v>
      </c>
      <c r="C169" t="s">
        <v>211</v>
      </c>
      <c r="D169" t="str">
        <f>CONCATENATE(licencies[[#This Row],[Nom]]," ",licencies[[#This Row],[Prenom]])</f>
        <v>fm Marie-Rose</v>
      </c>
      <c r="F169" s="50"/>
      <c r="H169" t="s">
        <v>55</v>
      </c>
      <c r="I169" t="s">
        <v>76</v>
      </c>
      <c r="J169" t="s">
        <v>98</v>
      </c>
      <c r="K169">
        <v>8080</v>
      </c>
      <c r="L169">
        <v>0</v>
      </c>
      <c r="M169">
        <v>0</v>
      </c>
      <c r="N169">
        <v>0</v>
      </c>
      <c r="O169">
        <v>0.56999999999999995</v>
      </c>
      <c r="P169">
        <v>11.98</v>
      </c>
      <c r="Q169">
        <v>64.760000000000005</v>
      </c>
    </row>
    <row r="170" spans="1:17" x14ac:dyDescent="0.25">
      <c r="A170">
        <v>1013957</v>
      </c>
      <c r="B170" t="s">
        <v>465</v>
      </c>
      <c r="C170" t="s">
        <v>216</v>
      </c>
      <c r="D170" t="str">
        <f>CONCATENATE(licencies[[#This Row],[Nom]]," ",licencies[[#This Row],[Prenom]])</f>
        <v>fn Nadine</v>
      </c>
      <c r="F170" s="50"/>
      <c r="H170" t="s">
        <v>55</v>
      </c>
      <c r="I170" t="s">
        <v>76</v>
      </c>
      <c r="J170" t="s">
        <v>79</v>
      </c>
      <c r="K170">
        <v>13656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4.88</v>
      </c>
    </row>
    <row r="171" spans="1:17" x14ac:dyDescent="0.25">
      <c r="A171">
        <v>1012620</v>
      </c>
      <c r="B171" t="s">
        <v>466</v>
      </c>
      <c r="C171" t="s">
        <v>90</v>
      </c>
      <c r="D171" t="str">
        <f>CONCATENATE(licencies[[#This Row],[Nom]]," ",licencies[[#This Row],[Prenom]])</f>
        <v>fo Michèle</v>
      </c>
      <c r="F171" s="50"/>
      <c r="H171" t="s">
        <v>55</v>
      </c>
      <c r="I171" t="s">
        <v>76</v>
      </c>
      <c r="J171" t="s">
        <v>98</v>
      </c>
      <c r="K171">
        <v>6773</v>
      </c>
      <c r="L171">
        <v>0</v>
      </c>
      <c r="M171">
        <v>0</v>
      </c>
      <c r="N171">
        <v>0</v>
      </c>
      <c r="O171">
        <v>0.3</v>
      </c>
      <c r="P171">
        <v>28.17</v>
      </c>
      <c r="Q171">
        <v>96.75</v>
      </c>
    </row>
    <row r="172" spans="1:17" x14ac:dyDescent="0.25">
      <c r="A172">
        <v>1130381</v>
      </c>
      <c r="B172" t="s">
        <v>467</v>
      </c>
      <c r="C172" t="s">
        <v>132</v>
      </c>
      <c r="D172" t="str">
        <f>CONCATENATE(licencies[[#This Row],[Nom]]," ",licencies[[#This Row],[Prenom]])</f>
        <v>fp Denise</v>
      </c>
      <c r="F172" s="50"/>
      <c r="H172" t="s">
        <v>55</v>
      </c>
      <c r="I172" t="s">
        <v>76</v>
      </c>
      <c r="J172" t="s">
        <v>98</v>
      </c>
      <c r="K172">
        <v>9046</v>
      </c>
      <c r="L172">
        <v>0</v>
      </c>
      <c r="M172">
        <v>0</v>
      </c>
      <c r="N172">
        <v>0</v>
      </c>
      <c r="O172">
        <v>0.04</v>
      </c>
      <c r="P172">
        <v>8.83</v>
      </c>
      <c r="Q172">
        <v>78.569999999999993</v>
      </c>
    </row>
    <row r="173" spans="1:17" x14ac:dyDescent="0.25">
      <c r="A173">
        <v>1022152</v>
      </c>
      <c r="B173" t="s">
        <v>468</v>
      </c>
      <c r="C173" t="s">
        <v>123</v>
      </c>
      <c r="D173" t="str">
        <f>CONCATENATE(licencies[[#This Row],[Nom]]," ",licencies[[#This Row],[Prenom]])</f>
        <v>fq Françoise</v>
      </c>
      <c r="F173" s="50"/>
      <c r="H173" t="s">
        <v>58</v>
      </c>
      <c r="I173" t="s">
        <v>76</v>
      </c>
      <c r="J173" t="s">
        <v>79</v>
      </c>
      <c r="K173">
        <v>12922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10.87</v>
      </c>
    </row>
    <row r="174" spans="1:17" x14ac:dyDescent="0.25">
      <c r="A174">
        <v>2133693</v>
      </c>
      <c r="B174" t="s">
        <v>469</v>
      </c>
      <c r="C174" t="s">
        <v>122</v>
      </c>
      <c r="D174" t="str">
        <f>CONCATENATE(licencies[[#This Row],[Nom]]," ",licencies[[#This Row],[Prenom]])</f>
        <v>fr Bernadette</v>
      </c>
      <c r="F174" s="50"/>
      <c r="H174" t="s">
        <v>58</v>
      </c>
      <c r="I174" t="s">
        <v>76</v>
      </c>
      <c r="J174" t="s">
        <v>98</v>
      </c>
      <c r="K174">
        <v>1751</v>
      </c>
      <c r="L174">
        <v>0.03</v>
      </c>
      <c r="M174">
        <v>0.28999999999999998</v>
      </c>
      <c r="N174">
        <v>0.99</v>
      </c>
      <c r="O174">
        <v>5.24</v>
      </c>
      <c r="P174">
        <v>34.159999999999997</v>
      </c>
      <c r="Q174">
        <v>96.79</v>
      </c>
    </row>
    <row r="175" spans="1:17" x14ac:dyDescent="0.25">
      <c r="A175">
        <v>1005609</v>
      </c>
      <c r="B175" t="s">
        <v>470</v>
      </c>
      <c r="C175" t="s">
        <v>263</v>
      </c>
      <c r="D175" t="str">
        <f>CONCATENATE(licencies[[#This Row],[Nom]]," ",licencies[[#This Row],[Prenom]])</f>
        <v>fs Marie-Eliane</v>
      </c>
      <c r="F175" s="50"/>
      <c r="H175" t="s">
        <v>58</v>
      </c>
      <c r="I175" t="s">
        <v>76</v>
      </c>
      <c r="J175" t="s">
        <v>79</v>
      </c>
      <c r="K175">
        <v>14417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0.68</v>
      </c>
    </row>
    <row r="176" spans="1:17" x14ac:dyDescent="0.25">
      <c r="A176">
        <v>1029987</v>
      </c>
      <c r="B176" t="s">
        <v>471</v>
      </c>
      <c r="C176" t="s">
        <v>177</v>
      </c>
      <c r="D176" t="str">
        <f>CONCATENATE(licencies[[#This Row],[Nom]]," ",licencies[[#This Row],[Prenom]])</f>
        <v>ft Mireille</v>
      </c>
      <c r="F176" s="50"/>
      <c r="H176" t="s">
        <v>58</v>
      </c>
      <c r="I176" t="s">
        <v>76</v>
      </c>
      <c r="J176" t="s">
        <v>98</v>
      </c>
      <c r="K176">
        <v>10142</v>
      </c>
      <c r="L176">
        <v>0</v>
      </c>
      <c r="M176">
        <v>0</v>
      </c>
      <c r="N176">
        <v>0</v>
      </c>
      <c r="O176">
        <v>0</v>
      </c>
      <c r="P176">
        <v>2.19</v>
      </c>
      <c r="Q176">
        <v>50.59</v>
      </c>
    </row>
    <row r="177" spans="1:17" x14ac:dyDescent="0.25">
      <c r="A177">
        <v>1011693</v>
      </c>
      <c r="B177" t="s">
        <v>472</v>
      </c>
      <c r="C177" t="s">
        <v>189</v>
      </c>
      <c r="D177" t="str">
        <f>CONCATENATE(licencies[[#This Row],[Nom]]," ",licencies[[#This Row],[Prenom]])</f>
        <v>fu Edmonde</v>
      </c>
      <c r="F177" s="50"/>
      <c r="H177" t="s">
        <v>58</v>
      </c>
      <c r="I177" t="s">
        <v>76</v>
      </c>
      <c r="J177" t="s">
        <v>79</v>
      </c>
      <c r="K177">
        <v>6429</v>
      </c>
      <c r="L177">
        <v>0</v>
      </c>
      <c r="M177">
        <v>0</v>
      </c>
      <c r="N177">
        <v>0</v>
      </c>
      <c r="O177">
        <v>0.11</v>
      </c>
      <c r="P177">
        <v>34.76</v>
      </c>
      <c r="Q177">
        <v>96.47</v>
      </c>
    </row>
    <row r="178" spans="1:17" x14ac:dyDescent="0.25">
      <c r="A178">
        <v>1008214</v>
      </c>
      <c r="B178" t="s">
        <v>473</v>
      </c>
      <c r="C178" t="s">
        <v>123</v>
      </c>
      <c r="D178" t="str">
        <f>CONCATENATE(licencies[[#This Row],[Nom]]," ",licencies[[#This Row],[Prenom]])</f>
        <v>fv Françoise</v>
      </c>
      <c r="F178" s="50"/>
      <c r="H178" t="s">
        <v>58</v>
      </c>
      <c r="I178" t="s">
        <v>76</v>
      </c>
      <c r="J178" t="s">
        <v>98</v>
      </c>
      <c r="K178">
        <v>10648</v>
      </c>
      <c r="L178">
        <v>0</v>
      </c>
      <c r="M178">
        <v>0</v>
      </c>
      <c r="N178">
        <v>0</v>
      </c>
      <c r="O178">
        <v>7.0000000000000007E-2</v>
      </c>
      <c r="P178">
        <v>3.22</v>
      </c>
      <c r="Q178">
        <v>41.61</v>
      </c>
    </row>
    <row r="179" spans="1:17" x14ac:dyDescent="0.25">
      <c r="A179">
        <v>1157548</v>
      </c>
      <c r="B179" t="s">
        <v>474</v>
      </c>
      <c r="C179" t="s">
        <v>142</v>
      </c>
      <c r="D179" t="str">
        <f>CONCATENATE(licencies[[#This Row],[Nom]]," ",licencies[[#This Row],[Prenom]])</f>
        <v>fw Maryse</v>
      </c>
      <c r="F179" s="50"/>
      <c r="H179" t="s">
        <v>58</v>
      </c>
      <c r="I179" t="s">
        <v>76</v>
      </c>
      <c r="J179" t="s">
        <v>79</v>
      </c>
      <c r="K179">
        <v>9175</v>
      </c>
      <c r="L179">
        <v>0</v>
      </c>
      <c r="M179">
        <v>0</v>
      </c>
      <c r="N179">
        <v>0</v>
      </c>
      <c r="O179">
        <v>0</v>
      </c>
      <c r="P179">
        <v>3.14</v>
      </c>
      <c r="Q179">
        <v>72.98</v>
      </c>
    </row>
    <row r="180" spans="1:17" x14ac:dyDescent="0.25">
      <c r="A180">
        <v>2186986</v>
      </c>
      <c r="B180" t="s">
        <v>475</v>
      </c>
      <c r="C180" t="s">
        <v>201</v>
      </c>
      <c r="D180" t="str">
        <f>CONCATENATE(licencies[[#This Row],[Nom]]," ",licencies[[#This Row],[Prenom]])</f>
        <v>fx Claudette</v>
      </c>
      <c r="F180" s="50"/>
      <c r="H180" t="s">
        <v>58</v>
      </c>
      <c r="I180" t="s">
        <v>76</v>
      </c>
      <c r="J180" t="s">
        <v>120</v>
      </c>
      <c r="K180">
        <v>7346</v>
      </c>
      <c r="L180">
        <v>0</v>
      </c>
      <c r="M180">
        <v>0</v>
      </c>
      <c r="N180">
        <v>0</v>
      </c>
      <c r="O180">
        <v>0.38</v>
      </c>
      <c r="P180">
        <v>19.59</v>
      </c>
      <c r="Q180">
        <v>93.4</v>
      </c>
    </row>
    <row r="181" spans="1:17" x14ac:dyDescent="0.25">
      <c r="A181">
        <v>2186975</v>
      </c>
      <c r="B181" t="s">
        <v>476</v>
      </c>
      <c r="C181" t="s">
        <v>138</v>
      </c>
      <c r="D181" t="str">
        <f>CONCATENATE(licencies[[#This Row],[Nom]]," ",licencies[[#This Row],[Prenom]])</f>
        <v>fy Jean</v>
      </c>
      <c r="F181" s="50"/>
      <c r="H181" t="s">
        <v>58</v>
      </c>
      <c r="I181" t="s">
        <v>76</v>
      </c>
      <c r="J181" t="s">
        <v>120</v>
      </c>
      <c r="K181">
        <v>8779</v>
      </c>
      <c r="L181">
        <v>0</v>
      </c>
      <c r="M181">
        <v>0</v>
      </c>
      <c r="N181">
        <v>0</v>
      </c>
      <c r="O181">
        <v>0.17</v>
      </c>
      <c r="P181">
        <v>9.42</v>
      </c>
      <c r="Q181">
        <v>86.2</v>
      </c>
    </row>
    <row r="182" spans="1:17" x14ac:dyDescent="0.25">
      <c r="A182">
        <v>2186344</v>
      </c>
      <c r="B182" t="s">
        <v>477</v>
      </c>
      <c r="C182" t="s">
        <v>166</v>
      </c>
      <c r="D182" t="str">
        <f>CONCATENATE(licencies[[#This Row],[Nom]]," ",licencies[[#This Row],[Prenom]])</f>
        <v>fz Claudine</v>
      </c>
      <c r="F182" s="50"/>
      <c r="H182" t="s">
        <v>58</v>
      </c>
      <c r="I182" t="s">
        <v>76</v>
      </c>
      <c r="J182" t="s">
        <v>79</v>
      </c>
      <c r="K182">
        <v>5064</v>
      </c>
      <c r="L182">
        <v>0</v>
      </c>
      <c r="M182">
        <v>0</v>
      </c>
      <c r="N182">
        <v>0</v>
      </c>
      <c r="O182">
        <v>0.62</v>
      </c>
      <c r="P182">
        <v>66.56</v>
      </c>
      <c r="Q182">
        <v>99.75</v>
      </c>
    </row>
    <row r="183" spans="1:17" x14ac:dyDescent="0.25">
      <c r="A183">
        <v>1002137</v>
      </c>
      <c r="B183" t="s">
        <v>478</v>
      </c>
      <c r="C183" t="s">
        <v>78</v>
      </c>
      <c r="D183" t="str">
        <f>CONCATENATE(licencies[[#This Row],[Nom]]," ",licencies[[#This Row],[Prenom]])</f>
        <v>ga Dominique</v>
      </c>
      <c r="F183" s="50"/>
      <c r="H183" t="s">
        <v>58</v>
      </c>
      <c r="I183" t="s">
        <v>76</v>
      </c>
      <c r="J183" t="s">
        <v>98</v>
      </c>
      <c r="K183">
        <v>9368</v>
      </c>
      <c r="L183">
        <v>0</v>
      </c>
      <c r="M183">
        <v>0</v>
      </c>
      <c r="N183">
        <v>0</v>
      </c>
      <c r="O183">
        <v>0</v>
      </c>
      <c r="P183">
        <v>0.95</v>
      </c>
      <c r="Q183">
        <v>65.989999999999995</v>
      </c>
    </row>
    <row r="184" spans="1:17" x14ac:dyDescent="0.25">
      <c r="A184">
        <v>1006609</v>
      </c>
      <c r="B184" t="s">
        <v>479</v>
      </c>
      <c r="C184" t="s">
        <v>105</v>
      </c>
      <c r="D184" t="str">
        <f>CONCATENATE(licencies[[#This Row],[Nom]]," ",licencies[[#This Row],[Prenom]])</f>
        <v>gb Marvin</v>
      </c>
      <c r="F184" s="50"/>
      <c r="H184" t="s">
        <v>58</v>
      </c>
      <c r="I184" t="s">
        <v>76</v>
      </c>
      <c r="J184" t="s">
        <v>77</v>
      </c>
      <c r="K184">
        <v>700</v>
      </c>
      <c r="L184">
        <v>0.02</v>
      </c>
      <c r="M184">
        <v>22.98</v>
      </c>
      <c r="N184">
        <v>67.650000000000006</v>
      </c>
      <c r="O184">
        <v>95.95</v>
      </c>
      <c r="P184">
        <v>99.98</v>
      </c>
      <c r="Q184">
        <v>100</v>
      </c>
    </row>
    <row r="185" spans="1:17" x14ac:dyDescent="0.25">
      <c r="A185">
        <v>1012083</v>
      </c>
      <c r="B185" t="s">
        <v>480</v>
      </c>
      <c r="C185" t="s">
        <v>90</v>
      </c>
      <c r="D185" t="str">
        <f>CONCATENATE(licencies[[#This Row],[Nom]]," ",licencies[[#This Row],[Prenom]])</f>
        <v>gc Michèle</v>
      </c>
      <c r="F185" s="50"/>
      <c r="H185" t="s">
        <v>58</v>
      </c>
      <c r="I185" t="s">
        <v>76</v>
      </c>
      <c r="J185" t="s">
        <v>98</v>
      </c>
      <c r="K185">
        <v>10212</v>
      </c>
      <c r="L185">
        <v>0</v>
      </c>
      <c r="M185">
        <v>0</v>
      </c>
      <c r="N185">
        <v>0</v>
      </c>
      <c r="O185">
        <v>0</v>
      </c>
      <c r="P185">
        <v>2.68</v>
      </c>
      <c r="Q185">
        <v>49.42</v>
      </c>
    </row>
    <row r="186" spans="1:17" x14ac:dyDescent="0.25">
      <c r="A186">
        <v>1005630</v>
      </c>
      <c r="B186" t="s">
        <v>481</v>
      </c>
      <c r="C186" t="s">
        <v>119</v>
      </c>
      <c r="D186" t="str">
        <f>CONCATENATE(licencies[[#This Row],[Nom]]," ",licencies[[#This Row],[Prenom]])</f>
        <v>gd Monique</v>
      </c>
      <c r="F186" s="50"/>
      <c r="H186" t="s">
        <v>58</v>
      </c>
      <c r="I186" t="s">
        <v>76</v>
      </c>
      <c r="J186" t="s">
        <v>98</v>
      </c>
      <c r="K186">
        <v>9049</v>
      </c>
      <c r="L186">
        <v>0</v>
      </c>
      <c r="M186">
        <v>0</v>
      </c>
      <c r="N186">
        <v>0</v>
      </c>
      <c r="O186">
        <v>0.01</v>
      </c>
      <c r="P186">
        <v>3.48</v>
      </c>
      <c r="Q186">
        <v>78.48</v>
      </c>
    </row>
    <row r="187" spans="1:17" x14ac:dyDescent="0.25">
      <c r="A187">
        <v>1020494</v>
      </c>
      <c r="B187" t="s">
        <v>482</v>
      </c>
      <c r="C187" t="s">
        <v>216</v>
      </c>
      <c r="D187" t="str">
        <f>CONCATENATE(licencies[[#This Row],[Nom]]," ",licencies[[#This Row],[Prenom]])</f>
        <v>ge Nadine</v>
      </c>
      <c r="F187" s="50"/>
      <c r="H187" t="s">
        <v>37</v>
      </c>
      <c r="I187" t="s">
        <v>76</v>
      </c>
      <c r="J187" t="s">
        <v>98</v>
      </c>
      <c r="K187">
        <v>15597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5">
      <c r="A188">
        <v>1022511</v>
      </c>
      <c r="B188" t="s">
        <v>483</v>
      </c>
      <c r="C188" t="s">
        <v>158</v>
      </c>
      <c r="D188" t="str">
        <f>CONCATENATE(licencies[[#This Row],[Nom]]," ",licencies[[#This Row],[Prenom]])</f>
        <v>gf Josiane</v>
      </c>
      <c r="F188" s="50"/>
      <c r="H188" t="s">
        <v>37</v>
      </c>
      <c r="I188" t="s">
        <v>76</v>
      </c>
      <c r="J188" t="s">
        <v>79</v>
      </c>
      <c r="K188">
        <v>18220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5">
      <c r="A189">
        <v>1005706</v>
      </c>
      <c r="B189" t="s">
        <v>484</v>
      </c>
      <c r="C189" t="s">
        <v>167</v>
      </c>
      <c r="D189" t="str">
        <f>CONCATENATE(licencies[[#This Row],[Nom]]," ",licencies[[#This Row],[Prenom]])</f>
        <v>gg Josette</v>
      </c>
      <c r="F189" s="50"/>
      <c r="H189" t="s">
        <v>37</v>
      </c>
      <c r="I189" t="s">
        <v>76</v>
      </c>
      <c r="J189" t="s">
        <v>98</v>
      </c>
      <c r="K189">
        <v>5555</v>
      </c>
      <c r="L189">
        <v>0</v>
      </c>
      <c r="M189">
        <v>0</v>
      </c>
      <c r="N189">
        <v>0</v>
      </c>
      <c r="O189">
        <v>0.38</v>
      </c>
      <c r="P189">
        <v>53.66</v>
      </c>
      <c r="Q189">
        <v>100</v>
      </c>
    </row>
    <row r="190" spans="1:17" x14ac:dyDescent="0.25">
      <c r="A190">
        <v>1005728</v>
      </c>
      <c r="B190" t="s">
        <v>485</v>
      </c>
      <c r="C190" t="s">
        <v>123</v>
      </c>
      <c r="D190" t="str">
        <f>CONCATENATE(licencies[[#This Row],[Nom]]," ",licencies[[#This Row],[Prenom]])</f>
        <v>gh Françoise</v>
      </c>
      <c r="F190" s="50"/>
      <c r="H190" t="s">
        <v>37</v>
      </c>
      <c r="I190" t="s">
        <v>76</v>
      </c>
      <c r="J190" t="s">
        <v>79</v>
      </c>
      <c r="K190">
        <v>5055</v>
      </c>
      <c r="L190">
        <v>0</v>
      </c>
      <c r="M190">
        <v>0</v>
      </c>
      <c r="N190">
        <v>0</v>
      </c>
      <c r="O190">
        <v>5.03</v>
      </c>
      <c r="P190">
        <v>66.78</v>
      </c>
      <c r="Q190">
        <v>100</v>
      </c>
    </row>
    <row r="191" spans="1:17" x14ac:dyDescent="0.25">
      <c r="A191">
        <v>1015738</v>
      </c>
      <c r="B191" t="s">
        <v>486</v>
      </c>
      <c r="C191" t="s">
        <v>110</v>
      </c>
      <c r="D191" t="str">
        <f>CONCATENATE(licencies[[#This Row],[Nom]]," ",licencies[[#This Row],[Prenom]])</f>
        <v>gi Patrick</v>
      </c>
      <c r="F191" s="50"/>
      <c r="H191" t="s">
        <v>37</v>
      </c>
      <c r="I191" t="s">
        <v>76</v>
      </c>
      <c r="J191" t="s">
        <v>79</v>
      </c>
      <c r="K191">
        <v>16834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5">
      <c r="A192">
        <v>1015749</v>
      </c>
      <c r="B192" t="s">
        <v>487</v>
      </c>
      <c r="C192" t="s">
        <v>145</v>
      </c>
      <c r="D192" t="str">
        <f>CONCATENATE(licencies[[#This Row],[Nom]]," ",licencies[[#This Row],[Prenom]])</f>
        <v>gj Jacqueline</v>
      </c>
      <c r="F192" s="50"/>
      <c r="H192" t="s">
        <v>37</v>
      </c>
      <c r="I192" t="s">
        <v>76</v>
      </c>
      <c r="J192" t="s">
        <v>79</v>
      </c>
      <c r="K192">
        <v>16835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5">
      <c r="A193">
        <v>1076996</v>
      </c>
      <c r="B193" t="s">
        <v>488</v>
      </c>
      <c r="C193" t="s">
        <v>199</v>
      </c>
      <c r="D193" t="str">
        <f>CONCATENATE(licencies[[#This Row],[Nom]]," ",licencies[[#This Row],[Prenom]])</f>
        <v>gk Cyril</v>
      </c>
      <c r="F193" s="50"/>
      <c r="H193" t="s">
        <v>37</v>
      </c>
      <c r="I193" t="s">
        <v>76</v>
      </c>
      <c r="J193" t="s">
        <v>77</v>
      </c>
      <c r="K193">
        <v>14746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25">
      <c r="A194">
        <v>1130425</v>
      </c>
      <c r="B194" t="s">
        <v>489</v>
      </c>
      <c r="C194" t="s">
        <v>152</v>
      </c>
      <c r="D194" t="str">
        <f>CONCATENATE(licencies[[#This Row],[Nom]]," ",licencies[[#This Row],[Prenom]])</f>
        <v>gl Antony</v>
      </c>
      <c r="F194" s="50"/>
      <c r="H194" t="s">
        <v>37</v>
      </c>
      <c r="I194" t="s">
        <v>76</v>
      </c>
      <c r="J194" t="s">
        <v>77</v>
      </c>
      <c r="K194">
        <v>4371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25">
      <c r="A195">
        <v>1013612</v>
      </c>
      <c r="B195" t="s">
        <v>490</v>
      </c>
      <c r="C195" t="s">
        <v>97</v>
      </c>
      <c r="D195" t="str">
        <f>CONCATENATE(licencies[[#This Row],[Nom]]," ",licencies[[#This Row],[Prenom]])</f>
        <v>gm Alain</v>
      </c>
      <c r="F195" s="50"/>
      <c r="H195" t="s">
        <v>43</v>
      </c>
      <c r="I195" t="s">
        <v>76</v>
      </c>
      <c r="J195" t="s">
        <v>79</v>
      </c>
      <c r="K195">
        <v>7329</v>
      </c>
      <c r="L195">
        <v>0</v>
      </c>
      <c r="M195">
        <v>0</v>
      </c>
      <c r="N195">
        <v>0</v>
      </c>
      <c r="O195">
        <v>0</v>
      </c>
      <c r="P195">
        <v>19.86</v>
      </c>
      <c r="Q195">
        <v>86.72</v>
      </c>
    </row>
    <row r="196" spans="1:17" x14ac:dyDescent="0.25">
      <c r="A196">
        <v>1018633</v>
      </c>
      <c r="B196" t="s">
        <v>491</v>
      </c>
      <c r="C196" t="s">
        <v>142</v>
      </c>
      <c r="D196" t="str">
        <f>CONCATENATE(licencies[[#This Row],[Nom]]," ",licencies[[#This Row],[Prenom]])</f>
        <v>gn Maryse</v>
      </c>
      <c r="F196" s="50"/>
      <c r="H196" t="s">
        <v>43</v>
      </c>
      <c r="I196" t="s">
        <v>76</v>
      </c>
      <c r="J196" t="s">
        <v>79</v>
      </c>
      <c r="K196">
        <v>10065</v>
      </c>
      <c r="L196">
        <v>0</v>
      </c>
      <c r="M196">
        <v>0</v>
      </c>
      <c r="N196">
        <v>0</v>
      </c>
      <c r="O196">
        <v>0</v>
      </c>
      <c r="P196">
        <v>2.0099999999999998</v>
      </c>
      <c r="Q196">
        <v>51.93</v>
      </c>
    </row>
    <row r="197" spans="1:17" x14ac:dyDescent="0.25">
      <c r="A197">
        <v>1271248</v>
      </c>
      <c r="B197" t="s">
        <v>492</v>
      </c>
      <c r="C197" t="s">
        <v>132</v>
      </c>
      <c r="D197" t="str">
        <f>CONCATENATE(licencies[[#This Row],[Nom]]," ",licencies[[#This Row],[Prenom]])</f>
        <v>go Denise</v>
      </c>
      <c r="F197" s="50"/>
      <c r="H197" t="s">
        <v>43</v>
      </c>
      <c r="I197" t="s">
        <v>76</v>
      </c>
      <c r="J197" t="s">
        <v>79</v>
      </c>
      <c r="K197">
        <v>2868</v>
      </c>
      <c r="L197">
        <v>0</v>
      </c>
      <c r="M197">
        <v>0</v>
      </c>
      <c r="N197">
        <v>0.34</v>
      </c>
      <c r="O197">
        <v>39.880000000000003</v>
      </c>
      <c r="P197">
        <v>94.88</v>
      </c>
      <c r="Q197">
        <v>99.97</v>
      </c>
    </row>
    <row r="198" spans="1:17" x14ac:dyDescent="0.25">
      <c r="A198">
        <v>1015368</v>
      </c>
      <c r="B198" t="s">
        <v>493</v>
      </c>
      <c r="C198" t="s">
        <v>141</v>
      </c>
      <c r="D198" t="str">
        <f>CONCATENATE(licencies[[#This Row],[Nom]]," ",licencies[[#This Row],[Prenom]])</f>
        <v>gp Ghislaine</v>
      </c>
      <c r="F198" s="50"/>
      <c r="H198" t="s">
        <v>43</v>
      </c>
      <c r="I198" t="s">
        <v>76</v>
      </c>
      <c r="J198" t="s">
        <v>79</v>
      </c>
      <c r="K198">
        <v>4802</v>
      </c>
      <c r="L198">
        <v>0</v>
      </c>
      <c r="M198">
        <v>0</v>
      </c>
      <c r="N198">
        <v>0</v>
      </c>
      <c r="O198">
        <v>9</v>
      </c>
      <c r="P198">
        <v>74.45</v>
      </c>
      <c r="Q198">
        <v>99.92</v>
      </c>
    </row>
    <row r="199" spans="1:17" x14ac:dyDescent="0.25">
      <c r="A199">
        <v>1015379</v>
      </c>
      <c r="B199" t="s">
        <v>494</v>
      </c>
      <c r="C199" t="s">
        <v>170</v>
      </c>
      <c r="D199" t="str">
        <f>CONCATENATE(licencies[[#This Row],[Nom]]," ",licencies[[#This Row],[Prenom]])</f>
        <v>gq Jean-Michel</v>
      </c>
      <c r="F199" s="50"/>
      <c r="H199" t="s">
        <v>43</v>
      </c>
      <c r="I199" t="s">
        <v>76</v>
      </c>
      <c r="J199" t="s">
        <v>79</v>
      </c>
      <c r="K199">
        <v>5228</v>
      </c>
      <c r="L199">
        <v>0</v>
      </c>
      <c r="M199">
        <v>0</v>
      </c>
      <c r="N199">
        <v>0</v>
      </c>
      <c r="O199">
        <v>4.8</v>
      </c>
      <c r="P199">
        <v>62.77</v>
      </c>
      <c r="Q199">
        <v>99.11</v>
      </c>
    </row>
    <row r="200" spans="1:17" x14ac:dyDescent="0.25">
      <c r="A200">
        <v>1222458</v>
      </c>
      <c r="B200" t="s">
        <v>495</v>
      </c>
      <c r="C200" t="s">
        <v>177</v>
      </c>
      <c r="D200" t="str">
        <f>CONCATENATE(licencies[[#This Row],[Nom]]," ",licencies[[#This Row],[Prenom]])</f>
        <v>gr Mireille</v>
      </c>
      <c r="F200" s="50"/>
      <c r="H200" t="s">
        <v>43</v>
      </c>
      <c r="I200" t="s">
        <v>76</v>
      </c>
      <c r="J200" t="s">
        <v>79</v>
      </c>
      <c r="K200">
        <v>5758</v>
      </c>
      <c r="L200">
        <v>0</v>
      </c>
      <c r="M200">
        <v>0</v>
      </c>
      <c r="N200">
        <v>0</v>
      </c>
      <c r="O200">
        <v>3.96</v>
      </c>
      <c r="P200">
        <v>49.07</v>
      </c>
      <c r="Q200">
        <v>98.38</v>
      </c>
    </row>
    <row r="201" spans="1:17" x14ac:dyDescent="0.25">
      <c r="A201">
        <v>1021713</v>
      </c>
      <c r="B201" t="s">
        <v>496</v>
      </c>
      <c r="C201" t="s">
        <v>99</v>
      </c>
      <c r="D201" t="str">
        <f>CONCATENATE(licencies[[#This Row],[Nom]]," ",licencies[[#This Row],[Prenom]])</f>
        <v>gs Philippe</v>
      </c>
      <c r="F201" s="50"/>
      <c r="H201" t="s">
        <v>43</v>
      </c>
      <c r="I201" t="s">
        <v>76</v>
      </c>
      <c r="J201" t="s">
        <v>79</v>
      </c>
      <c r="K201">
        <v>9353</v>
      </c>
      <c r="L201">
        <v>0</v>
      </c>
      <c r="M201">
        <v>0</v>
      </c>
      <c r="N201">
        <v>0</v>
      </c>
      <c r="O201">
        <v>0</v>
      </c>
      <c r="P201">
        <v>5.53</v>
      </c>
      <c r="Q201">
        <v>66.430000000000007</v>
      </c>
    </row>
    <row r="202" spans="1:17" x14ac:dyDescent="0.25">
      <c r="A202">
        <v>1021703</v>
      </c>
      <c r="B202" t="s">
        <v>497</v>
      </c>
      <c r="C202" t="s">
        <v>226</v>
      </c>
      <c r="D202" t="str">
        <f>CONCATENATE(licencies[[#This Row],[Nom]]," ",licencies[[#This Row],[Prenom]])</f>
        <v>gt Solange</v>
      </c>
      <c r="F202" s="50"/>
      <c r="H202" t="s">
        <v>43</v>
      </c>
      <c r="I202" t="s">
        <v>76</v>
      </c>
      <c r="J202" t="s">
        <v>79</v>
      </c>
      <c r="K202">
        <v>9760</v>
      </c>
      <c r="L202">
        <v>0</v>
      </c>
      <c r="M202">
        <v>0</v>
      </c>
      <c r="N202">
        <v>0</v>
      </c>
      <c r="O202">
        <v>0</v>
      </c>
      <c r="P202">
        <v>2.0699999999999998</v>
      </c>
      <c r="Q202">
        <v>57.2</v>
      </c>
    </row>
    <row r="203" spans="1:17" x14ac:dyDescent="0.25">
      <c r="A203">
        <v>1003083</v>
      </c>
      <c r="B203" t="s">
        <v>498</v>
      </c>
      <c r="C203" t="s">
        <v>126</v>
      </c>
      <c r="D203" t="str">
        <f>CONCATENATE(licencies[[#This Row],[Nom]]," ",licencies[[#This Row],[Prenom]])</f>
        <v>gu Martine</v>
      </c>
      <c r="F203" s="50"/>
      <c r="H203" t="s">
        <v>43</v>
      </c>
      <c r="I203" t="s">
        <v>76</v>
      </c>
      <c r="J203" t="s">
        <v>79</v>
      </c>
      <c r="K203">
        <v>4794</v>
      </c>
      <c r="L203">
        <v>0</v>
      </c>
      <c r="M203">
        <v>0</v>
      </c>
      <c r="N203">
        <v>0</v>
      </c>
      <c r="O203">
        <v>6.47</v>
      </c>
      <c r="P203">
        <v>74.78</v>
      </c>
      <c r="Q203">
        <v>99.99</v>
      </c>
    </row>
    <row r="204" spans="1:17" x14ac:dyDescent="0.25">
      <c r="A204">
        <v>1005650</v>
      </c>
      <c r="B204" t="s">
        <v>499</v>
      </c>
      <c r="C204" t="s">
        <v>268</v>
      </c>
      <c r="D204" t="str">
        <f>CONCATENATE(licencies[[#This Row],[Nom]]," ",licencies[[#This Row],[Prenom]])</f>
        <v>gv Ada</v>
      </c>
      <c r="F204" s="50"/>
      <c r="H204" t="s">
        <v>46</v>
      </c>
      <c r="I204" t="s">
        <v>76</v>
      </c>
      <c r="J204" t="s">
        <v>269</v>
      </c>
      <c r="K204">
        <v>15049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25">
      <c r="A205">
        <v>1129448</v>
      </c>
      <c r="B205" t="s">
        <v>500</v>
      </c>
      <c r="C205" t="s">
        <v>123</v>
      </c>
      <c r="D205" t="str">
        <f>CONCATENATE(licencies[[#This Row],[Nom]]," ",licencies[[#This Row],[Prenom]])</f>
        <v>gw Françoise</v>
      </c>
      <c r="F205" s="50"/>
      <c r="H205" t="s">
        <v>46</v>
      </c>
      <c r="I205" t="s">
        <v>76</v>
      </c>
      <c r="J205" t="s">
        <v>79</v>
      </c>
      <c r="K205">
        <v>1878</v>
      </c>
      <c r="L205">
        <v>0</v>
      </c>
      <c r="M205">
        <v>0.86</v>
      </c>
      <c r="N205">
        <v>15.1</v>
      </c>
      <c r="O205">
        <v>84.82</v>
      </c>
      <c r="P205">
        <v>99.52</v>
      </c>
      <c r="Q205">
        <v>99.78</v>
      </c>
    </row>
    <row r="206" spans="1:17" x14ac:dyDescent="0.25">
      <c r="A206">
        <v>1004136</v>
      </c>
      <c r="B206" t="s">
        <v>501</v>
      </c>
      <c r="C206" t="s">
        <v>262</v>
      </c>
      <c r="D206" t="str">
        <f>CONCATENATE(licencies[[#This Row],[Nom]]," ",licencies[[#This Row],[Prenom]])</f>
        <v>gx Maryvonne</v>
      </c>
      <c r="F206" s="50"/>
      <c r="H206" t="s">
        <v>46</v>
      </c>
      <c r="I206" t="s">
        <v>76</v>
      </c>
      <c r="J206" t="s">
        <v>98</v>
      </c>
      <c r="K206">
        <v>14790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25">
      <c r="A207">
        <v>2576532</v>
      </c>
      <c r="B207" t="s">
        <v>502</v>
      </c>
      <c r="C207" t="s">
        <v>112</v>
      </c>
      <c r="D207" t="str">
        <f>CONCATENATE(licencies[[#This Row],[Nom]]," ",licencies[[#This Row],[Prenom]])</f>
        <v>gy Christine</v>
      </c>
      <c r="F207" s="50"/>
      <c r="H207" t="s">
        <v>46</v>
      </c>
      <c r="I207" t="s">
        <v>76</v>
      </c>
      <c r="J207" t="s">
        <v>77</v>
      </c>
      <c r="K207">
        <v>5517</v>
      </c>
      <c r="L207">
        <v>0</v>
      </c>
      <c r="M207">
        <v>0</v>
      </c>
      <c r="N207">
        <v>0</v>
      </c>
      <c r="O207">
        <v>7.9</v>
      </c>
      <c r="P207">
        <v>54.64</v>
      </c>
      <c r="Q207">
        <v>84.54</v>
      </c>
    </row>
    <row r="208" spans="1:17" x14ac:dyDescent="0.25">
      <c r="A208">
        <v>2356598</v>
      </c>
      <c r="B208" t="s">
        <v>503</v>
      </c>
      <c r="C208" t="s">
        <v>144</v>
      </c>
      <c r="D208" t="str">
        <f>CONCATENATE(licencies[[#This Row],[Nom]]," ",licencies[[#This Row],[Prenom]])</f>
        <v>gz Micheline</v>
      </c>
      <c r="F208" s="50"/>
      <c r="H208" t="s">
        <v>46</v>
      </c>
      <c r="I208" t="s">
        <v>76</v>
      </c>
      <c r="J208" t="s">
        <v>98</v>
      </c>
      <c r="K208">
        <v>4946</v>
      </c>
      <c r="L208">
        <v>0</v>
      </c>
      <c r="M208">
        <v>0</v>
      </c>
      <c r="N208">
        <v>0</v>
      </c>
      <c r="O208">
        <v>8.34</v>
      </c>
      <c r="P208">
        <v>69.47</v>
      </c>
      <c r="Q208">
        <v>98.99</v>
      </c>
    </row>
    <row r="209" spans="1:17" x14ac:dyDescent="0.25">
      <c r="A209">
        <v>1013015</v>
      </c>
      <c r="B209" t="s">
        <v>504</v>
      </c>
      <c r="C209" t="s">
        <v>180</v>
      </c>
      <c r="D209" t="str">
        <f>CONCATENATE(licencies[[#This Row],[Nom]]," ",licencies[[#This Row],[Prenom]])</f>
        <v>ha Hélène</v>
      </c>
      <c r="F209" s="50"/>
      <c r="H209" t="s">
        <v>46</v>
      </c>
      <c r="I209" t="s">
        <v>76</v>
      </c>
      <c r="J209" t="s">
        <v>98</v>
      </c>
      <c r="K209">
        <v>8926</v>
      </c>
      <c r="L209">
        <v>0</v>
      </c>
      <c r="M209">
        <v>0</v>
      </c>
      <c r="N209">
        <v>0</v>
      </c>
      <c r="O209">
        <v>0</v>
      </c>
      <c r="P209">
        <v>5.81</v>
      </c>
      <c r="Q209">
        <v>85.66</v>
      </c>
    </row>
    <row r="210" spans="1:17" x14ac:dyDescent="0.25">
      <c r="A210">
        <v>1005576</v>
      </c>
      <c r="B210" t="s">
        <v>505</v>
      </c>
      <c r="C210" t="s">
        <v>124</v>
      </c>
      <c r="D210" t="str">
        <f>CONCATENATE(licencies[[#This Row],[Nom]]," ",licencies[[#This Row],[Prenom]])</f>
        <v>hb Anne-Marie</v>
      </c>
      <c r="F210" s="50"/>
      <c r="H210" t="s">
        <v>46</v>
      </c>
      <c r="I210" t="s">
        <v>76</v>
      </c>
      <c r="J210" t="s">
        <v>98</v>
      </c>
      <c r="K210">
        <v>8893</v>
      </c>
      <c r="L210">
        <v>0</v>
      </c>
      <c r="M210">
        <v>0</v>
      </c>
      <c r="N210">
        <v>0</v>
      </c>
      <c r="O210">
        <v>0</v>
      </c>
      <c r="P210">
        <v>1.9</v>
      </c>
      <c r="Q210">
        <v>88.25</v>
      </c>
    </row>
    <row r="211" spans="1:17" x14ac:dyDescent="0.25">
      <c r="A211">
        <v>1009545</v>
      </c>
      <c r="B211" t="s">
        <v>506</v>
      </c>
      <c r="C211" t="s">
        <v>126</v>
      </c>
      <c r="D211" t="str">
        <f>CONCATENATE(licencies[[#This Row],[Nom]]," ",licencies[[#This Row],[Prenom]])</f>
        <v>hc Martine</v>
      </c>
      <c r="F211" s="50"/>
      <c r="H211" t="s">
        <v>46</v>
      </c>
      <c r="I211" t="s">
        <v>76</v>
      </c>
      <c r="J211" t="s">
        <v>79</v>
      </c>
      <c r="K211">
        <v>3210</v>
      </c>
      <c r="L211">
        <v>0</v>
      </c>
      <c r="M211">
        <v>0</v>
      </c>
      <c r="N211">
        <v>0</v>
      </c>
      <c r="O211">
        <v>30.67</v>
      </c>
      <c r="P211">
        <v>99.23</v>
      </c>
      <c r="Q211">
        <v>100</v>
      </c>
    </row>
    <row r="212" spans="1:17" x14ac:dyDescent="0.25">
      <c r="A212">
        <v>1012614</v>
      </c>
      <c r="B212" t="s">
        <v>507</v>
      </c>
      <c r="C212" t="s">
        <v>159</v>
      </c>
      <c r="D212" t="str">
        <f>CONCATENATE(licencies[[#This Row],[Nom]]," ",licencies[[#This Row],[Prenom]])</f>
        <v>hd Catherine</v>
      </c>
      <c r="F212" s="50"/>
      <c r="H212" t="s">
        <v>46</v>
      </c>
      <c r="I212" t="s">
        <v>76</v>
      </c>
      <c r="J212" t="s">
        <v>79</v>
      </c>
      <c r="K212">
        <v>15170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25">
      <c r="A213">
        <v>1012523</v>
      </c>
      <c r="B213" t="s">
        <v>508</v>
      </c>
      <c r="C213" t="s">
        <v>95</v>
      </c>
      <c r="D213" t="str">
        <f>CONCATENATE(licencies[[#This Row],[Nom]]," ",licencies[[#This Row],[Prenom]])</f>
        <v>he Laurent</v>
      </c>
      <c r="F213" s="50"/>
      <c r="H213" t="s">
        <v>46</v>
      </c>
      <c r="I213" t="s">
        <v>76</v>
      </c>
      <c r="J213" t="s">
        <v>77</v>
      </c>
      <c r="K213">
        <v>8892</v>
      </c>
      <c r="L213">
        <v>0</v>
      </c>
      <c r="M213">
        <v>0</v>
      </c>
      <c r="N213">
        <v>0</v>
      </c>
      <c r="O213">
        <v>0</v>
      </c>
      <c r="P213">
        <v>8.1999999999999993</v>
      </c>
      <c r="Q213">
        <v>88.39</v>
      </c>
    </row>
    <row r="214" spans="1:17" x14ac:dyDescent="0.25">
      <c r="A214">
        <v>1004112</v>
      </c>
      <c r="B214" t="s">
        <v>509</v>
      </c>
      <c r="C214" t="s">
        <v>162</v>
      </c>
      <c r="D214" t="str">
        <f>CONCATENATE(licencies[[#This Row],[Nom]]," ",licencies[[#This Row],[Prenom]])</f>
        <v>hf Annie</v>
      </c>
      <c r="F214" s="50"/>
      <c r="H214" t="s">
        <v>46</v>
      </c>
      <c r="I214" t="s">
        <v>76</v>
      </c>
      <c r="J214" t="s">
        <v>98</v>
      </c>
      <c r="K214">
        <v>9405</v>
      </c>
      <c r="L214">
        <v>0</v>
      </c>
      <c r="M214">
        <v>0</v>
      </c>
      <c r="N214">
        <v>0</v>
      </c>
      <c r="O214">
        <v>0</v>
      </c>
      <c r="P214">
        <v>2.44</v>
      </c>
      <c r="Q214">
        <v>64.84</v>
      </c>
    </row>
    <row r="215" spans="1:17" x14ac:dyDescent="0.25">
      <c r="A215">
        <v>1004147</v>
      </c>
      <c r="B215" t="s">
        <v>510</v>
      </c>
      <c r="C215" t="s">
        <v>216</v>
      </c>
      <c r="D215" t="str">
        <f>CONCATENATE(licencies[[#This Row],[Nom]]," ",licencies[[#This Row],[Prenom]])</f>
        <v>hg Nadine</v>
      </c>
      <c r="F215" s="50"/>
      <c r="H215" t="s">
        <v>46</v>
      </c>
      <c r="I215" t="s">
        <v>76</v>
      </c>
      <c r="J215" t="s">
        <v>79</v>
      </c>
      <c r="K215">
        <v>9006</v>
      </c>
      <c r="L215">
        <v>0</v>
      </c>
      <c r="M215">
        <v>0</v>
      </c>
      <c r="N215">
        <v>0</v>
      </c>
      <c r="O215">
        <v>0</v>
      </c>
      <c r="P215">
        <v>2.8</v>
      </c>
      <c r="Q215">
        <v>80.8</v>
      </c>
    </row>
    <row r="216" spans="1:17" x14ac:dyDescent="0.25">
      <c r="A216">
        <v>1001270</v>
      </c>
      <c r="B216" t="s">
        <v>511</v>
      </c>
      <c r="C216" t="s">
        <v>166</v>
      </c>
      <c r="D216" t="str">
        <f>CONCATENATE(licencies[[#This Row],[Nom]]," ",licencies[[#This Row],[Prenom]])</f>
        <v>hh Claudine</v>
      </c>
      <c r="F216" s="50"/>
      <c r="H216" t="s">
        <v>46</v>
      </c>
      <c r="I216" t="s">
        <v>76</v>
      </c>
      <c r="J216" t="s">
        <v>98</v>
      </c>
      <c r="K216">
        <v>11618</v>
      </c>
      <c r="L216">
        <v>0</v>
      </c>
      <c r="M216">
        <v>0</v>
      </c>
      <c r="N216">
        <v>0</v>
      </c>
      <c r="O216">
        <v>0</v>
      </c>
      <c r="P216">
        <v>0.76</v>
      </c>
      <c r="Q216">
        <v>26.13</v>
      </c>
    </row>
    <row r="217" spans="1:17" x14ac:dyDescent="0.25">
      <c r="A217">
        <v>1221832</v>
      </c>
      <c r="B217" t="s">
        <v>512</v>
      </c>
      <c r="C217" t="s">
        <v>144</v>
      </c>
      <c r="D217" t="str">
        <f>CONCATENATE(licencies[[#This Row],[Nom]]," ",licencies[[#This Row],[Prenom]])</f>
        <v>hi Micheline</v>
      </c>
      <c r="F217" s="50"/>
      <c r="H217" t="s">
        <v>46</v>
      </c>
      <c r="I217" t="s">
        <v>76</v>
      </c>
      <c r="J217" t="s">
        <v>98</v>
      </c>
      <c r="K217">
        <v>11899</v>
      </c>
      <c r="L217">
        <v>0</v>
      </c>
      <c r="M217">
        <v>0</v>
      </c>
      <c r="N217">
        <v>0</v>
      </c>
      <c r="O217">
        <v>0</v>
      </c>
      <c r="P217">
        <v>2.12</v>
      </c>
      <c r="Q217">
        <v>22.66</v>
      </c>
    </row>
    <row r="218" spans="1:17" x14ac:dyDescent="0.25">
      <c r="A218">
        <v>1004574</v>
      </c>
      <c r="B218" t="s">
        <v>513</v>
      </c>
      <c r="C218" t="s">
        <v>124</v>
      </c>
      <c r="D218" t="str">
        <f>CONCATENATE(licencies[[#This Row],[Nom]]," ",licencies[[#This Row],[Prenom]])</f>
        <v>hj Anne-Marie</v>
      </c>
      <c r="F218" s="50"/>
      <c r="H218" t="s">
        <v>46</v>
      </c>
      <c r="I218" t="s">
        <v>76</v>
      </c>
      <c r="J218" t="s">
        <v>98</v>
      </c>
      <c r="K218">
        <v>10423</v>
      </c>
      <c r="L218">
        <v>0</v>
      </c>
      <c r="M218">
        <v>0</v>
      </c>
      <c r="N218">
        <v>0</v>
      </c>
      <c r="O218">
        <v>0</v>
      </c>
      <c r="P218">
        <v>1.1100000000000001</v>
      </c>
      <c r="Q218">
        <v>45.77</v>
      </c>
    </row>
    <row r="219" spans="1:17" x14ac:dyDescent="0.25">
      <c r="A219">
        <v>1007839</v>
      </c>
      <c r="B219" t="s">
        <v>514</v>
      </c>
      <c r="C219" t="s">
        <v>166</v>
      </c>
      <c r="D219" t="str">
        <f>CONCATENATE(licencies[[#This Row],[Nom]]," ",licencies[[#This Row],[Prenom]])</f>
        <v>hk Claudine</v>
      </c>
      <c r="F219" s="50"/>
      <c r="H219" t="s">
        <v>46</v>
      </c>
      <c r="I219" t="s">
        <v>76</v>
      </c>
      <c r="J219" t="s">
        <v>79</v>
      </c>
      <c r="K219">
        <v>13905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3.2</v>
      </c>
    </row>
    <row r="220" spans="1:17" x14ac:dyDescent="0.25">
      <c r="A220">
        <v>1018570</v>
      </c>
      <c r="B220" t="s">
        <v>515</v>
      </c>
      <c r="C220" t="s">
        <v>262</v>
      </c>
      <c r="D220" t="str">
        <f>CONCATENATE(licencies[[#This Row],[Nom]]," ",licencies[[#This Row],[Prenom]])</f>
        <v>hl Maryvonne</v>
      </c>
      <c r="F220" s="50"/>
      <c r="H220" t="s">
        <v>46</v>
      </c>
      <c r="I220" t="s">
        <v>76</v>
      </c>
      <c r="J220" t="s">
        <v>79</v>
      </c>
      <c r="K220">
        <v>14168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1.84</v>
      </c>
    </row>
    <row r="221" spans="1:17" x14ac:dyDescent="0.25">
      <c r="A221">
        <v>1144352</v>
      </c>
      <c r="B221" t="s">
        <v>516</v>
      </c>
      <c r="C221" t="s">
        <v>169</v>
      </c>
      <c r="D221" t="str">
        <f>CONCATENATE(licencies[[#This Row],[Nom]]," ",licencies[[#This Row],[Prenom]])</f>
        <v>hm Jennifer</v>
      </c>
      <c r="F221" s="50"/>
      <c r="H221" t="s">
        <v>46</v>
      </c>
      <c r="I221" t="s">
        <v>76</v>
      </c>
      <c r="J221" t="s">
        <v>98</v>
      </c>
      <c r="K221">
        <v>5108</v>
      </c>
      <c r="L221">
        <v>0</v>
      </c>
      <c r="M221">
        <v>0</v>
      </c>
      <c r="N221">
        <v>0.2</v>
      </c>
      <c r="O221">
        <v>4.83</v>
      </c>
      <c r="P221">
        <v>65.459999999999994</v>
      </c>
      <c r="Q221">
        <v>99.3</v>
      </c>
    </row>
    <row r="222" spans="1:17" x14ac:dyDescent="0.25">
      <c r="A222">
        <v>1023047</v>
      </c>
      <c r="B222" t="s">
        <v>517</v>
      </c>
      <c r="C222" t="s">
        <v>126</v>
      </c>
      <c r="D222" t="str">
        <f>CONCATENATE(licencies[[#This Row],[Nom]]," ",licencies[[#This Row],[Prenom]])</f>
        <v>hn Martine</v>
      </c>
      <c r="F222" s="50"/>
      <c r="H222" t="s">
        <v>53</v>
      </c>
      <c r="I222" t="s">
        <v>76</v>
      </c>
      <c r="J222" t="s">
        <v>79</v>
      </c>
      <c r="K222">
        <v>17505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25">
      <c r="A223">
        <v>1013914</v>
      </c>
      <c r="B223" t="s">
        <v>518</v>
      </c>
      <c r="C223" t="s">
        <v>78</v>
      </c>
      <c r="D223" t="str">
        <f>CONCATENATE(licencies[[#This Row],[Nom]]," ",licencies[[#This Row],[Prenom]])</f>
        <v>ho Dominique</v>
      </c>
      <c r="F223" s="50"/>
      <c r="H223" t="s">
        <v>53</v>
      </c>
      <c r="I223" t="s">
        <v>76</v>
      </c>
      <c r="J223" t="s">
        <v>79</v>
      </c>
      <c r="K223">
        <v>14763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25">
      <c r="A224">
        <v>1281438</v>
      </c>
      <c r="B224" t="s">
        <v>519</v>
      </c>
      <c r="C224" t="s">
        <v>130</v>
      </c>
      <c r="D224" t="str">
        <f>CONCATENATE(licencies[[#This Row],[Nom]]," ",licencies[[#This Row],[Prenom]])</f>
        <v>hp Marie-Hélène</v>
      </c>
      <c r="F224" s="50"/>
      <c r="H224" t="s">
        <v>53</v>
      </c>
      <c r="I224" t="s">
        <v>76</v>
      </c>
      <c r="J224" t="s">
        <v>98</v>
      </c>
      <c r="K224">
        <v>2752</v>
      </c>
      <c r="L224">
        <v>0</v>
      </c>
      <c r="M224">
        <v>0</v>
      </c>
      <c r="N224">
        <v>2.66</v>
      </c>
      <c r="O224">
        <v>43.83</v>
      </c>
      <c r="P224">
        <v>96.77</v>
      </c>
      <c r="Q224">
        <v>100</v>
      </c>
    </row>
    <row r="225" spans="1:17" x14ac:dyDescent="0.25">
      <c r="A225">
        <v>1082933</v>
      </c>
      <c r="B225" t="s">
        <v>520</v>
      </c>
      <c r="C225" t="s">
        <v>198</v>
      </c>
      <c r="D225" t="str">
        <f>CONCATENATE(licencies[[#This Row],[Nom]]," ",licencies[[#This Row],[Prenom]])</f>
        <v>hq Sophie</v>
      </c>
      <c r="F225" s="50"/>
      <c r="H225" t="s">
        <v>53</v>
      </c>
      <c r="I225" t="s">
        <v>76</v>
      </c>
      <c r="J225" t="s">
        <v>77</v>
      </c>
      <c r="K225">
        <v>7159</v>
      </c>
      <c r="L225">
        <v>0</v>
      </c>
      <c r="M225">
        <v>0</v>
      </c>
      <c r="N225">
        <v>0</v>
      </c>
      <c r="O225">
        <v>0</v>
      </c>
      <c r="P225">
        <v>22.1</v>
      </c>
      <c r="Q225">
        <v>100</v>
      </c>
    </row>
    <row r="226" spans="1:17" x14ac:dyDescent="0.25">
      <c r="A226">
        <v>2352128</v>
      </c>
      <c r="B226" t="s">
        <v>521</v>
      </c>
      <c r="C226" t="s">
        <v>93</v>
      </c>
      <c r="D226" t="str">
        <f>CONCATENATE(licencies[[#This Row],[Nom]]," ",licencies[[#This Row],[Prenom]])</f>
        <v>hr Thierry</v>
      </c>
      <c r="F226" s="50"/>
      <c r="H226" t="s">
        <v>53</v>
      </c>
      <c r="I226" t="s">
        <v>76</v>
      </c>
      <c r="J226" t="s">
        <v>79</v>
      </c>
      <c r="K226">
        <v>803</v>
      </c>
      <c r="L226">
        <v>0</v>
      </c>
      <c r="M226">
        <v>16.670000000000002</v>
      </c>
      <c r="N226">
        <v>82.81</v>
      </c>
      <c r="O226">
        <v>96.05</v>
      </c>
      <c r="P226">
        <v>99.73</v>
      </c>
      <c r="Q226">
        <v>99.99</v>
      </c>
    </row>
    <row r="227" spans="1:17" x14ac:dyDescent="0.25">
      <c r="A227">
        <v>1013006</v>
      </c>
      <c r="B227" t="s">
        <v>522</v>
      </c>
      <c r="C227" t="s">
        <v>178</v>
      </c>
      <c r="D227" t="str">
        <f>CONCATENATE(licencies[[#This Row],[Nom]]," ",licencies[[#This Row],[Prenom]])</f>
        <v>hs Marie-Jeanne</v>
      </c>
      <c r="F227" s="50"/>
      <c r="H227" t="s">
        <v>53</v>
      </c>
      <c r="I227" t="s">
        <v>76</v>
      </c>
      <c r="J227" t="s">
        <v>98</v>
      </c>
      <c r="K227">
        <v>7412</v>
      </c>
      <c r="L227">
        <v>0</v>
      </c>
      <c r="M227">
        <v>0</v>
      </c>
      <c r="N227">
        <v>0</v>
      </c>
      <c r="O227">
        <v>0.11</v>
      </c>
      <c r="P227">
        <v>18.829999999999998</v>
      </c>
      <c r="Q227">
        <v>93.09</v>
      </c>
    </row>
    <row r="228" spans="1:17" x14ac:dyDescent="0.25">
      <c r="A228">
        <v>2595403</v>
      </c>
      <c r="B228" t="s">
        <v>523</v>
      </c>
      <c r="C228" t="s">
        <v>207</v>
      </c>
      <c r="D228" t="str">
        <f>CONCATENATE(licencies[[#This Row],[Nom]]," ",licencies[[#This Row],[Prenom]])</f>
        <v>ht Madeleine</v>
      </c>
      <c r="F228" s="50"/>
      <c r="H228" t="s">
        <v>53</v>
      </c>
      <c r="I228" t="s">
        <v>76</v>
      </c>
      <c r="J228" t="s">
        <v>98</v>
      </c>
      <c r="K228">
        <v>8739</v>
      </c>
      <c r="L228">
        <v>0</v>
      </c>
      <c r="M228">
        <v>0</v>
      </c>
      <c r="N228">
        <v>0</v>
      </c>
      <c r="O228">
        <v>0</v>
      </c>
      <c r="P228">
        <v>9.76</v>
      </c>
      <c r="Q228">
        <v>75.67</v>
      </c>
    </row>
    <row r="229" spans="1:17" x14ac:dyDescent="0.25">
      <c r="A229">
        <v>1009906</v>
      </c>
      <c r="B229" t="s">
        <v>524</v>
      </c>
      <c r="C229" t="s">
        <v>126</v>
      </c>
      <c r="D229" t="str">
        <f>CONCATENATE(licencies[[#This Row],[Nom]]," ",licencies[[#This Row],[Prenom]])</f>
        <v>hu Martine</v>
      </c>
      <c r="F229" s="50"/>
      <c r="H229" t="s">
        <v>53</v>
      </c>
      <c r="I229" t="s">
        <v>76</v>
      </c>
      <c r="J229" t="s">
        <v>79</v>
      </c>
      <c r="K229">
        <v>13971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2.94</v>
      </c>
    </row>
    <row r="230" spans="1:17" x14ac:dyDescent="0.25">
      <c r="A230">
        <v>2728289</v>
      </c>
      <c r="B230" t="s">
        <v>525</v>
      </c>
      <c r="C230" t="s">
        <v>223</v>
      </c>
      <c r="D230" t="str">
        <f>CONCATENATE(licencies[[#This Row],[Nom]]," ",licencies[[#This Row],[Prenom]])</f>
        <v>hv Jeanne</v>
      </c>
      <c r="F230" s="50"/>
      <c r="H230" t="s">
        <v>53</v>
      </c>
      <c r="I230" t="s">
        <v>76</v>
      </c>
      <c r="J230" t="s">
        <v>120</v>
      </c>
      <c r="K230">
        <v>9401</v>
      </c>
      <c r="L230">
        <v>0</v>
      </c>
      <c r="M230">
        <v>0</v>
      </c>
      <c r="N230">
        <v>0</v>
      </c>
      <c r="O230">
        <v>0</v>
      </c>
      <c r="P230">
        <v>1.38</v>
      </c>
      <c r="Q230">
        <v>64.959999999999994</v>
      </c>
    </row>
    <row r="231" spans="1:17" x14ac:dyDescent="0.25">
      <c r="A231">
        <v>1007410</v>
      </c>
      <c r="B231" t="s">
        <v>526</v>
      </c>
      <c r="C231" t="s">
        <v>119</v>
      </c>
      <c r="D231" t="str">
        <f>CONCATENATE(licencies[[#This Row],[Nom]]," ",licencies[[#This Row],[Prenom]])</f>
        <v>hw Monique</v>
      </c>
      <c r="F231" s="50"/>
      <c r="H231" t="s">
        <v>53</v>
      </c>
      <c r="I231" t="s">
        <v>76</v>
      </c>
      <c r="J231" t="s">
        <v>79</v>
      </c>
      <c r="K231">
        <v>6493</v>
      </c>
      <c r="L231">
        <v>0</v>
      </c>
      <c r="M231">
        <v>0</v>
      </c>
      <c r="N231">
        <v>0</v>
      </c>
      <c r="O231">
        <v>0.06</v>
      </c>
      <c r="P231">
        <v>33.44</v>
      </c>
      <c r="Q231">
        <v>97.15</v>
      </c>
    </row>
    <row r="232" spans="1:17" x14ac:dyDescent="0.25">
      <c r="A232">
        <v>1113143</v>
      </c>
      <c r="B232" t="s">
        <v>527</v>
      </c>
      <c r="C232" t="s">
        <v>116</v>
      </c>
      <c r="D232" t="str">
        <f>CONCATENATE(licencies[[#This Row],[Nom]]," ",licencies[[#This Row],[Prenom]])</f>
        <v>hx Nicole</v>
      </c>
      <c r="F232" s="50"/>
      <c r="H232" t="s">
        <v>53</v>
      </c>
      <c r="I232" t="s">
        <v>76</v>
      </c>
      <c r="J232" t="s">
        <v>79</v>
      </c>
      <c r="K232">
        <v>1379</v>
      </c>
      <c r="L232">
        <v>0</v>
      </c>
      <c r="M232">
        <v>0.71</v>
      </c>
      <c r="N232">
        <v>28.6</v>
      </c>
      <c r="O232">
        <v>76.599999999999994</v>
      </c>
      <c r="P232">
        <v>97.14</v>
      </c>
      <c r="Q232">
        <v>100</v>
      </c>
    </row>
    <row r="233" spans="1:17" x14ac:dyDescent="0.25">
      <c r="A233">
        <v>2204516</v>
      </c>
      <c r="B233" t="s">
        <v>528</v>
      </c>
      <c r="C233" t="s">
        <v>211</v>
      </c>
      <c r="D233" t="str">
        <f>CONCATENATE(licencies[[#This Row],[Nom]]," ",licencies[[#This Row],[Prenom]])</f>
        <v>hy Marie-Rose</v>
      </c>
      <c r="F233" s="50"/>
      <c r="H233" t="s">
        <v>53</v>
      </c>
      <c r="I233" t="s">
        <v>76</v>
      </c>
      <c r="J233" t="s">
        <v>98</v>
      </c>
      <c r="K233">
        <v>10800</v>
      </c>
      <c r="L233">
        <v>0</v>
      </c>
      <c r="M233">
        <v>0</v>
      </c>
      <c r="N233">
        <v>0</v>
      </c>
      <c r="O233">
        <v>0</v>
      </c>
      <c r="P233">
        <v>1.97</v>
      </c>
      <c r="Q233">
        <v>39.39</v>
      </c>
    </row>
    <row r="234" spans="1:17" x14ac:dyDescent="0.25">
      <c r="A234">
        <v>1107138</v>
      </c>
      <c r="B234" t="s">
        <v>529</v>
      </c>
      <c r="C234" t="s">
        <v>90</v>
      </c>
      <c r="D234" t="str">
        <f>CONCATENATE(licencies[[#This Row],[Nom]]," ",licencies[[#This Row],[Prenom]])</f>
        <v>hz Michèle</v>
      </c>
      <c r="F234" s="50"/>
      <c r="H234" t="s">
        <v>53</v>
      </c>
      <c r="I234" t="s">
        <v>76</v>
      </c>
      <c r="J234" t="s">
        <v>98</v>
      </c>
      <c r="K234">
        <v>6494</v>
      </c>
      <c r="L234">
        <v>0</v>
      </c>
      <c r="M234">
        <v>0</v>
      </c>
      <c r="N234">
        <v>0</v>
      </c>
      <c r="O234">
        <v>2.92</v>
      </c>
      <c r="P234">
        <v>33.42</v>
      </c>
      <c r="Q234">
        <v>99.46</v>
      </c>
    </row>
    <row r="235" spans="1:17" x14ac:dyDescent="0.25">
      <c r="A235">
        <v>1023062</v>
      </c>
      <c r="B235" t="s">
        <v>530</v>
      </c>
      <c r="C235" t="s">
        <v>86</v>
      </c>
      <c r="D235" t="str">
        <f>CONCATENATE(licencies[[#This Row],[Nom]]," ",licencies[[#This Row],[Prenom]])</f>
        <v>ia Pascal</v>
      </c>
      <c r="F235" s="50"/>
      <c r="H235" t="s">
        <v>53</v>
      </c>
      <c r="I235" t="s">
        <v>76</v>
      </c>
      <c r="J235" t="s">
        <v>79</v>
      </c>
      <c r="K235">
        <v>17973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5">
      <c r="A236">
        <v>1020550</v>
      </c>
      <c r="B236" t="s">
        <v>531</v>
      </c>
      <c r="C236" t="s">
        <v>237</v>
      </c>
      <c r="D236" t="str">
        <f>CONCATENATE(licencies[[#This Row],[Nom]]," ",licencies[[#This Row],[Prenom]])</f>
        <v>ib Claire</v>
      </c>
      <c r="F236" s="50"/>
      <c r="H236" t="s">
        <v>53</v>
      </c>
      <c r="I236" t="s">
        <v>76</v>
      </c>
      <c r="J236" t="s">
        <v>79</v>
      </c>
      <c r="K236">
        <v>10774</v>
      </c>
      <c r="L236">
        <v>0</v>
      </c>
      <c r="M236">
        <v>0</v>
      </c>
      <c r="N236">
        <v>0</v>
      </c>
      <c r="O236">
        <v>0.01</v>
      </c>
      <c r="P236">
        <v>2.34</v>
      </c>
      <c r="Q236">
        <v>39.729999999999997</v>
      </c>
    </row>
    <row r="237" spans="1:17" x14ac:dyDescent="0.25">
      <c r="A237">
        <v>2576789</v>
      </c>
      <c r="B237" t="s">
        <v>532</v>
      </c>
      <c r="C237" t="s">
        <v>90</v>
      </c>
      <c r="D237" t="str">
        <f>CONCATENATE(licencies[[#This Row],[Nom]]," ",licencies[[#This Row],[Prenom]])</f>
        <v>ic Michèle</v>
      </c>
      <c r="F237" s="50"/>
      <c r="H237" t="s">
        <v>53</v>
      </c>
      <c r="I237" t="s">
        <v>76</v>
      </c>
      <c r="J237" t="s">
        <v>98</v>
      </c>
      <c r="K237">
        <v>2758</v>
      </c>
      <c r="L237">
        <v>0</v>
      </c>
      <c r="M237">
        <v>0</v>
      </c>
      <c r="N237">
        <v>2.91</v>
      </c>
      <c r="O237">
        <v>43.64</v>
      </c>
      <c r="P237">
        <v>98.42</v>
      </c>
      <c r="Q237">
        <v>99.96</v>
      </c>
    </row>
    <row r="238" spans="1:17" x14ac:dyDescent="0.25">
      <c r="A238">
        <v>2135173</v>
      </c>
      <c r="B238" t="s">
        <v>533</v>
      </c>
      <c r="C238" t="s">
        <v>171</v>
      </c>
      <c r="D238" t="str">
        <f>CONCATENATE(licencies[[#This Row],[Nom]]," ",licencies[[#This Row],[Prenom]])</f>
        <v>id Eliane</v>
      </c>
      <c r="F238" s="50"/>
      <c r="H238" t="s">
        <v>53</v>
      </c>
      <c r="I238" t="s">
        <v>76</v>
      </c>
      <c r="J238" t="s">
        <v>120</v>
      </c>
      <c r="K238">
        <v>8304</v>
      </c>
      <c r="L238">
        <v>0</v>
      </c>
      <c r="M238">
        <v>0</v>
      </c>
      <c r="N238">
        <v>0</v>
      </c>
      <c r="O238">
        <v>0.28000000000000003</v>
      </c>
      <c r="P238">
        <v>9.74</v>
      </c>
      <c r="Q238">
        <v>54.47</v>
      </c>
    </row>
    <row r="239" spans="1:17" x14ac:dyDescent="0.25">
      <c r="A239">
        <v>2500154</v>
      </c>
      <c r="B239" t="s">
        <v>534</v>
      </c>
      <c r="C239" t="s">
        <v>202</v>
      </c>
      <c r="D239" t="str">
        <f>CONCATENATE(licencies[[#This Row],[Nom]]," ",licencies[[#This Row],[Prenom]])</f>
        <v>ie Lily</v>
      </c>
      <c r="F239" s="50"/>
      <c r="H239" t="s">
        <v>53</v>
      </c>
      <c r="I239" t="s">
        <v>76</v>
      </c>
      <c r="J239" t="s">
        <v>120</v>
      </c>
      <c r="K239">
        <v>7629</v>
      </c>
      <c r="L239">
        <v>0</v>
      </c>
      <c r="M239">
        <v>0</v>
      </c>
      <c r="N239">
        <v>0</v>
      </c>
      <c r="O239">
        <v>0.24</v>
      </c>
      <c r="P239">
        <v>16.2</v>
      </c>
      <c r="Q239">
        <v>94.05</v>
      </c>
    </row>
    <row r="240" spans="1:17" x14ac:dyDescent="0.25">
      <c r="A240">
        <v>2529477</v>
      </c>
      <c r="B240" t="s">
        <v>535</v>
      </c>
      <c r="C240" t="s">
        <v>140</v>
      </c>
      <c r="D240" t="str">
        <f>CONCATENATE(licencies[[#This Row],[Nom]]," ",licencies[[#This Row],[Prenom]])</f>
        <v>if Danielle</v>
      </c>
      <c r="F240" s="50"/>
      <c r="H240" t="s">
        <v>53</v>
      </c>
      <c r="I240" t="s">
        <v>76</v>
      </c>
      <c r="J240" t="s">
        <v>98</v>
      </c>
      <c r="K240">
        <v>9022</v>
      </c>
      <c r="L240">
        <v>0</v>
      </c>
      <c r="M240">
        <v>0</v>
      </c>
      <c r="N240">
        <v>0</v>
      </c>
      <c r="O240">
        <v>0</v>
      </c>
      <c r="P240">
        <v>6.35</v>
      </c>
      <c r="Q240">
        <v>79.77</v>
      </c>
    </row>
    <row r="241" spans="1:17" x14ac:dyDescent="0.25">
      <c r="A241">
        <v>1021132</v>
      </c>
      <c r="B241" t="s">
        <v>536</v>
      </c>
      <c r="C241" t="s">
        <v>153</v>
      </c>
      <c r="D241" t="str">
        <f>CONCATENATE(licencies[[#This Row],[Nom]]," ",licencies[[#This Row],[Prenom]])</f>
        <v>ig André</v>
      </c>
      <c r="F241" s="50"/>
      <c r="H241" t="s">
        <v>53</v>
      </c>
      <c r="I241" t="s">
        <v>76</v>
      </c>
      <c r="J241" t="s">
        <v>98</v>
      </c>
      <c r="K241">
        <v>4397</v>
      </c>
      <c r="L241">
        <v>0</v>
      </c>
      <c r="M241">
        <v>0</v>
      </c>
      <c r="N241">
        <v>0</v>
      </c>
      <c r="O241">
        <v>13.04</v>
      </c>
      <c r="P241">
        <v>73.95</v>
      </c>
      <c r="Q241">
        <v>100</v>
      </c>
    </row>
    <row r="242" spans="1:17" x14ac:dyDescent="0.25">
      <c r="A242">
        <v>1015784</v>
      </c>
      <c r="B242" t="s">
        <v>537</v>
      </c>
      <c r="C242" t="s">
        <v>123</v>
      </c>
      <c r="D242" t="str">
        <f>CONCATENATE(licencies[[#This Row],[Nom]]," ",licencies[[#This Row],[Prenom]])</f>
        <v>ih Françoise</v>
      </c>
      <c r="F242" s="50"/>
      <c r="H242" t="s">
        <v>53</v>
      </c>
      <c r="I242" t="s">
        <v>76</v>
      </c>
      <c r="J242" t="s">
        <v>79</v>
      </c>
      <c r="K242">
        <v>11974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21.77</v>
      </c>
    </row>
    <row r="243" spans="1:17" x14ac:dyDescent="0.25">
      <c r="A243">
        <v>2628997</v>
      </c>
      <c r="B243" t="s">
        <v>538</v>
      </c>
      <c r="C243" t="s">
        <v>123</v>
      </c>
      <c r="D243" t="str">
        <f>CONCATENATE(licencies[[#This Row],[Nom]]," ",licencies[[#This Row],[Prenom]])</f>
        <v>ii Françoise</v>
      </c>
      <c r="F243" s="50"/>
      <c r="H243" t="s">
        <v>53</v>
      </c>
      <c r="I243" t="s">
        <v>76</v>
      </c>
      <c r="J243" t="s">
        <v>120</v>
      </c>
      <c r="K243">
        <v>8015</v>
      </c>
      <c r="L243">
        <v>0</v>
      </c>
      <c r="M243">
        <v>0</v>
      </c>
      <c r="N243">
        <v>0</v>
      </c>
      <c r="O243">
        <v>0</v>
      </c>
      <c r="P243">
        <v>12.43</v>
      </c>
      <c r="Q243">
        <v>97.35</v>
      </c>
    </row>
    <row r="244" spans="1:17" x14ac:dyDescent="0.25">
      <c r="A244">
        <v>2356303</v>
      </c>
      <c r="B244" t="s">
        <v>539</v>
      </c>
      <c r="C244" t="s">
        <v>124</v>
      </c>
      <c r="D244" t="str">
        <f>CONCATENATE(licencies[[#This Row],[Nom]]," ",licencies[[#This Row],[Prenom]])</f>
        <v>ij Anne-Marie</v>
      </c>
      <c r="F244" s="50"/>
      <c r="H244" t="s">
        <v>53</v>
      </c>
      <c r="I244" t="s">
        <v>76</v>
      </c>
      <c r="J244" t="s">
        <v>120</v>
      </c>
      <c r="K244">
        <v>7744</v>
      </c>
      <c r="L244">
        <v>0</v>
      </c>
      <c r="M244">
        <v>0</v>
      </c>
      <c r="N244">
        <v>0</v>
      </c>
      <c r="O244">
        <v>0.33</v>
      </c>
      <c r="P244">
        <v>14.92</v>
      </c>
      <c r="Q244">
        <v>100</v>
      </c>
    </row>
    <row r="245" spans="1:17" x14ac:dyDescent="0.25">
      <c r="A245">
        <v>1009926</v>
      </c>
      <c r="B245" t="s">
        <v>540</v>
      </c>
      <c r="C245" t="s">
        <v>119</v>
      </c>
      <c r="D245" t="str">
        <f>CONCATENATE(licencies[[#This Row],[Nom]]," ",licencies[[#This Row],[Prenom]])</f>
        <v>ik Monique</v>
      </c>
      <c r="F245" s="50"/>
      <c r="H245" t="s">
        <v>53</v>
      </c>
      <c r="I245" t="s">
        <v>76</v>
      </c>
      <c r="J245" t="s">
        <v>79</v>
      </c>
      <c r="K245">
        <v>16460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25">
      <c r="A246">
        <v>1066326</v>
      </c>
      <c r="B246" t="s">
        <v>541</v>
      </c>
      <c r="C246" t="s">
        <v>109</v>
      </c>
      <c r="D246" t="str">
        <f>CONCATENATE(licencies[[#This Row],[Nom]]," ",licencies[[#This Row],[Prenom]])</f>
        <v>il Jean-Pierre</v>
      </c>
      <c r="F246" s="50"/>
      <c r="H246" t="s">
        <v>53</v>
      </c>
      <c r="I246" t="s">
        <v>76</v>
      </c>
      <c r="J246" t="s">
        <v>77</v>
      </c>
      <c r="K246">
        <v>947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25">
      <c r="A247">
        <v>1020415</v>
      </c>
      <c r="B247" t="s">
        <v>542</v>
      </c>
      <c r="C247" t="s">
        <v>145</v>
      </c>
      <c r="D247" t="str">
        <f>CONCATENATE(licencies[[#This Row],[Nom]]," ",licencies[[#This Row],[Prenom]])</f>
        <v>im Jacqueline</v>
      </c>
      <c r="F247" s="50"/>
      <c r="H247" t="s">
        <v>53</v>
      </c>
      <c r="I247" t="s">
        <v>76</v>
      </c>
      <c r="J247" t="s">
        <v>79</v>
      </c>
      <c r="K247">
        <v>11637</v>
      </c>
      <c r="L247">
        <v>0</v>
      </c>
      <c r="M247">
        <v>0</v>
      </c>
      <c r="N247">
        <v>0</v>
      </c>
      <c r="O247">
        <v>0</v>
      </c>
      <c r="P247">
        <v>0.17</v>
      </c>
      <c r="Q247">
        <v>25.83</v>
      </c>
    </row>
    <row r="248" spans="1:17" x14ac:dyDescent="0.25">
      <c r="A248">
        <v>1132726</v>
      </c>
      <c r="B248" t="s">
        <v>543</v>
      </c>
      <c r="C248" t="s">
        <v>112</v>
      </c>
      <c r="D248" t="str">
        <f>CONCATENATE(licencies[[#This Row],[Nom]]," ",licencies[[#This Row],[Prenom]])</f>
        <v>in Christine</v>
      </c>
      <c r="F248" s="50"/>
      <c r="H248" t="s">
        <v>53</v>
      </c>
      <c r="I248" t="s">
        <v>76</v>
      </c>
      <c r="J248" t="s">
        <v>77</v>
      </c>
      <c r="K248">
        <v>7232</v>
      </c>
      <c r="L248">
        <v>0</v>
      </c>
      <c r="M248">
        <v>0</v>
      </c>
      <c r="N248">
        <v>0</v>
      </c>
      <c r="O248">
        <v>0.52</v>
      </c>
      <c r="P248">
        <v>21.06</v>
      </c>
      <c r="Q248">
        <v>75</v>
      </c>
    </row>
    <row r="249" spans="1:17" x14ac:dyDescent="0.25">
      <c r="A249">
        <v>1002162</v>
      </c>
      <c r="B249" t="s">
        <v>544</v>
      </c>
      <c r="C249" t="s">
        <v>177</v>
      </c>
      <c r="D249" t="str">
        <f>CONCATENATE(licencies[[#This Row],[Nom]]," ",licencies[[#This Row],[Prenom]])</f>
        <v>io Mireille</v>
      </c>
      <c r="F249" s="50"/>
      <c r="H249" t="s">
        <v>53</v>
      </c>
      <c r="I249" t="s">
        <v>76</v>
      </c>
      <c r="J249" t="s">
        <v>120</v>
      </c>
      <c r="K249">
        <v>14862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25">
      <c r="A250">
        <v>1007399</v>
      </c>
      <c r="B250" t="s">
        <v>545</v>
      </c>
      <c r="C250" t="s">
        <v>241</v>
      </c>
      <c r="D250" t="str">
        <f>CONCATENATE(licencies[[#This Row],[Nom]]," ",licencies[[#This Row],[Prenom]])</f>
        <v>ip Marie-Odile</v>
      </c>
      <c r="F250" s="50"/>
      <c r="H250" t="s">
        <v>53</v>
      </c>
      <c r="I250" t="s">
        <v>76</v>
      </c>
      <c r="J250" t="s">
        <v>79</v>
      </c>
      <c r="K250">
        <v>11364</v>
      </c>
      <c r="L250">
        <v>0</v>
      </c>
      <c r="M250">
        <v>0</v>
      </c>
      <c r="N250">
        <v>0</v>
      </c>
      <c r="O250">
        <v>0</v>
      </c>
      <c r="P250">
        <v>0.15</v>
      </c>
      <c r="Q250">
        <v>29.75</v>
      </c>
    </row>
    <row r="251" spans="1:17" x14ac:dyDescent="0.25">
      <c r="A251">
        <v>1020539</v>
      </c>
      <c r="B251" t="s">
        <v>546</v>
      </c>
      <c r="C251" t="s">
        <v>97</v>
      </c>
      <c r="D251" t="str">
        <f>CONCATENATE(licencies[[#This Row],[Nom]]," ",licencies[[#This Row],[Prenom]])</f>
        <v>iq Alain</v>
      </c>
      <c r="F251" s="50"/>
      <c r="H251" t="s">
        <v>53</v>
      </c>
      <c r="I251" t="s">
        <v>76</v>
      </c>
      <c r="J251" t="s">
        <v>79</v>
      </c>
      <c r="K251">
        <v>9417</v>
      </c>
      <c r="L251">
        <v>0</v>
      </c>
      <c r="M251">
        <v>0</v>
      </c>
      <c r="N251">
        <v>0</v>
      </c>
      <c r="O251">
        <v>0.01</v>
      </c>
      <c r="P251">
        <v>2.97</v>
      </c>
      <c r="Q251">
        <v>64.55</v>
      </c>
    </row>
    <row r="252" spans="1:17" x14ac:dyDescent="0.25">
      <c r="A252">
        <v>1023054</v>
      </c>
      <c r="B252" t="s">
        <v>547</v>
      </c>
      <c r="C252" t="s">
        <v>225</v>
      </c>
      <c r="D252" t="str">
        <f>CONCATENATE(licencies[[#This Row],[Nom]]," ",licencies[[#This Row],[Prenom]])</f>
        <v>ir Gisèle</v>
      </c>
      <c r="F252" s="50"/>
      <c r="H252" t="s">
        <v>53</v>
      </c>
      <c r="I252" t="s">
        <v>76</v>
      </c>
      <c r="J252" t="s">
        <v>98</v>
      </c>
      <c r="K252">
        <v>19055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25">
      <c r="A253">
        <v>2529455</v>
      </c>
      <c r="B253" t="s">
        <v>548</v>
      </c>
      <c r="C253" t="s">
        <v>117</v>
      </c>
      <c r="D253" t="str">
        <f>CONCATENATE(licencies[[#This Row],[Nom]]," ",licencies[[#This Row],[Prenom]])</f>
        <v>is Noëlle</v>
      </c>
      <c r="F253" s="50"/>
      <c r="H253" t="s">
        <v>53</v>
      </c>
      <c r="I253" t="s">
        <v>76</v>
      </c>
      <c r="J253" t="s">
        <v>98</v>
      </c>
      <c r="K253">
        <v>1427</v>
      </c>
      <c r="L253">
        <v>0</v>
      </c>
      <c r="M253">
        <v>0</v>
      </c>
      <c r="N253">
        <v>25.73</v>
      </c>
      <c r="O253">
        <v>73.709999999999994</v>
      </c>
      <c r="P253">
        <v>86.42</v>
      </c>
      <c r="Q253">
        <v>95.55</v>
      </c>
    </row>
    <row r="254" spans="1:17" x14ac:dyDescent="0.25">
      <c r="A254">
        <v>1330192</v>
      </c>
      <c r="B254" t="s">
        <v>549</v>
      </c>
      <c r="C254" t="s">
        <v>104</v>
      </c>
      <c r="D254" t="str">
        <f>CONCATENATE(licencies[[#This Row],[Nom]]," ",licencies[[#This Row],[Prenom]])</f>
        <v>it Christiane</v>
      </c>
      <c r="F254" s="50"/>
      <c r="H254" t="s">
        <v>53</v>
      </c>
      <c r="I254" t="s">
        <v>76</v>
      </c>
      <c r="J254" t="s">
        <v>98</v>
      </c>
      <c r="K254">
        <v>3013</v>
      </c>
      <c r="L254">
        <v>0</v>
      </c>
      <c r="M254">
        <v>0</v>
      </c>
      <c r="N254">
        <v>0</v>
      </c>
      <c r="O254">
        <v>35.79</v>
      </c>
      <c r="P254">
        <v>96.25</v>
      </c>
      <c r="Q254">
        <v>99.98</v>
      </c>
    </row>
    <row r="255" spans="1:17" x14ac:dyDescent="0.25">
      <c r="A255">
        <v>1016101</v>
      </c>
      <c r="B255" t="s">
        <v>550</v>
      </c>
      <c r="C255" t="s">
        <v>174</v>
      </c>
      <c r="D255" t="str">
        <f>CONCATENATE(licencies[[#This Row],[Nom]]," ",licencies[[#This Row],[Prenom]])</f>
        <v>iu Yvette</v>
      </c>
      <c r="F255" s="50"/>
      <c r="H255" t="s">
        <v>53</v>
      </c>
      <c r="I255" t="s">
        <v>76</v>
      </c>
      <c r="J255" t="s">
        <v>98</v>
      </c>
      <c r="K255">
        <v>10888</v>
      </c>
      <c r="L255">
        <v>0</v>
      </c>
      <c r="M255">
        <v>0</v>
      </c>
      <c r="N255">
        <v>0</v>
      </c>
      <c r="O255">
        <v>0</v>
      </c>
      <c r="P255">
        <v>1.25</v>
      </c>
      <c r="Q255">
        <v>37.58</v>
      </c>
    </row>
    <row r="256" spans="1:17" x14ac:dyDescent="0.25">
      <c r="A256">
        <v>1022211</v>
      </c>
      <c r="B256" t="s">
        <v>551</v>
      </c>
      <c r="C256" t="s">
        <v>289</v>
      </c>
      <c r="D256" t="str">
        <f>CONCATENATE(licencies[[#This Row],[Nom]]," ",licencies[[#This Row],[Prenom]])</f>
        <v>iv Rosa-Anna</v>
      </c>
      <c r="F256" s="50"/>
      <c r="H256" t="s">
        <v>53</v>
      </c>
      <c r="I256" t="s">
        <v>76</v>
      </c>
      <c r="J256" t="s">
        <v>77</v>
      </c>
      <c r="K256">
        <v>19397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25">
      <c r="A257">
        <v>2356824</v>
      </c>
      <c r="B257" t="s">
        <v>552</v>
      </c>
      <c r="C257" t="s">
        <v>233</v>
      </c>
      <c r="D257" t="str">
        <f>CONCATENATE(licencies[[#This Row],[Nom]]," ",licencies[[#This Row],[Prenom]])</f>
        <v>iw Francine</v>
      </c>
      <c r="F257" s="50"/>
      <c r="H257" t="s">
        <v>53</v>
      </c>
      <c r="I257" t="s">
        <v>76</v>
      </c>
      <c r="J257" t="s">
        <v>98</v>
      </c>
      <c r="K257">
        <v>13657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4.88</v>
      </c>
    </row>
    <row r="258" spans="1:17" x14ac:dyDescent="0.25">
      <c r="A258">
        <v>1148482</v>
      </c>
      <c r="B258" t="s">
        <v>553</v>
      </c>
      <c r="C258" t="s">
        <v>184</v>
      </c>
      <c r="D258" t="str">
        <f>CONCATENATE(licencies[[#This Row],[Nom]]," ",licencies[[#This Row],[Prenom]])</f>
        <v>ix Danièle</v>
      </c>
      <c r="F258" s="50"/>
      <c r="H258" t="s">
        <v>53</v>
      </c>
      <c r="I258" t="s">
        <v>76</v>
      </c>
      <c r="J258" t="s">
        <v>79</v>
      </c>
      <c r="K258">
        <v>6191</v>
      </c>
      <c r="L258">
        <v>0</v>
      </c>
      <c r="M258">
        <v>0</v>
      </c>
      <c r="N258">
        <v>0</v>
      </c>
      <c r="O258">
        <v>0.91</v>
      </c>
      <c r="P258">
        <v>39.39</v>
      </c>
      <c r="Q258">
        <v>74.930000000000007</v>
      </c>
    </row>
    <row r="259" spans="1:17" x14ac:dyDescent="0.25">
      <c r="A259">
        <v>1011096</v>
      </c>
      <c r="B259" t="s">
        <v>554</v>
      </c>
      <c r="C259" t="s">
        <v>119</v>
      </c>
      <c r="D259" t="str">
        <f>CONCATENATE(licencies[[#This Row],[Nom]]," ",licencies[[#This Row],[Prenom]])</f>
        <v>iy Monique</v>
      </c>
      <c r="F259" s="50"/>
      <c r="H259" t="s">
        <v>47</v>
      </c>
      <c r="I259" t="s">
        <v>76</v>
      </c>
      <c r="J259" t="s">
        <v>98</v>
      </c>
      <c r="K259">
        <v>15532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25">
      <c r="A260">
        <v>1017140</v>
      </c>
      <c r="B260" t="s">
        <v>555</v>
      </c>
      <c r="C260" t="s">
        <v>158</v>
      </c>
      <c r="D260" t="str">
        <f>CONCATENATE(licencies[[#This Row],[Nom]]," ",licencies[[#This Row],[Prenom]])</f>
        <v>iz Josiane</v>
      </c>
      <c r="F260" s="50"/>
      <c r="H260" t="s">
        <v>47</v>
      </c>
      <c r="I260" t="s">
        <v>76</v>
      </c>
      <c r="J260" t="s">
        <v>79</v>
      </c>
      <c r="K260">
        <v>15583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25">
      <c r="A261">
        <v>1001154</v>
      </c>
      <c r="B261" t="s">
        <v>556</v>
      </c>
      <c r="C261" t="s">
        <v>127</v>
      </c>
      <c r="D261" t="str">
        <f>CONCATENATE(licencies[[#This Row],[Nom]]," ",licencies[[#This Row],[Prenom]])</f>
        <v>ja Elisabeth</v>
      </c>
      <c r="F261" s="50"/>
      <c r="H261" t="s">
        <v>47</v>
      </c>
      <c r="I261" t="s">
        <v>76</v>
      </c>
      <c r="J261" t="s">
        <v>79</v>
      </c>
      <c r="K261">
        <v>7348</v>
      </c>
      <c r="L261">
        <v>0</v>
      </c>
      <c r="M261">
        <v>0</v>
      </c>
      <c r="N261">
        <v>0</v>
      </c>
      <c r="O261">
        <v>0.39</v>
      </c>
      <c r="P261">
        <v>19.579999999999998</v>
      </c>
      <c r="Q261">
        <v>91.34</v>
      </c>
    </row>
    <row r="262" spans="1:17" x14ac:dyDescent="0.25">
      <c r="A262">
        <v>1009024</v>
      </c>
      <c r="B262" t="s">
        <v>557</v>
      </c>
      <c r="C262" t="s">
        <v>83</v>
      </c>
      <c r="D262" t="str">
        <f>CONCATENATE(licencies[[#This Row],[Nom]]," ",licencies[[#This Row],[Prenom]])</f>
        <v>jb Antoine</v>
      </c>
      <c r="F262" s="50"/>
      <c r="H262" t="s">
        <v>47</v>
      </c>
      <c r="I262" t="s">
        <v>76</v>
      </c>
      <c r="J262" t="s">
        <v>84</v>
      </c>
      <c r="K262">
        <v>99</v>
      </c>
      <c r="L262">
        <v>44.12</v>
      </c>
      <c r="M262">
        <v>97.25</v>
      </c>
      <c r="N262">
        <v>99.86</v>
      </c>
      <c r="O262">
        <v>100</v>
      </c>
      <c r="P262">
        <v>100</v>
      </c>
      <c r="Q262">
        <v>100</v>
      </c>
    </row>
    <row r="263" spans="1:17" x14ac:dyDescent="0.25">
      <c r="A263">
        <v>1127801</v>
      </c>
      <c r="B263" t="s">
        <v>558</v>
      </c>
      <c r="C263" t="s">
        <v>249</v>
      </c>
      <c r="D263" t="str">
        <f>CONCATENATE(licencies[[#This Row],[Nom]]," ",licencies[[#This Row],[Prenom]])</f>
        <v>jc Lysiane</v>
      </c>
      <c r="F263" s="50"/>
      <c r="H263" t="s">
        <v>47</v>
      </c>
      <c r="I263" t="s">
        <v>76</v>
      </c>
      <c r="J263" t="s">
        <v>98</v>
      </c>
      <c r="K263">
        <v>12653</v>
      </c>
      <c r="L263">
        <v>0</v>
      </c>
      <c r="M263">
        <v>0</v>
      </c>
      <c r="N263">
        <v>0</v>
      </c>
      <c r="O263">
        <v>0</v>
      </c>
      <c r="P263">
        <v>0.98</v>
      </c>
      <c r="Q263">
        <v>13.74</v>
      </c>
    </row>
    <row r="264" spans="1:17" x14ac:dyDescent="0.25">
      <c r="A264">
        <v>1009002</v>
      </c>
      <c r="B264" t="s">
        <v>559</v>
      </c>
      <c r="C264" t="s">
        <v>163</v>
      </c>
      <c r="D264" t="str">
        <f>CONCATENATE(licencies[[#This Row],[Nom]]," ",licencies[[#This Row],[Prenom]])</f>
        <v>jd Joëlle</v>
      </c>
      <c r="F264" s="50"/>
      <c r="H264" t="s">
        <v>47</v>
      </c>
      <c r="I264" t="s">
        <v>76</v>
      </c>
      <c r="J264" t="s">
        <v>98</v>
      </c>
      <c r="K264">
        <v>16215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25">
      <c r="A265">
        <v>1017899</v>
      </c>
      <c r="B265" t="s">
        <v>560</v>
      </c>
      <c r="C265" t="s">
        <v>279</v>
      </c>
      <c r="D265" t="str">
        <f>CONCATENATE(licencies[[#This Row],[Nom]]," ",licencies[[#This Row],[Prenom]])</f>
        <v>je Marie-Thérèse</v>
      </c>
      <c r="F265" s="50"/>
      <c r="H265" t="s">
        <v>47</v>
      </c>
      <c r="I265" t="s">
        <v>76</v>
      </c>
      <c r="J265" t="s">
        <v>98</v>
      </c>
      <c r="K265">
        <v>16468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25">
      <c r="A266">
        <v>1010619</v>
      </c>
      <c r="B266" t="s">
        <v>561</v>
      </c>
      <c r="C266" t="s">
        <v>157</v>
      </c>
      <c r="D266" t="str">
        <f>CONCATENATE(licencies[[#This Row],[Nom]]," ",licencies[[#This Row],[Prenom]])</f>
        <v>jf Geneviève</v>
      </c>
      <c r="F266" s="50"/>
      <c r="H266" t="s">
        <v>47</v>
      </c>
      <c r="I266" t="s">
        <v>76</v>
      </c>
      <c r="J266" t="s">
        <v>79</v>
      </c>
      <c r="K266">
        <v>4593</v>
      </c>
      <c r="L266">
        <v>0</v>
      </c>
      <c r="M266">
        <v>0</v>
      </c>
      <c r="N266">
        <v>0</v>
      </c>
      <c r="O266">
        <v>10.66</v>
      </c>
      <c r="P266">
        <v>86.31</v>
      </c>
      <c r="Q266">
        <v>100</v>
      </c>
    </row>
    <row r="267" spans="1:17" x14ac:dyDescent="0.25">
      <c r="A267">
        <v>2613522</v>
      </c>
      <c r="B267" t="s">
        <v>562</v>
      </c>
      <c r="C267" t="s">
        <v>182</v>
      </c>
      <c r="D267" t="str">
        <f>CONCATENATE(licencies[[#This Row],[Nom]]," ",licencies[[#This Row],[Prenom]])</f>
        <v>jg Jean-Christophe</v>
      </c>
      <c r="F267" s="50"/>
      <c r="H267" t="s">
        <v>47</v>
      </c>
      <c r="I267" t="s">
        <v>76</v>
      </c>
      <c r="J267" t="s">
        <v>79</v>
      </c>
      <c r="K267">
        <v>14611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25">
      <c r="A268">
        <v>2613533</v>
      </c>
      <c r="B268" t="s">
        <v>563</v>
      </c>
      <c r="C268" t="s">
        <v>265</v>
      </c>
      <c r="D268" t="str">
        <f>CONCATENATE(licencies[[#This Row],[Nom]]," ",licencies[[#This Row],[Prenom]])</f>
        <v>jh Maria-Soledad</v>
      </c>
      <c r="F268" s="50"/>
      <c r="H268" t="s">
        <v>47</v>
      </c>
      <c r="I268" t="s">
        <v>76</v>
      </c>
      <c r="J268" t="s">
        <v>79</v>
      </c>
      <c r="K268">
        <v>14737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25">
      <c r="A269">
        <v>1272546</v>
      </c>
      <c r="B269" t="s">
        <v>564</v>
      </c>
      <c r="C269" t="s">
        <v>217</v>
      </c>
      <c r="D269" t="str">
        <f>CONCATENATE(licencies[[#This Row],[Nom]]," ",licencies[[#This Row],[Prenom]])</f>
        <v>ji Jackye</v>
      </c>
      <c r="F269" s="50"/>
      <c r="H269" t="s">
        <v>47</v>
      </c>
      <c r="I269" t="s">
        <v>76</v>
      </c>
      <c r="J269" t="s">
        <v>120</v>
      </c>
      <c r="K269">
        <v>10733</v>
      </c>
      <c r="L269">
        <v>0</v>
      </c>
      <c r="M269">
        <v>0</v>
      </c>
      <c r="N269">
        <v>0</v>
      </c>
      <c r="O269">
        <v>0</v>
      </c>
      <c r="P269">
        <v>0.33</v>
      </c>
      <c r="Q269">
        <v>40.44</v>
      </c>
    </row>
    <row r="270" spans="1:17" x14ac:dyDescent="0.25">
      <c r="A270">
        <v>1262544</v>
      </c>
      <c r="B270" t="s">
        <v>565</v>
      </c>
      <c r="C270" t="s">
        <v>161</v>
      </c>
      <c r="D270" t="str">
        <f>CONCATENATE(licencies[[#This Row],[Nom]]," ",licencies[[#This Row],[Prenom]])</f>
        <v>jj Pierrette</v>
      </c>
      <c r="F270" s="50"/>
      <c r="H270" t="s">
        <v>47</v>
      </c>
      <c r="I270" t="s">
        <v>76</v>
      </c>
      <c r="J270" t="s">
        <v>120</v>
      </c>
      <c r="K270">
        <v>15230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25">
      <c r="A271">
        <v>1213919</v>
      </c>
      <c r="B271" t="s">
        <v>566</v>
      </c>
      <c r="C271" t="s">
        <v>166</v>
      </c>
      <c r="D271" t="str">
        <f>CONCATENATE(licencies[[#This Row],[Nom]]," ",licencies[[#This Row],[Prenom]])</f>
        <v>jk Claudine</v>
      </c>
      <c r="F271" s="50"/>
      <c r="H271" t="s">
        <v>47</v>
      </c>
      <c r="I271" t="s">
        <v>76</v>
      </c>
      <c r="J271" t="s">
        <v>98</v>
      </c>
      <c r="K271">
        <v>8706</v>
      </c>
      <c r="L271">
        <v>0</v>
      </c>
      <c r="M271">
        <v>0</v>
      </c>
      <c r="N271">
        <v>0</v>
      </c>
      <c r="O271">
        <v>1.85</v>
      </c>
      <c r="P271">
        <v>10.01</v>
      </c>
      <c r="Q271">
        <v>25</v>
      </c>
    </row>
    <row r="272" spans="1:17" x14ac:dyDescent="0.25">
      <c r="A272">
        <v>1224039</v>
      </c>
      <c r="B272" t="s">
        <v>567</v>
      </c>
      <c r="C272" t="s">
        <v>162</v>
      </c>
      <c r="D272" t="str">
        <f>CONCATENATE(licencies[[#This Row],[Nom]]," ",licencies[[#This Row],[Prenom]])</f>
        <v>jl Annie</v>
      </c>
      <c r="F272" s="50"/>
      <c r="H272" t="s">
        <v>47</v>
      </c>
      <c r="I272" t="s">
        <v>76</v>
      </c>
      <c r="J272" t="s">
        <v>98</v>
      </c>
      <c r="K272">
        <v>4733</v>
      </c>
      <c r="L272">
        <v>0</v>
      </c>
      <c r="M272">
        <v>0</v>
      </c>
      <c r="N272">
        <v>0</v>
      </c>
      <c r="O272">
        <v>5.88</v>
      </c>
      <c r="P272">
        <v>77.569999999999993</v>
      </c>
      <c r="Q272">
        <v>99.98</v>
      </c>
    </row>
    <row r="273" spans="1:17" x14ac:dyDescent="0.25">
      <c r="A273">
        <v>1307401</v>
      </c>
      <c r="B273" t="s">
        <v>568</v>
      </c>
      <c r="C273" t="s">
        <v>104</v>
      </c>
      <c r="D273" t="str">
        <f>CONCATENATE(licencies[[#This Row],[Nom]]," ",licencies[[#This Row],[Prenom]])</f>
        <v>jm Christiane</v>
      </c>
      <c r="F273" s="50"/>
      <c r="H273" t="s">
        <v>47</v>
      </c>
      <c r="I273" t="s">
        <v>76</v>
      </c>
      <c r="J273" t="s">
        <v>120</v>
      </c>
      <c r="K273">
        <v>3421</v>
      </c>
      <c r="L273">
        <v>0</v>
      </c>
      <c r="M273">
        <v>0</v>
      </c>
      <c r="N273">
        <v>0</v>
      </c>
      <c r="O273">
        <v>25.22</v>
      </c>
      <c r="P273">
        <v>95.09</v>
      </c>
      <c r="Q273">
        <v>99.99</v>
      </c>
    </row>
    <row r="274" spans="1:17" x14ac:dyDescent="0.25">
      <c r="A274">
        <v>1017150</v>
      </c>
      <c r="B274" t="s">
        <v>569</v>
      </c>
      <c r="C274" t="s">
        <v>168</v>
      </c>
      <c r="D274" t="str">
        <f>CONCATENATE(licencies[[#This Row],[Nom]]," ",licencies[[#This Row],[Prenom]])</f>
        <v>jn Véronique</v>
      </c>
      <c r="F274" s="50"/>
      <c r="H274" t="s">
        <v>47</v>
      </c>
      <c r="I274" t="s">
        <v>76</v>
      </c>
      <c r="J274" t="s">
        <v>79</v>
      </c>
      <c r="K274">
        <v>17225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25">
      <c r="A275">
        <v>1102797</v>
      </c>
      <c r="B275" t="s">
        <v>570</v>
      </c>
      <c r="C275" t="s">
        <v>122</v>
      </c>
      <c r="D275" t="str">
        <f>CONCATENATE(licencies[[#This Row],[Nom]]," ",licencies[[#This Row],[Prenom]])</f>
        <v>jo Bernadette</v>
      </c>
      <c r="F275" s="50"/>
      <c r="H275" t="s">
        <v>59</v>
      </c>
      <c r="I275" t="s">
        <v>76</v>
      </c>
      <c r="J275" t="s">
        <v>98</v>
      </c>
      <c r="K275">
        <v>4790</v>
      </c>
      <c r="L275">
        <v>0</v>
      </c>
      <c r="M275">
        <v>0</v>
      </c>
      <c r="N275">
        <v>0.02</v>
      </c>
      <c r="O275">
        <v>5.03</v>
      </c>
      <c r="P275">
        <v>74.92</v>
      </c>
      <c r="Q275">
        <v>100</v>
      </c>
    </row>
    <row r="276" spans="1:17" x14ac:dyDescent="0.25">
      <c r="A276">
        <v>1021453</v>
      </c>
      <c r="B276" t="s">
        <v>571</v>
      </c>
      <c r="C276" t="s">
        <v>212</v>
      </c>
      <c r="D276" t="str">
        <f>CONCATENATE(licencies[[#This Row],[Nom]]," ",licencies[[#This Row],[Prenom]])</f>
        <v>jp Gérard</v>
      </c>
      <c r="F276" s="50"/>
      <c r="H276" t="s">
        <v>59</v>
      </c>
      <c r="I276" t="s">
        <v>76</v>
      </c>
      <c r="J276" t="s">
        <v>98</v>
      </c>
      <c r="K276">
        <v>8673</v>
      </c>
      <c r="L276">
        <v>0</v>
      </c>
      <c r="M276">
        <v>0</v>
      </c>
      <c r="N276">
        <v>0</v>
      </c>
      <c r="O276">
        <v>0.49</v>
      </c>
      <c r="P276">
        <v>10.32</v>
      </c>
      <c r="Q276">
        <v>56.76</v>
      </c>
    </row>
    <row r="277" spans="1:17" x14ac:dyDescent="0.25">
      <c r="A277">
        <v>2590839</v>
      </c>
      <c r="B277" t="s">
        <v>572</v>
      </c>
      <c r="C277" t="s">
        <v>149</v>
      </c>
      <c r="D277" t="str">
        <f>CONCATENATE(licencies[[#This Row],[Nom]]," ",licencies[[#This Row],[Prenom]])</f>
        <v>jq Colette</v>
      </c>
      <c r="F277" s="50"/>
      <c r="H277" t="s">
        <v>59</v>
      </c>
      <c r="I277" t="s">
        <v>76</v>
      </c>
      <c r="J277" t="s">
        <v>98</v>
      </c>
      <c r="K277">
        <v>4127</v>
      </c>
      <c r="L277">
        <v>0</v>
      </c>
      <c r="M277">
        <v>0</v>
      </c>
      <c r="N277">
        <v>0</v>
      </c>
      <c r="O277">
        <v>13.71</v>
      </c>
      <c r="P277">
        <v>88.85</v>
      </c>
      <c r="Q277">
        <v>99.96</v>
      </c>
    </row>
    <row r="278" spans="1:17" x14ac:dyDescent="0.25">
      <c r="A278">
        <v>1093236</v>
      </c>
      <c r="B278" t="s">
        <v>573</v>
      </c>
      <c r="C278" t="s">
        <v>211</v>
      </c>
      <c r="D278" t="str">
        <f>CONCATENATE(licencies[[#This Row],[Nom]]," ",licencies[[#This Row],[Prenom]])</f>
        <v>jr Marie-Rose</v>
      </c>
      <c r="F278" s="50"/>
      <c r="H278" t="s">
        <v>59</v>
      </c>
      <c r="I278" t="s">
        <v>76</v>
      </c>
      <c r="J278" t="s">
        <v>98</v>
      </c>
      <c r="K278">
        <v>13349</v>
      </c>
      <c r="L278">
        <v>0</v>
      </c>
      <c r="M278">
        <v>0</v>
      </c>
      <c r="N278">
        <v>0</v>
      </c>
      <c r="O278">
        <v>0</v>
      </c>
      <c r="P278">
        <v>0.24</v>
      </c>
      <c r="Q278">
        <v>7.11</v>
      </c>
    </row>
    <row r="279" spans="1:17" x14ac:dyDescent="0.25">
      <c r="A279">
        <v>3145375</v>
      </c>
      <c r="B279" t="s">
        <v>574</v>
      </c>
      <c r="C279" t="s">
        <v>177</v>
      </c>
      <c r="D279" t="str">
        <f>CONCATENATE(licencies[[#This Row],[Nom]]," ",licencies[[#This Row],[Prenom]])</f>
        <v>js Mireille</v>
      </c>
      <c r="F279" s="50"/>
      <c r="H279" t="s">
        <v>59</v>
      </c>
      <c r="I279" t="s">
        <v>76</v>
      </c>
      <c r="J279" t="s">
        <v>98</v>
      </c>
      <c r="K279">
        <v>7553</v>
      </c>
      <c r="L279">
        <v>0</v>
      </c>
      <c r="M279">
        <v>0</v>
      </c>
      <c r="N279">
        <v>0</v>
      </c>
      <c r="O279">
        <v>0.13</v>
      </c>
      <c r="P279">
        <v>17.18</v>
      </c>
      <c r="Q279">
        <v>95.83</v>
      </c>
    </row>
    <row r="280" spans="1:17" x14ac:dyDescent="0.25">
      <c r="A280">
        <v>1021930</v>
      </c>
      <c r="B280" t="s">
        <v>575</v>
      </c>
      <c r="C280" t="s">
        <v>285</v>
      </c>
      <c r="D280" t="str">
        <f>CONCATENATE(licencies[[#This Row],[Nom]]," ",licencies[[#This Row],[Prenom]])</f>
        <v>jt Marlène</v>
      </c>
      <c r="F280" s="50"/>
      <c r="H280" t="s">
        <v>59</v>
      </c>
      <c r="I280" t="s">
        <v>76</v>
      </c>
      <c r="J280" t="s">
        <v>77</v>
      </c>
      <c r="K280">
        <v>17979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25">
      <c r="A281">
        <v>1292791</v>
      </c>
      <c r="B281" t="s">
        <v>576</v>
      </c>
      <c r="C281" t="s">
        <v>127</v>
      </c>
      <c r="D281" t="str">
        <f>CONCATENATE(licencies[[#This Row],[Nom]]," ",licencies[[#This Row],[Prenom]])</f>
        <v>ju Elisabeth</v>
      </c>
      <c r="F281" s="50"/>
      <c r="H281" t="s">
        <v>59</v>
      </c>
      <c r="I281" t="s">
        <v>76</v>
      </c>
      <c r="J281" t="s">
        <v>79</v>
      </c>
      <c r="K281">
        <v>15904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25">
      <c r="A282">
        <v>1183666</v>
      </c>
      <c r="B282" t="s">
        <v>577</v>
      </c>
      <c r="C282" t="s">
        <v>112</v>
      </c>
      <c r="D282" t="str">
        <f>CONCATENATE(licencies[[#This Row],[Nom]]," ",licencies[[#This Row],[Prenom]])</f>
        <v>jv Christine</v>
      </c>
      <c r="F282" s="50"/>
      <c r="H282" t="s">
        <v>59</v>
      </c>
      <c r="I282" t="s">
        <v>76</v>
      </c>
      <c r="J282" t="s">
        <v>79</v>
      </c>
      <c r="K282">
        <v>11361</v>
      </c>
      <c r="L282">
        <v>0</v>
      </c>
      <c r="M282">
        <v>0</v>
      </c>
      <c r="N282">
        <v>0</v>
      </c>
      <c r="O282">
        <v>0</v>
      </c>
      <c r="P282">
        <v>1.43</v>
      </c>
      <c r="Q282">
        <v>29.81</v>
      </c>
    </row>
    <row r="283" spans="1:17" x14ac:dyDescent="0.25">
      <c r="A283">
        <v>2312496</v>
      </c>
      <c r="B283" t="s">
        <v>578</v>
      </c>
      <c r="C283" t="s">
        <v>90</v>
      </c>
      <c r="D283" t="str">
        <f>CONCATENATE(licencies[[#This Row],[Nom]]," ",licencies[[#This Row],[Prenom]])</f>
        <v>jw Michèle</v>
      </c>
      <c r="F283" s="50"/>
      <c r="H283" t="s">
        <v>59</v>
      </c>
      <c r="I283" t="s">
        <v>76</v>
      </c>
      <c r="J283" t="s">
        <v>98</v>
      </c>
      <c r="K283">
        <v>11314</v>
      </c>
      <c r="L283">
        <v>0</v>
      </c>
      <c r="M283">
        <v>0</v>
      </c>
      <c r="N283">
        <v>0</v>
      </c>
      <c r="O283">
        <v>0</v>
      </c>
      <c r="P283">
        <v>0.21</v>
      </c>
      <c r="Q283">
        <v>30.6</v>
      </c>
    </row>
    <row r="284" spans="1:17" x14ac:dyDescent="0.25">
      <c r="A284">
        <v>1015434</v>
      </c>
      <c r="B284" t="s">
        <v>579</v>
      </c>
      <c r="C284" t="s">
        <v>233</v>
      </c>
      <c r="D284" t="str">
        <f>CONCATENATE(licencies[[#This Row],[Nom]]," ",licencies[[#This Row],[Prenom]])</f>
        <v>jx Francine</v>
      </c>
      <c r="F284" s="50"/>
      <c r="H284" t="s">
        <v>59</v>
      </c>
      <c r="I284" t="s">
        <v>76</v>
      </c>
      <c r="J284" t="s">
        <v>98</v>
      </c>
      <c r="K284">
        <v>16598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25">
      <c r="A285">
        <v>1019599</v>
      </c>
      <c r="B285" t="s">
        <v>580</v>
      </c>
      <c r="C285" t="s">
        <v>138</v>
      </c>
      <c r="D285" t="str">
        <f>CONCATENATE(licencies[[#This Row],[Nom]]," ",licencies[[#This Row],[Prenom]])</f>
        <v>jy Jean</v>
      </c>
      <c r="F285" s="50"/>
      <c r="H285" t="s">
        <v>59</v>
      </c>
      <c r="I285" t="s">
        <v>76</v>
      </c>
      <c r="J285" t="s">
        <v>79</v>
      </c>
      <c r="K285">
        <v>9033</v>
      </c>
      <c r="L285">
        <v>0</v>
      </c>
      <c r="M285">
        <v>0</v>
      </c>
      <c r="N285">
        <v>0</v>
      </c>
      <c r="O285">
        <v>0.09</v>
      </c>
      <c r="P285">
        <v>5.91</v>
      </c>
      <c r="Q285">
        <v>79.3</v>
      </c>
    </row>
    <row r="286" spans="1:17" x14ac:dyDescent="0.25">
      <c r="A286">
        <v>1182629</v>
      </c>
      <c r="B286" t="s">
        <v>581</v>
      </c>
      <c r="C286" t="s">
        <v>194</v>
      </c>
      <c r="D286" t="str">
        <f>CONCATENATE(licencies[[#This Row],[Nom]]," ",licencies[[#This Row],[Prenom]])</f>
        <v>jz Claudie</v>
      </c>
      <c r="F286" s="50"/>
      <c r="H286" t="s">
        <v>59</v>
      </c>
      <c r="I286" t="s">
        <v>76</v>
      </c>
      <c r="J286" t="s">
        <v>98</v>
      </c>
      <c r="K286">
        <v>9859</v>
      </c>
      <c r="L286">
        <v>0</v>
      </c>
      <c r="M286">
        <v>0</v>
      </c>
      <c r="N286">
        <v>0</v>
      </c>
      <c r="O286">
        <v>0.02</v>
      </c>
      <c r="P286">
        <v>7.62</v>
      </c>
      <c r="Q286">
        <v>55.48</v>
      </c>
    </row>
    <row r="287" spans="1:17" x14ac:dyDescent="0.25">
      <c r="A287">
        <v>1009523</v>
      </c>
      <c r="B287" t="s">
        <v>582</v>
      </c>
      <c r="C287" t="s">
        <v>174</v>
      </c>
      <c r="D287" t="str">
        <f>CONCATENATE(licencies[[#This Row],[Nom]]," ",licencies[[#This Row],[Prenom]])</f>
        <v>ka Yvette</v>
      </c>
      <c r="F287" s="50"/>
      <c r="H287" t="s">
        <v>59</v>
      </c>
      <c r="I287" t="s">
        <v>76</v>
      </c>
      <c r="J287" t="s">
        <v>79</v>
      </c>
      <c r="K287">
        <v>7049</v>
      </c>
      <c r="L287">
        <v>0</v>
      </c>
      <c r="M287">
        <v>0</v>
      </c>
      <c r="N287">
        <v>0</v>
      </c>
      <c r="O287">
        <v>0.32</v>
      </c>
      <c r="P287">
        <v>23.63</v>
      </c>
      <c r="Q287">
        <v>95.59</v>
      </c>
    </row>
    <row r="288" spans="1:17" x14ac:dyDescent="0.25">
      <c r="A288">
        <v>1013630</v>
      </c>
      <c r="B288" t="s">
        <v>583</v>
      </c>
      <c r="C288" t="s">
        <v>219</v>
      </c>
      <c r="D288" t="str">
        <f>CONCATENATE(licencies[[#This Row],[Nom]]," ",licencies[[#This Row],[Prenom]])</f>
        <v>kb Esther</v>
      </c>
      <c r="F288" s="50"/>
      <c r="H288" t="s">
        <v>59</v>
      </c>
      <c r="I288" t="s">
        <v>76</v>
      </c>
      <c r="J288" t="s">
        <v>79</v>
      </c>
      <c r="K288">
        <v>9103</v>
      </c>
      <c r="L288">
        <v>0</v>
      </c>
      <c r="M288">
        <v>0</v>
      </c>
      <c r="N288">
        <v>0</v>
      </c>
      <c r="O288">
        <v>0</v>
      </c>
      <c r="P288">
        <v>5.52</v>
      </c>
      <c r="Q288">
        <v>75.89</v>
      </c>
    </row>
    <row r="289" spans="1:17" x14ac:dyDescent="0.25">
      <c r="A289">
        <v>1017938</v>
      </c>
      <c r="B289" t="s">
        <v>584</v>
      </c>
      <c r="C289" t="s">
        <v>205</v>
      </c>
      <c r="D289" t="str">
        <f>CONCATENATE(licencies[[#This Row],[Nom]]," ",licencies[[#This Row],[Prenom]])</f>
        <v>kc Jean-Loup</v>
      </c>
      <c r="F289" s="50"/>
      <c r="H289" t="s">
        <v>59</v>
      </c>
      <c r="I289" t="s">
        <v>76</v>
      </c>
      <c r="J289" t="s">
        <v>98</v>
      </c>
      <c r="K289">
        <v>7761</v>
      </c>
      <c r="L289">
        <v>0</v>
      </c>
      <c r="M289">
        <v>0</v>
      </c>
      <c r="N289">
        <v>0.38</v>
      </c>
      <c r="O289">
        <v>1.78</v>
      </c>
      <c r="P289">
        <v>14.77</v>
      </c>
      <c r="Q289">
        <v>66.34</v>
      </c>
    </row>
    <row r="290" spans="1:17" x14ac:dyDescent="0.25">
      <c r="A290">
        <v>1017927</v>
      </c>
      <c r="B290" t="s">
        <v>585</v>
      </c>
      <c r="C290" t="s">
        <v>215</v>
      </c>
      <c r="D290" t="str">
        <f>CONCATENATE(licencies[[#This Row],[Nom]]," ",licencies[[#This Row],[Prenom]])</f>
        <v>kd Marie-Dominique</v>
      </c>
      <c r="F290" s="50"/>
      <c r="H290" t="s">
        <v>59</v>
      </c>
      <c r="I290" t="s">
        <v>76</v>
      </c>
      <c r="J290" t="s">
        <v>79</v>
      </c>
      <c r="K290">
        <v>10243</v>
      </c>
      <c r="L290">
        <v>0</v>
      </c>
      <c r="M290">
        <v>0</v>
      </c>
      <c r="N290">
        <v>0</v>
      </c>
      <c r="O290">
        <v>0</v>
      </c>
      <c r="P290">
        <v>1.82</v>
      </c>
      <c r="Q290">
        <v>48.85</v>
      </c>
    </row>
    <row r="291" spans="1:17" x14ac:dyDescent="0.25">
      <c r="A291">
        <v>1010629</v>
      </c>
      <c r="B291" t="s">
        <v>586</v>
      </c>
      <c r="C291" t="s">
        <v>97</v>
      </c>
      <c r="D291" t="str">
        <f>CONCATENATE(licencies[[#This Row],[Nom]]," ",licencies[[#This Row],[Prenom]])</f>
        <v>ke Alain</v>
      </c>
      <c r="F291" s="50"/>
      <c r="H291" t="s">
        <v>59</v>
      </c>
      <c r="I291" t="s">
        <v>76</v>
      </c>
      <c r="J291" t="s">
        <v>79</v>
      </c>
      <c r="K291">
        <v>9699</v>
      </c>
      <c r="L291">
        <v>0</v>
      </c>
      <c r="M291">
        <v>0</v>
      </c>
      <c r="N291">
        <v>0</v>
      </c>
      <c r="O291">
        <v>0</v>
      </c>
      <c r="P291">
        <v>1.43</v>
      </c>
      <c r="Q291">
        <v>58.35</v>
      </c>
    </row>
    <row r="292" spans="1:17" x14ac:dyDescent="0.25">
      <c r="A292">
        <v>1009515</v>
      </c>
      <c r="B292" t="s">
        <v>587</v>
      </c>
      <c r="C292" t="s">
        <v>123</v>
      </c>
      <c r="D292" t="str">
        <f>CONCATENATE(licencies[[#This Row],[Nom]]," ",licencies[[#This Row],[Prenom]])</f>
        <v>kf Françoise</v>
      </c>
      <c r="F292" s="50"/>
      <c r="H292" t="s">
        <v>59</v>
      </c>
      <c r="I292" t="s">
        <v>76</v>
      </c>
      <c r="J292" t="s">
        <v>79</v>
      </c>
      <c r="K292">
        <v>4831</v>
      </c>
      <c r="L292">
        <v>0</v>
      </c>
      <c r="M292">
        <v>0</v>
      </c>
      <c r="N292">
        <v>0</v>
      </c>
      <c r="O292">
        <v>10.88</v>
      </c>
      <c r="P292">
        <v>73.290000000000006</v>
      </c>
      <c r="Q292">
        <v>99.93</v>
      </c>
    </row>
    <row r="293" spans="1:17" x14ac:dyDescent="0.25">
      <c r="A293">
        <v>2269227</v>
      </c>
      <c r="B293" t="s">
        <v>588</v>
      </c>
      <c r="C293" t="s">
        <v>162</v>
      </c>
      <c r="D293" t="str">
        <f>CONCATENATE(licencies[[#This Row],[Nom]]," ",licencies[[#This Row],[Prenom]])</f>
        <v>kg Annie</v>
      </c>
      <c r="F293" s="50"/>
      <c r="H293" t="s">
        <v>33</v>
      </c>
      <c r="I293" t="s">
        <v>76</v>
      </c>
      <c r="J293" t="s">
        <v>120</v>
      </c>
      <c r="K293">
        <v>6367</v>
      </c>
      <c r="L293">
        <v>0</v>
      </c>
      <c r="M293">
        <v>0</v>
      </c>
      <c r="N293">
        <v>0.01</v>
      </c>
      <c r="O293">
        <v>0.51</v>
      </c>
      <c r="P293">
        <v>35.950000000000003</v>
      </c>
      <c r="Q293">
        <v>99.49</v>
      </c>
    </row>
    <row r="294" spans="1:17" x14ac:dyDescent="0.25">
      <c r="A294">
        <v>1003540</v>
      </c>
      <c r="B294" t="s">
        <v>589</v>
      </c>
      <c r="C294" t="s">
        <v>190</v>
      </c>
      <c r="D294" t="str">
        <f>CONCATENATE(licencies[[#This Row],[Nom]]," ",licencies[[#This Row],[Prenom]])</f>
        <v>kh Marie-France</v>
      </c>
      <c r="F294" s="50"/>
      <c r="H294" t="s">
        <v>33</v>
      </c>
      <c r="I294" t="s">
        <v>76</v>
      </c>
      <c r="J294" t="s">
        <v>98</v>
      </c>
      <c r="K294">
        <v>12326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17.48</v>
      </c>
    </row>
    <row r="295" spans="1:17" x14ac:dyDescent="0.25">
      <c r="A295">
        <v>2210699</v>
      </c>
      <c r="B295" t="s">
        <v>590</v>
      </c>
      <c r="C295" t="s">
        <v>235</v>
      </c>
      <c r="D295" t="str">
        <f>CONCATENATE(licencies[[#This Row],[Nom]]," ",licencies[[#This Row],[Prenom]])</f>
        <v>ki Anne</v>
      </c>
      <c r="F295" s="50"/>
      <c r="H295" t="s">
        <v>33</v>
      </c>
      <c r="I295" t="s">
        <v>76</v>
      </c>
      <c r="J295" t="s">
        <v>79</v>
      </c>
      <c r="K295">
        <v>10523</v>
      </c>
      <c r="L295">
        <v>0</v>
      </c>
      <c r="M295">
        <v>0</v>
      </c>
      <c r="N295">
        <v>0</v>
      </c>
      <c r="O295">
        <v>0.03</v>
      </c>
      <c r="P295">
        <v>2.31</v>
      </c>
      <c r="Q295">
        <v>44.09</v>
      </c>
    </row>
    <row r="296" spans="1:17" x14ac:dyDescent="0.25">
      <c r="A296">
        <v>1020513</v>
      </c>
      <c r="B296" t="s">
        <v>591</v>
      </c>
      <c r="C296" t="s">
        <v>240</v>
      </c>
      <c r="D296" t="str">
        <f>CONCATENATE(licencies[[#This Row],[Nom]]," ",licencies[[#This Row],[Prenom]])</f>
        <v>kj Eugénie</v>
      </c>
      <c r="F296" s="50"/>
      <c r="H296" t="s">
        <v>33</v>
      </c>
      <c r="I296" t="s">
        <v>76</v>
      </c>
      <c r="J296" t="s">
        <v>79</v>
      </c>
      <c r="K296">
        <v>11214</v>
      </c>
      <c r="L296">
        <v>0</v>
      </c>
      <c r="M296">
        <v>0</v>
      </c>
      <c r="N296">
        <v>0</v>
      </c>
      <c r="O296">
        <v>0</v>
      </c>
      <c r="P296">
        <v>0.19</v>
      </c>
      <c r="Q296">
        <v>32.36</v>
      </c>
    </row>
    <row r="297" spans="1:17" x14ac:dyDescent="0.25">
      <c r="A297">
        <v>1098853</v>
      </c>
      <c r="B297" t="s">
        <v>592</v>
      </c>
      <c r="C297" t="s">
        <v>109</v>
      </c>
      <c r="D297" t="str">
        <f>CONCATENATE(licencies[[#This Row],[Nom]]," ",licencies[[#This Row],[Prenom]])</f>
        <v>kk Jean-Pierre</v>
      </c>
      <c r="F297" s="50"/>
      <c r="H297" t="s">
        <v>33</v>
      </c>
      <c r="I297" t="s">
        <v>76</v>
      </c>
      <c r="J297" t="s">
        <v>98</v>
      </c>
      <c r="K297">
        <v>4393</v>
      </c>
      <c r="L297">
        <v>0</v>
      </c>
      <c r="M297">
        <v>0</v>
      </c>
      <c r="N297">
        <v>0</v>
      </c>
      <c r="O297">
        <v>13.14</v>
      </c>
      <c r="P297">
        <v>69.83</v>
      </c>
      <c r="Q297">
        <v>99.87</v>
      </c>
    </row>
    <row r="298" spans="1:17" x14ac:dyDescent="0.25">
      <c r="A298">
        <v>1093812</v>
      </c>
      <c r="B298" t="s">
        <v>593</v>
      </c>
      <c r="C298" t="s">
        <v>178</v>
      </c>
      <c r="D298" t="str">
        <f>CONCATENATE(licencies[[#This Row],[Nom]]," ",licencies[[#This Row],[Prenom]])</f>
        <v>kl Marie-Jeanne</v>
      </c>
      <c r="F298" s="50"/>
      <c r="H298" t="s">
        <v>33</v>
      </c>
      <c r="I298" t="s">
        <v>76</v>
      </c>
      <c r="J298" t="s">
        <v>79</v>
      </c>
      <c r="K298">
        <v>5792</v>
      </c>
      <c r="L298">
        <v>0</v>
      </c>
      <c r="M298">
        <v>0</v>
      </c>
      <c r="N298">
        <v>0</v>
      </c>
      <c r="O298">
        <v>1.85</v>
      </c>
      <c r="P298">
        <v>48.33</v>
      </c>
      <c r="Q298">
        <v>97.93</v>
      </c>
    </row>
    <row r="299" spans="1:17" x14ac:dyDescent="0.25">
      <c r="A299">
        <v>1007784</v>
      </c>
      <c r="B299" t="s">
        <v>594</v>
      </c>
      <c r="C299" t="s">
        <v>228</v>
      </c>
      <c r="D299" t="str">
        <f>CONCATENATE(licencies[[#This Row],[Nom]]," ",licencies[[#This Row],[Prenom]])</f>
        <v>km Michelle</v>
      </c>
      <c r="F299" s="50"/>
      <c r="H299" t="s">
        <v>33</v>
      </c>
      <c r="I299" t="s">
        <v>76</v>
      </c>
      <c r="J299" t="s">
        <v>98</v>
      </c>
      <c r="K299">
        <v>9816</v>
      </c>
      <c r="L299">
        <v>0</v>
      </c>
      <c r="M299">
        <v>0</v>
      </c>
      <c r="N299">
        <v>0</v>
      </c>
      <c r="O299">
        <v>0.02</v>
      </c>
      <c r="P299">
        <v>5.79</v>
      </c>
      <c r="Q299">
        <v>56.21</v>
      </c>
    </row>
    <row r="300" spans="1:17" x14ac:dyDescent="0.25">
      <c r="A300">
        <v>2732825</v>
      </c>
      <c r="B300" t="s">
        <v>595</v>
      </c>
      <c r="C300" t="s">
        <v>230</v>
      </c>
      <c r="D300" t="str">
        <f>CONCATENATE(licencies[[#This Row],[Nom]]," ",licencies[[#This Row],[Prenom]])</f>
        <v>kn Roselyne</v>
      </c>
      <c r="F300" s="50"/>
      <c r="H300" t="s">
        <v>33</v>
      </c>
      <c r="I300" t="s">
        <v>76</v>
      </c>
      <c r="J300" t="s">
        <v>98</v>
      </c>
      <c r="K300">
        <v>9928</v>
      </c>
      <c r="L300">
        <v>0</v>
      </c>
      <c r="M300">
        <v>0</v>
      </c>
      <c r="N300">
        <v>0</v>
      </c>
      <c r="O300">
        <v>0.22</v>
      </c>
      <c r="P300">
        <v>6</v>
      </c>
      <c r="Q300">
        <v>54.11</v>
      </c>
    </row>
    <row r="301" spans="1:17" x14ac:dyDescent="0.25">
      <c r="A301">
        <v>1001696</v>
      </c>
      <c r="B301" t="s">
        <v>596</v>
      </c>
      <c r="C301" t="s">
        <v>141</v>
      </c>
      <c r="D301" t="str">
        <f>CONCATENATE(licencies[[#This Row],[Nom]]," ",licencies[[#This Row],[Prenom]])</f>
        <v>ko Ghislaine</v>
      </c>
      <c r="F301" s="50"/>
      <c r="H301" t="s">
        <v>33</v>
      </c>
      <c r="I301" t="s">
        <v>76</v>
      </c>
      <c r="J301" t="s">
        <v>98</v>
      </c>
      <c r="K301">
        <v>3399</v>
      </c>
      <c r="L301">
        <v>0</v>
      </c>
      <c r="M301">
        <v>0</v>
      </c>
      <c r="N301">
        <v>0.04</v>
      </c>
      <c r="O301">
        <v>25.77</v>
      </c>
      <c r="P301">
        <v>94.36</v>
      </c>
      <c r="Q301">
        <v>99.97</v>
      </c>
    </row>
    <row r="302" spans="1:17" x14ac:dyDescent="0.25">
      <c r="A302">
        <v>1020825</v>
      </c>
      <c r="B302" t="s">
        <v>597</v>
      </c>
      <c r="C302" t="s">
        <v>168</v>
      </c>
      <c r="D302" t="str">
        <f>CONCATENATE(licencies[[#This Row],[Nom]]," ",licencies[[#This Row],[Prenom]])</f>
        <v>kp Véronique</v>
      </c>
      <c r="F302" s="50"/>
      <c r="H302" t="s">
        <v>33</v>
      </c>
      <c r="I302" t="s">
        <v>76</v>
      </c>
      <c r="J302" t="s">
        <v>79</v>
      </c>
      <c r="K302">
        <v>10369</v>
      </c>
      <c r="L302">
        <v>0</v>
      </c>
      <c r="M302">
        <v>0</v>
      </c>
      <c r="N302">
        <v>0</v>
      </c>
      <c r="O302">
        <v>0</v>
      </c>
      <c r="P302">
        <v>1</v>
      </c>
      <c r="Q302">
        <v>46.59</v>
      </c>
    </row>
    <row r="303" spans="1:17" x14ac:dyDescent="0.25">
      <c r="A303">
        <v>2135285</v>
      </c>
      <c r="B303" t="s">
        <v>598</v>
      </c>
      <c r="C303" t="s">
        <v>209</v>
      </c>
      <c r="D303" t="str">
        <f>CONCATENATE(licencies[[#This Row],[Nom]]," ",licencies[[#This Row],[Prenom]])</f>
        <v>kq Mercedès</v>
      </c>
      <c r="F303" s="50"/>
      <c r="H303" t="s">
        <v>33</v>
      </c>
      <c r="I303" t="s">
        <v>76</v>
      </c>
      <c r="J303" t="s">
        <v>77</v>
      </c>
      <c r="K303">
        <v>7967</v>
      </c>
      <c r="L303">
        <v>0</v>
      </c>
      <c r="M303">
        <v>0</v>
      </c>
      <c r="N303">
        <v>0</v>
      </c>
      <c r="O303">
        <v>0.72</v>
      </c>
      <c r="P303">
        <v>12.79</v>
      </c>
      <c r="Q303">
        <v>67.64</v>
      </c>
    </row>
    <row r="304" spans="1:17" x14ac:dyDescent="0.25">
      <c r="A304">
        <v>2570819</v>
      </c>
      <c r="B304" t="s">
        <v>599</v>
      </c>
      <c r="C304" t="s">
        <v>141</v>
      </c>
      <c r="D304" t="str">
        <f>CONCATENATE(licencies[[#This Row],[Nom]]," ",licencies[[#This Row],[Prenom]])</f>
        <v>kr Ghislaine</v>
      </c>
      <c r="F304" s="50"/>
      <c r="H304" t="s">
        <v>33</v>
      </c>
      <c r="I304" t="s">
        <v>76</v>
      </c>
      <c r="J304" t="s">
        <v>98</v>
      </c>
      <c r="K304">
        <v>7560</v>
      </c>
      <c r="L304">
        <v>0</v>
      </c>
      <c r="M304">
        <v>0</v>
      </c>
      <c r="N304">
        <v>0</v>
      </c>
      <c r="O304">
        <v>1.82</v>
      </c>
      <c r="P304">
        <v>17.03</v>
      </c>
      <c r="Q304">
        <v>77.08</v>
      </c>
    </row>
    <row r="305" spans="1:17" x14ac:dyDescent="0.25">
      <c r="A305">
        <v>1023071</v>
      </c>
      <c r="B305" t="s">
        <v>600</v>
      </c>
      <c r="C305" t="s">
        <v>159</v>
      </c>
      <c r="D305" t="str">
        <f>CONCATENATE(licencies[[#This Row],[Nom]]," ",licencies[[#This Row],[Prenom]])</f>
        <v>ks Catherine</v>
      </c>
      <c r="F305" s="50"/>
      <c r="H305" t="s">
        <v>33</v>
      </c>
      <c r="I305" t="s">
        <v>76</v>
      </c>
      <c r="J305" t="s">
        <v>79</v>
      </c>
      <c r="K305">
        <v>17887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25">
      <c r="A306">
        <v>1022487</v>
      </c>
      <c r="B306" t="s">
        <v>601</v>
      </c>
      <c r="C306" t="s">
        <v>215</v>
      </c>
      <c r="D306" t="str">
        <f>CONCATENATE(licencies[[#This Row],[Nom]]," ",licencies[[#This Row],[Prenom]])</f>
        <v>kt Marie-Dominique</v>
      </c>
      <c r="F306" s="50"/>
      <c r="H306" t="s">
        <v>33</v>
      </c>
      <c r="I306" t="s">
        <v>76</v>
      </c>
      <c r="J306" t="s">
        <v>79</v>
      </c>
      <c r="K306">
        <v>17947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25">
      <c r="A307">
        <v>1017346</v>
      </c>
      <c r="B307" t="s">
        <v>602</v>
      </c>
      <c r="C307" t="s">
        <v>140</v>
      </c>
      <c r="D307" t="str">
        <f>CONCATENATE(licencies[[#This Row],[Nom]]," ",licencies[[#This Row],[Prenom]])</f>
        <v>ku Danielle</v>
      </c>
      <c r="F307" s="50"/>
      <c r="H307" t="s">
        <v>33</v>
      </c>
      <c r="I307" t="s">
        <v>76</v>
      </c>
      <c r="J307" t="s">
        <v>98</v>
      </c>
      <c r="K307">
        <v>3397</v>
      </c>
      <c r="L307">
        <v>0</v>
      </c>
      <c r="M307">
        <v>0.03</v>
      </c>
      <c r="N307">
        <v>0.14000000000000001</v>
      </c>
      <c r="O307">
        <v>25.82</v>
      </c>
      <c r="P307">
        <v>90.29</v>
      </c>
      <c r="Q307">
        <v>99.66</v>
      </c>
    </row>
    <row r="308" spans="1:17" x14ac:dyDescent="0.25">
      <c r="A308">
        <v>1005761</v>
      </c>
      <c r="B308" t="s">
        <v>603</v>
      </c>
      <c r="C308" t="s">
        <v>137</v>
      </c>
      <c r="D308" t="str">
        <f>CONCATENATE(licencies[[#This Row],[Nom]]," ",licencies[[#This Row],[Prenom]])</f>
        <v>kv Régine</v>
      </c>
      <c r="F308" s="50"/>
      <c r="H308" t="s">
        <v>33</v>
      </c>
      <c r="I308" t="s">
        <v>76</v>
      </c>
      <c r="J308" t="s">
        <v>98</v>
      </c>
      <c r="K308">
        <v>6739</v>
      </c>
      <c r="L308">
        <v>0</v>
      </c>
      <c r="M308">
        <v>0</v>
      </c>
      <c r="N308">
        <v>0</v>
      </c>
      <c r="O308">
        <v>0.34</v>
      </c>
      <c r="P308">
        <v>29.04</v>
      </c>
      <c r="Q308">
        <v>95.2</v>
      </c>
    </row>
    <row r="309" spans="1:17" x14ac:dyDescent="0.25">
      <c r="A309">
        <v>2613645</v>
      </c>
      <c r="B309" t="s">
        <v>604</v>
      </c>
      <c r="C309" t="s">
        <v>162</v>
      </c>
      <c r="D309" t="str">
        <f>CONCATENATE(licencies[[#This Row],[Nom]]," ",licencies[[#This Row],[Prenom]])</f>
        <v>kw Annie</v>
      </c>
      <c r="F309" s="50"/>
      <c r="H309" t="s">
        <v>33</v>
      </c>
      <c r="I309" t="s">
        <v>76</v>
      </c>
      <c r="J309" t="s">
        <v>98</v>
      </c>
      <c r="K309">
        <v>5319</v>
      </c>
      <c r="L309">
        <v>0</v>
      </c>
      <c r="M309">
        <v>0</v>
      </c>
      <c r="N309">
        <v>0.03</v>
      </c>
      <c r="O309">
        <v>9.57</v>
      </c>
      <c r="P309">
        <v>60.19</v>
      </c>
      <c r="Q309">
        <v>98.74</v>
      </c>
    </row>
    <row r="310" spans="1:17" x14ac:dyDescent="0.25">
      <c r="A310">
        <v>1005861</v>
      </c>
      <c r="B310" t="s">
        <v>605</v>
      </c>
      <c r="C310" t="s">
        <v>124</v>
      </c>
      <c r="D310" t="str">
        <f>CONCATENATE(licencies[[#This Row],[Nom]]," ",licencies[[#This Row],[Prenom]])</f>
        <v>kx Anne-Marie</v>
      </c>
      <c r="F310" s="50"/>
      <c r="H310" t="s">
        <v>33</v>
      </c>
      <c r="I310" t="s">
        <v>76</v>
      </c>
      <c r="J310" t="s">
        <v>98</v>
      </c>
      <c r="K310">
        <v>2002</v>
      </c>
      <c r="L310">
        <v>0</v>
      </c>
      <c r="M310">
        <v>0.06</v>
      </c>
      <c r="N310">
        <v>13.45</v>
      </c>
      <c r="O310">
        <v>76.33</v>
      </c>
      <c r="P310">
        <v>99.91</v>
      </c>
      <c r="Q310">
        <v>100</v>
      </c>
    </row>
    <row r="311" spans="1:17" x14ac:dyDescent="0.25">
      <c r="A311">
        <v>1003530</v>
      </c>
      <c r="B311" t="s">
        <v>606</v>
      </c>
      <c r="C311" t="s">
        <v>119</v>
      </c>
      <c r="D311" t="str">
        <f>CONCATENATE(licencies[[#This Row],[Nom]]," ",licencies[[#This Row],[Prenom]])</f>
        <v>ky Monique</v>
      </c>
      <c r="F311" s="50"/>
      <c r="H311" t="s">
        <v>33</v>
      </c>
      <c r="I311" t="s">
        <v>76</v>
      </c>
      <c r="J311" t="s">
        <v>98</v>
      </c>
      <c r="K311">
        <v>12880</v>
      </c>
      <c r="L311">
        <v>0</v>
      </c>
      <c r="M311">
        <v>0</v>
      </c>
      <c r="N311">
        <v>0</v>
      </c>
      <c r="O311">
        <v>0</v>
      </c>
      <c r="P311">
        <v>0.14000000000000001</v>
      </c>
      <c r="Q311">
        <v>11.41</v>
      </c>
    </row>
    <row r="312" spans="1:17" x14ac:dyDescent="0.25">
      <c r="A312">
        <v>1004123</v>
      </c>
      <c r="B312" t="s">
        <v>607</v>
      </c>
      <c r="C312" t="s">
        <v>108</v>
      </c>
      <c r="D312" t="str">
        <f>CONCATENATE(licencies[[#This Row],[Nom]]," ",licencies[[#This Row],[Prenom]])</f>
        <v>kz Daniel</v>
      </c>
      <c r="F312" s="50"/>
      <c r="H312" t="s">
        <v>33</v>
      </c>
      <c r="I312" t="s">
        <v>76</v>
      </c>
      <c r="J312" t="s">
        <v>98</v>
      </c>
      <c r="K312">
        <v>5853</v>
      </c>
      <c r="L312">
        <v>0</v>
      </c>
      <c r="M312">
        <v>0</v>
      </c>
      <c r="N312">
        <v>0</v>
      </c>
      <c r="O312">
        <v>0.77</v>
      </c>
      <c r="P312">
        <v>47.17</v>
      </c>
      <c r="Q312">
        <v>97.1</v>
      </c>
    </row>
    <row r="313" spans="1:17" x14ac:dyDescent="0.25">
      <c r="A313">
        <v>1023080</v>
      </c>
      <c r="B313" t="s">
        <v>608</v>
      </c>
      <c r="C313" t="s">
        <v>286</v>
      </c>
      <c r="D313" t="str">
        <f>CONCATENATE(licencies[[#This Row],[Nom]]," ",licencies[[#This Row],[Prenom]])</f>
        <v>la Inés</v>
      </c>
      <c r="F313" s="50"/>
      <c r="H313" t="s">
        <v>33</v>
      </c>
      <c r="I313" t="s">
        <v>76</v>
      </c>
      <c r="J313" t="s">
        <v>98</v>
      </c>
      <c r="K313">
        <v>18134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25">
      <c r="A314">
        <v>1087689</v>
      </c>
      <c r="B314" t="s">
        <v>609</v>
      </c>
      <c r="C314" t="s">
        <v>163</v>
      </c>
      <c r="D314" t="str">
        <f>CONCATENATE(licencies[[#This Row],[Nom]]," ",licencies[[#This Row],[Prenom]])</f>
        <v>lb Joëlle</v>
      </c>
      <c r="F314" s="50"/>
      <c r="H314" t="s">
        <v>33</v>
      </c>
      <c r="I314" t="s">
        <v>76</v>
      </c>
      <c r="J314" t="s">
        <v>120</v>
      </c>
      <c r="K314">
        <v>4757</v>
      </c>
      <c r="L314">
        <v>0</v>
      </c>
      <c r="M314">
        <v>0</v>
      </c>
      <c r="N314">
        <v>0</v>
      </c>
      <c r="O314">
        <v>8.39</v>
      </c>
      <c r="P314">
        <v>76.48</v>
      </c>
      <c r="Q314">
        <v>99.98</v>
      </c>
    </row>
    <row r="315" spans="1:17" x14ac:dyDescent="0.25">
      <c r="A315">
        <v>1012157</v>
      </c>
      <c r="B315" t="s">
        <v>610</v>
      </c>
      <c r="C315" t="s">
        <v>162</v>
      </c>
      <c r="D315" t="str">
        <f>CONCATENATE(licencies[[#This Row],[Nom]]," ",licencies[[#This Row],[Prenom]])</f>
        <v>lc Annie</v>
      </c>
      <c r="F315" s="50"/>
      <c r="H315" t="s">
        <v>33</v>
      </c>
      <c r="I315" t="s">
        <v>76</v>
      </c>
      <c r="J315" t="s">
        <v>98</v>
      </c>
      <c r="K315">
        <v>10156</v>
      </c>
      <c r="L315">
        <v>0</v>
      </c>
      <c r="M315">
        <v>0</v>
      </c>
      <c r="N315">
        <v>0</v>
      </c>
      <c r="O315">
        <v>0.01</v>
      </c>
      <c r="P315">
        <v>0.51</v>
      </c>
      <c r="Q315">
        <v>50.37</v>
      </c>
    </row>
    <row r="316" spans="1:17" x14ac:dyDescent="0.25">
      <c r="A316">
        <v>1013434</v>
      </c>
      <c r="B316" t="s">
        <v>611</v>
      </c>
      <c r="C316" t="s">
        <v>112</v>
      </c>
      <c r="D316" t="str">
        <f>CONCATENATE(licencies[[#This Row],[Nom]]," ",licencies[[#This Row],[Prenom]])</f>
        <v>ld Christine</v>
      </c>
      <c r="F316" s="50"/>
      <c r="H316" t="s">
        <v>33</v>
      </c>
      <c r="I316" t="s">
        <v>76</v>
      </c>
      <c r="J316" t="s">
        <v>79</v>
      </c>
      <c r="K316">
        <v>1054</v>
      </c>
      <c r="L316">
        <v>0</v>
      </c>
      <c r="M316">
        <v>9.74</v>
      </c>
      <c r="N316">
        <v>61.46</v>
      </c>
      <c r="O316">
        <v>96.35</v>
      </c>
      <c r="P316">
        <v>100</v>
      </c>
      <c r="Q316">
        <v>100</v>
      </c>
    </row>
    <row r="317" spans="1:17" x14ac:dyDescent="0.25">
      <c r="A317">
        <v>1010000</v>
      </c>
      <c r="B317" t="s">
        <v>612</v>
      </c>
      <c r="C317" t="s">
        <v>145</v>
      </c>
      <c r="D317" t="str">
        <f>CONCATENATE(licencies[[#This Row],[Nom]]," ",licencies[[#This Row],[Prenom]])</f>
        <v>le Jacqueline</v>
      </c>
      <c r="F317" s="50"/>
      <c r="H317" t="s">
        <v>33</v>
      </c>
      <c r="I317" t="s">
        <v>76</v>
      </c>
      <c r="J317" t="s">
        <v>98</v>
      </c>
      <c r="K317">
        <v>8360</v>
      </c>
      <c r="L317">
        <v>0</v>
      </c>
      <c r="M317">
        <v>0</v>
      </c>
      <c r="N317">
        <v>0</v>
      </c>
      <c r="O317">
        <v>0</v>
      </c>
      <c r="P317">
        <v>2.31</v>
      </c>
      <c r="Q317">
        <v>38.700000000000003</v>
      </c>
    </row>
    <row r="318" spans="1:17" x14ac:dyDescent="0.25">
      <c r="A318">
        <v>1058012</v>
      </c>
      <c r="B318" t="s">
        <v>613</v>
      </c>
      <c r="C318" t="s">
        <v>138</v>
      </c>
      <c r="D318" t="str">
        <f>CONCATENATE(licencies[[#This Row],[Nom]]," ",licencies[[#This Row],[Prenom]])</f>
        <v>lf Jean</v>
      </c>
      <c r="F318" s="50"/>
      <c r="H318" t="s">
        <v>33</v>
      </c>
      <c r="I318" t="s">
        <v>76</v>
      </c>
      <c r="J318" t="s">
        <v>98</v>
      </c>
      <c r="K318">
        <v>11280</v>
      </c>
      <c r="L318">
        <v>0</v>
      </c>
      <c r="M318">
        <v>0</v>
      </c>
      <c r="N318">
        <v>0</v>
      </c>
      <c r="O318">
        <v>0</v>
      </c>
      <c r="P318">
        <v>0.16</v>
      </c>
      <c r="Q318">
        <v>31.17</v>
      </c>
    </row>
    <row r="319" spans="1:17" x14ac:dyDescent="0.25">
      <c r="A319">
        <v>1087266</v>
      </c>
      <c r="B319" t="s">
        <v>614</v>
      </c>
      <c r="C319" t="s">
        <v>126</v>
      </c>
      <c r="D319" t="str">
        <f>CONCATENATE(licencies[[#This Row],[Nom]]," ",licencies[[#This Row],[Prenom]])</f>
        <v>lg Martine</v>
      </c>
      <c r="F319" s="50"/>
      <c r="H319" t="s">
        <v>33</v>
      </c>
      <c r="I319" t="s">
        <v>76</v>
      </c>
      <c r="J319" t="s">
        <v>98</v>
      </c>
      <c r="K319">
        <v>8763</v>
      </c>
      <c r="L319">
        <v>0</v>
      </c>
      <c r="M319">
        <v>0</v>
      </c>
      <c r="N319">
        <v>0</v>
      </c>
      <c r="O319">
        <v>0</v>
      </c>
      <c r="P319">
        <v>9.57</v>
      </c>
      <c r="Q319">
        <v>93.08</v>
      </c>
    </row>
    <row r="320" spans="1:17" x14ac:dyDescent="0.25">
      <c r="A320">
        <v>2500031</v>
      </c>
      <c r="B320" t="s">
        <v>615</v>
      </c>
      <c r="C320" t="s">
        <v>181</v>
      </c>
      <c r="D320" t="str">
        <f>CONCATENATE(licencies[[#This Row],[Nom]]," ",licencies[[#This Row],[Prenom]])</f>
        <v>lh Clémentine</v>
      </c>
      <c r="F320" s="50"/>
      <c r="H320" t="s">
        <v>33</v>
      </c>
      <c r="I320" t="s">
        <v>76</v>
      </c>
      <c r="J320" t="s">
        <v>120</v>
      </c>
      <c r="K320">
        <v>6019</v>
      </c>
      <c r="L320">
        <v>0</v>
      </c>
      <c r="M320">
        <v>0</v>
      </c>
      <c r="N320">
        <v>0</v>
      </c>
      <c r="O320">
        <v>1.2</v>
      </c>
      <c r="P320">
        <v>43.67</v>
      </c>
      <c r="Q320">
        <v>97</v>
      </c>
    </row>
    <row r="321" spans="1:17" x14ac:dyDescent="0.25">
      <c r="A321">
        <v>2573715</v>
      </c>
      <c r="B321" t="s">
        <v>616</v>
      </c>
      <c r="C321" t="s">
        <v>160</v>
      </c>
      <c r="D321" t="str">
        <f>CONCATENATE(licencies[[#This Row],[Nom]]," ",licencies[[#This Row],[Prenom]])</f>
        <v>li Chantal</v>
      </c>
      <c r="F321" s="50"/>
      <c r="H321" t="s">
        <v>33</v>
      </c>
      <c r="I321" t="s">
        <v>76</v>
      </c>
      <c r="J321" t="s">
        <v>79</v>
      </c>
      <c r="K321">
        <v>4601</v>
      </c>
      <c r="L321">
        <v>0</v>
      </c>
      <c r="M321">
        <v>0.01</v>
      </c>
      <c r="N321">
        <v>0.06</v>
      </c>
      <c r="O321">
        <v>8.07</v>
      </c>
      <c r="P321">
        <v>85.46</v>
      </c>
      <c r="Q321">
        <v>99.99</v>
      </c>
    </row>
    <row r="322" spans="1:17" x14ac:dyDescent="0.25">
      <c r="A322">
        <v>2631915</v>
      </c>
      <c r="B322" t="s">
        <v>617</v>
      </c>
      <c r="C322" t="s">
        <v>123</v>
      </c>
      <c r="D322" t="str">
        <f>CONCATENATE(licencies[[#This Row],[Nom]]," ",licencies[[#This Row],[Prenom]])</f>
        <v>lj Françoise</v>
      </c>
      <c r="F322" s="50"/>
      <c r="H322" t="s">
        <v>33</v>
      </c>
      <c r="I322" t="s">
        <v>76</v>
      </c>
      <c r="J322" t="s">
        <v>120</v>
      </c>
      <c r="K322">
        <v>2546</v>
      </c>
      <c r="L322">
        <v>0</v>
      </c>
      <c r="M322">
        <v>0.15</v>
      </c>
      <c r="N322">
        <v>2.74</v>
      </c>
      <c r="O322">
        <v>50.38</v>
      </c>
      <c r="P322">
        <v>99.95</v>
      </c>
      <c r="Q322">
        <v>100</v>
      </c>
    </row>
    <row r="323" spans="1:17" x14ac:dyDescent="0.25">
      <c r="A323">
        <v>2613623</v>
      </c>
      <c r="B323" t="s">
        <v>618</v>
      </c>
      <c r="C323" t="s">
        <v>122</v>
      </c>
      <c r="D323" t="str">
        <f>CONCATENATE(licencies[[#This Row],[Nom]]," ",licencies[[#This Row],[Prenom]])</f>
        <v>lk Bernadette</v>
      </c>
      <c r="F323" s="50"/>
      <c r="H323" t="s">
        <v>33</v>
      </c>
      <c r="I323" t="s">
        <v>76</v>
      </c>
      <c r="J323" t="s">
        <v>98</v>
      </c>
      <c r="K323">
        <v>8993</v>
      </c>
      <c r="L323">
        <v>0</v>
      </c>
      <c r="M323">
        <v>0</v>
      </c>
      <c r="N323">
        <v>0</v>
      </c>
      <c r="O323">
        <v>0.11</v>
      </c>
      <c r="P323">
        <v>4.3</v>
      </c>
      <c r="Q323">
        <v>81.510000000000005</v>
      </c>
    </row>
    <row r="324" spans="1:17" x14ac:dyDescent="0.25">
      <c r="A324">
        <v>1007795</v>
      </c>
      <c r="B324" t="s">
        <v>619</v>
      </c>
      <c r="C324" t="s">
        <v>148</v>
      </c>
      <c r="D324" t="str">
        <f>CONCATENATE(licencies[[#This Row],[Nom]]," ",licencies[[#This Row],[Prenom]])</f>
        <v>ll Marie-Pierre</v>
      </c>
      <c r="F324" s="50"/>
      <c r="H324" t="s">
        <v>33</v>
      </c>
      <c r="I324" t="s">
        <v>76</v>
      </c>
      <c r="J324" t="s">
        <v>79</v>
      </c>
      <c r="K324">
        <v>4032</v>
      </c>
      <c r="L324">
        <v>0</v>
      </c>
      <c r="M324">
        <v>0</v>
      </c>
      <c r="N324">
        <v>0.01</v>
      </c>
      <c r="O324">
        <v>15.04</v>
      </c>
      <c r="P324">
        <v>89.7</v>
      </c>
      <c r="Q324">
        <v>99.98</v>
      </c>
    </row>
    <row r="325" spans="1:17" x14ac:dyDescent="0.25">
      <c r="A325">
        <v>1022477</v>
      </c>
      <c r="B325" t="s">
        <v>620</v>
      </c>
      <c r="C325" t="s">
        <v>212</v>
      </c>
      <c r="D325" t="str">
        <f>CONCATENATE(licencies[[#This Row],[Nom]]," ",licencies[[#This Row],[Prenom]])</f>
        <v>lm Gérard</v>
      </c>
      <c r="F325" s="50"/>
      <c r="H325" t="s">
        <v>33</v>
      </c>
      <c r="I325" t="s">
        <v>76</v>
      </c>
      <c r="J325" t="s">
        <v>120</v>
      </c>
      <c r="K325">
        <v>14148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1.91</v>
      </c>
    </row>
    <row r="326" spans="1:17" x14ac:dyDescent="0.25">
      <c r="A326">
        <v>1640087</v>
      </c>
      <c r="B326" t="s">
        <v>621</v>
      </c>
      <c r="C326" t="s">
        <v>97</v>
      </c>
      <c r="D326" t="str">
        <f>CONCATENATE(licencies[[#This Row],[Nom]]," ",licencies[[#This Row],[Prenom]])</f>
        <v>ln Alain</v>
      </c>
      <c r="F326" s="50"/>
      <c r="H326" t="s">
        <v>33</v>
      </c>
      <c r="I326" t="s">
        <v>76</v>
      </c>
      <c r="J326" t="s">
        <v>79</v>
      </c>
      <c r="K326">
        <v>1462</v>
      </c>
      <c r="L326">
        <v>0</v>
      </c>
      <c r="M326">
        <v>0</v>
      </c>
      <c r="N326">
        <v>23.82</v>
      </c>
      <c r="O326">
        <v>87.4</v>
      </c>
      <c r="P326">
        <v>100</v>
      </c>
      <c r="Q326">
        <v>100</v>
      </c>
    </row>
    <row r="327" spans="1:17" x14ac:dyDescent="0.25">
      <c r="A327">
        <v>1101372</v>
      </c>
      <c r="B327" t="s">
        <v>622</v>
      </c>
      <c r="C327" t="s">
        <v>124</v>
      </c>
      <c r="D327" t="str">
        <f>CONCATENATE(licencies[[#This Row],[Nom]]," ",licencies[[#This Row],[Prenom]])</f>
        <v>lo Anne-Marie</v>
      </c>
      <c r="F327" s="50"/>
      <c r="H327" t="s">
        <v>33</v>
      </c>
      <c r="I327" t="s">
        <v>76</v>
      </c>
      <c r="J327" t="s">
        <v>120</v>
      </c>
      <c r="K327">
        <v>5886</v>
      </c>
      <c r="L327">
        <v>0</v>
      </c>
      <c r="M327">
        <v>0</v>
      </c>
      <c r="N327">
        <v>0</v>
      </c>
      <c r="O327">
        <v>6.21</v>
      </c>
      <c r="P327">
        <v>46.61</v>
      </c>
      <c r="Q327">
        <v>99.44</v>
      </c>
    </row>
    <row r="328" spans="1:17" x14ac:dyDescent="0.25">
      <c r="A328">
        <v>1022862</v>
      </c>
      <c r="B328" t="s">
        <v>623</v>
      </c>
      <c r="C328" t="s">
        <v>114</v>
      </c>
      <c r="D328" t="str">
        <f>CONCATENATE(licencies[[#This Row],[Nom]]," ",licencies[[#This Row],[Prenom]])</f>
        <v>lp Hadrien</v>
      </c>
      <c r="F328" s="50"/>
      <c r="H328" t="s">
        <v>33</v>
      </c>
      <c r="I328" t="s">
        <v>76</v>
      </c>
      <c r="J328" t="s">
        <v>77</v>
      </c>
      <c r="K328">
        <v>1257</v>
      </c>
      <c r="L328">
        <v>0</v>
      </c>
      <c r="M328">
        <v>1.86</v>
      </c>
      <c r="N328">
        <v>37.49</v>
      </c>
      <c r="O328">
        <v>59.08</v>
      </c>
      <c r="P328">
        <v>100</v>
      </c>
      <c r="Q328">
        <v>100</v>
      </c>
    </row>
    <row r="329" spans="1:17" x14ac:dyDescent="0.25">
      <c r="A329">
        <v>1020571</v>
      </c>
      <c r="B329" t="s">
        <v>624</v>
      </c>
      <c r="C329" t="s">
        <v>182</v>
      </c>
      <c r="D329" t="str">
        <f>CONCATENATE(licencies[[#This Row],[Nom]]," ",licencies[[#This Row],[Prenom]])</f>
        <v>lq Jean-Christophe</v>
      </c>
      <c r="F329" s="50"/>
      <c r="H329" t="s">
        <v>33</v>
      </c>
      <c r="I329" t="s">
        <v>76</v>
      </c>
      <c r="J329" t="s">
        <v>79</v>
      </c>
      <c r="K329">
        <v>6077</v>
      </c>
      <c r="L329">
        <v>0</v>
      </c>
      <c r="M329">
        <v>0</v>
      </c>
      <c r="N329">
        <v>0</v>
      </c>
      <c r="O329">
        <v>2.59</v>
      </c>
      <c r="P329">
        <v>42.02</v>
      </c>
      <c r="Q329">
        <v>86.83</v>
      </c>
    </row>
    <row r="330" spans="1:17" x14ac:dyDescent="0.25">
      <c r="A330">
        <v>2210914</v>
      </c>
      <c r="B330" t="s">
        <v>625</v>
      </c>
      <c r="C330" t="s">
        <v>168</v>
      </c>
      <c r="D330" t="str">
        <f>CONCATENATE(licencies[[#This Row],[Nom]]," ",licencies[[#This Row],[Prenom]])</f>
        <v>lr Véronique</v>
      </c>
      <c r="F330" s="50"/>
      <c r="H330" t="s">
        <v>33</v>
      </c>
      <c r="I330" t="s">
        <v>76</v>
      </c>
      <c r="J330" t="s">
        <v>120</v>
      </c>
      <c r="K330">
        <v>8853</v>
      </c>
      <c r="L330">
        <v>0</v>
      </c>
      <c r="M330">
        <v>0</v>
      </c>
      <c r="N330">
        <v>0</v>
      </c>
      <c r="O330">
        <v>0.05</v>
      </c>
      <c r="P330">
        <v>5.8</v>
      </c>
      <c r="Q330">
        <v>94.96</v>
      </c>
    </row>
    <row r="331" spans="1:17" x14ac:dyDescent="0.25">
      <c r="A331">
        <v>1012168</v>
      </c>
      <c r="B331" t="s">
        <v>626</v>
      </c>
      <c r="C331" t="s">
        <v>168</v>
      </c>
      <c r="D331" t="str">
        <f>CONCATENATE(licencies[[#This Row],[Nom]]," ",licencies[[#This Row],[Prenom]])</f>
        <v>ls Véronique</v>
      </c>
      <c r="F331" s="50"/>
      <c r="H331" t="s">
        <v>33</v>
      </c>
      <c r="I331" t="s">
        <v>76</v>
      </c>
      <c r="J331" t="s">
        <v>79</v>
      </c>
      <c r="K331">
        <v>5087</v>
      </c>
      <c r="L331">
        <v>0</v>
      </c>
      <c r="M331">
        <v>0</v>
      </c>
      <c r="N331">
        <v>0</v>
      </c>
      <c r="O331">
        <v>1.19</v>
      </c>
      <c r="P331">
        <v>65.930000000000007</v>
      </c>
      <c r="Q331">
        <v>98.16</v>
      </c>
    </row>
    <row r="332" spans="1:17" x14ac:dyDescent="0.25">
      <c r="A332">
        <v>1020516</v>
      </c>
      <c r="B332" t="s">
        <v>627</v>
      </c>
      <c r="C332" t="s">
        <v>271</v>
      </c>
      <c r="D332" t="str">
        <f>CONCATENATE(licencies[[#This Row],[Nom]]," ",licencies[[#This Row],[Prenom]])</f>
        <v>lt Simone</v>
      </c>
      <c r="F332" s="50"/>
      <c r="H332" t="s">
        <v>33</v>
      </c>
      <c r="I332" t="s">
        <v>76</v>
      </c>
      <c r="J332" t="s">
        <v>98</v>
      </c>
      <c r="K332">
        <v>16899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</row>
    <row r="333" spans="1:17" x14ac:dyDescent="0.25">
      <c r="A333">
        <v>1016151</v>
      </c>
      <c r="B333" t="s">
        <v>628</v>
      </c>
      <c r="C333" t="s">
        <v>159</v>
      </c>
      <c r="D333" t="str">
        <f>CONCATENATE(licencies[[#This Row],[Nom]]," ",licencies[[#This Row],[Prenom]])</f>
        <v>lu Catherine</v>
      </c>
      <c r="F333" s="50"/>
      <c r="H333" t="s">
        <v>33</v>
      </c>
      <c r="I333" t="s">
        <v>76</v>
      </c>
      <c r="J333" t="s">
        <v>79</v>
      </c>
      <c r="K333">
        <v>11867</v>
      </c>
      <c r="L333">
        <v>0</v>
      </c>
      <c r="M333">
        <v>0</v>
      </c>
      <c r="N333">
        <v>0</v>
      </c>
      <c r="O333">
        <v>0</v>
      </c>
      <c r="P333">
        <v>0.18</v>
      </c>
      <c r="Q333">
        <v>23.04</v>
      </c>
    </row>
    <row r="334" spans="1:17" x14ac:dyDescent="0.25">
      <c r="A334">
        <v>1020693</v>
      </c>
      <c r="B334" t="s">
        <v>629</v>
      </c>
      <c r="C334" t="s">
        <v>140</v>
      </c>
      <c r="D334" t="str">
        <f>CONCATENATE(licencies[[#This Row],[Nom]]," ",licencies[[#This Row],[Prenom]])</f>
        <v>lv Danielle</v>
      </c>
      <c r="F334" s="50"/>
      <c r="H334" t="s">
        <v>33</v>
      </c>
      <c r="I334" t="s">
        <v>76</v>
      </c>
      <c r="J334" t="s">
        <v>98</v>
      </c>
      <c r="K334">
        <v>14529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0.31</v>
      </c>
    </row>
    <row r="335" spans="1:17" x14ac:dyDescent="0.25">
      <c r="A335">
        <v>1020336</v>
      </c>
      <c r="B335" t="s">
        <v>630</v>
      </c>
      <c r="C335" t="s">
        <v>180</v>
      </c>
      <c r="D335" t="str">
        <f>CONCATENATE(licencies[[#This Row],[Nom]]," ",licencies[[#This Row],[Prenom]])</f>
        <v>lw Hélène</v>
      </c>
      <c r="F335" s="50"/>
      <c r="H335" t="s">
        <v>33</v>
      </c>
      <c r="I335" t="s">
        <v>76</v>
      </c>
      <c r="J335" t="s">
        <v>77</v>
      </c>
      <c r="K335">
        <v>12497</v>
      </c>
      <c r="L335">
        <v>0</v>
      </c>
      <c r="M335">
        <v>0</v>
      </c>
      <c r="N335">
        <v>0</v>
      </c>
      <c r="O335">
        <v>0</v>
      </c>
      <c r="P335">
        <v>0.09</v>
      </c>
      <c r="Q335">
        <v>15.42</v>
      </c>
    </row>
    <row r="336" spans="1:17" x14ac:dyDescent="0.25">
      <c r="A336">
        <v>1018027</v>
      </c>
      <c r="B336" t="s">
        <v>631</v>
      </c>
      <c r="C336" t="s">
        <v>124</v>
      </c>
      <c r="D336" t="str">
        <f>CONCATENATE(licencies[[#This Row],[Nom]]," ",licencies[[#This Row],[Prenom]])</f>
        <v>lx Anne-Marie</v>
      </c>
      <c r="F336" s="50"/>
      <c r="H336" t="s">
        <v>33</v>
      </c>
      <c r="I336" t="s">
        <v>76</v>
      </c>
      <c r="J336" t="s">
        <v>79</v>
      </c>
      <c r="K336">
        <v>12220</v>
      </c>
      <c r="L336">
        <v>0</v>
      </c>
      <c r="M336">
        <v>0</v>
      </c>
      <c r="N336">
        <v>0</v>
      </c>
      <c r="O336">
        <v>0.02</v>
      </c>
      <c r="P336">
        <v>0.66</v>
      </c>
      <c r="Q336">
        <v>18.760000000000002</v>
      </c>
    </row>
    <row r="337" spans="1:17" x14ac:dyDescent="0.25">
      <c r="A337">
        <v>1012643</v>
      </c>
      <c r="B337" t="s">
        <v>632</v>
      </c>
      <c r="C337" t="s">
        <v>130</v>
      </c>
      <c r="D337" t="str">
        <f>CONCATENATE(licencies[[#This Row],[Nom]]," ",licencies[[#This Row],[Prenom]])</f>
        <v>ly Marie-Hélène</v>
      </c>
      <c r="F337" s="50"/>
      <c r="H337" t="s">
        <v>33</v>
      </c>
      <c r="I337" t="s">
        <v>76</v>
      </c>
      <c r="J337" t="s">
        <v>79</v>
      </c>
      <c r="K337">
        <v>2592</v>
      </c>
      <c r="L337">
        <v>0</v>
      </c>
      <c r="M337">
        <v>0.02</v>
      </c>
      <c r="N337">
        <v>0.55000000000000004</v>
      </c>
      <c r="O337">
        <v>48.44</v>
      </c>
      <c r="P337">
        <v>97.41</v>
      </c>
      <c r="Q337">
        <v>100</v>
      </c>
    </row>
    <row r="338" spans="1:17" x14ac:dyDescent="0.25">
      <c r="A338">
        <v>1116375</v>
      </c>
      <c r="B338" t="s">
        <v>633</v>
      </c>
      <c r="C338" t="s">
        <v>160</v>
      </c>
      <c r="D338" t="str">
        <f>CONCATENATE(licencies[[#This Row],[Nom]]," ",licencies[[#This Row],[Prenom]])</f>
        <v>lz Chantal</v>
      </c>
      <c r="F338" s="50"/>
      <c r="H338" t="s">
        <v>33</v>
      </c>
      <c r="I338" t="s">
        <v>76</v>
      </c>
      <c r="J338" t="s">
        <v>120</v>
      </c>
      <c r="K338">
        <v>12007</v>
      </c>
      <c r="L338">
        <v>0</v>
      </c>
      <c r="M338">
        <v>0</v>
      </c>
      <c r="N338">
        <v>0</v>
      </c>
      <c r="O338">
        <v>0</v>
      </c>
      <c r="P338">
        <v>0.43</v>
      </c>
      <c r="Q338">
        <v>21.41</v>
      </c>
    </row>
    <row r="339" spans="1:17" x14ac:dyDescent="0.25">
      <c r="A339">
        <v>1020347</v>
      </c>
      <c r="B339" t="s">
        <v>634</v>
      </c>
      <c r="C339" t="s">
        <v>206</v>
      </c>
      <c r="D339" t="str">
        <f>CONCATENATE(licencies[[#This Row],[Nom]]," ",licencies[[#This Row],[Prenom]])</f>
        <v>ma Marie-Christine</v>
      </c>
      <c r="F339" s="50"/>
      <c r="H339" t="s">
        <v>33</v>
      </c>
      <c r="I339" t="s">
        <v>76</v>
      </c>
      <c r="J339" t="s">
        <v>98</v>
      </c>
      <c r="K339">
        <v>7763</v>
      </c>
      <c r="L339">
        <v>0</v>
      </c>
      <c r="M339">
        <v>0</v>
      </c>
      <c r="N339">
        <v>0</v>
      </c>
      <c r="O339">
        <v>0.13</v>
      </c>
      <c r="P339">
        <v>14.76</v>
      </c>
      <c r="Q339">
        <v>96.84</v>
      </c>
    </row>
    <row r="340" spans="1:17" x14ac:dyDescent="0.25">
      <c r="A340">
        <v>2295379</v>
      </c>
      <c r="B340" t="s">
        <v>635</v>
      </c>
      <c r="C340" t="s">
        <v>242</v>
      </c>
      <c r="D340" t="str">
        <f>CONCATENATE(licencies[[#This Row],[Nom]]," ",licencies[[#This Row],[Prenom]])</f>
        <v>mb Renée</v>
      </c>
      <c r="F340" s="50"/>
      <c r="H340" t="s">
        <v>38</v>
      </c>
      <c r="I340" t="s">
        <v>76</v>
      </c>
      <c r="J340" t="s">
        <v>98</v>
      </c>
      <c r="K340">
        <v>11397</v>
      </c>
      <c r="L340">
        <v>0</v>
      </c>
      <c r="M340">
        <v>0</v>
      </c>
      <c r="N340">
        <v>0</v>
      </c>
      <c r="O340">
        <v>0</v>
      </c>
      <c r="P340">
        <v>0.8</v>
      </c>
      <c r="Q340">
        <v>29.28</v>
      </c>
    </row>
    <row r="341" spans="1:17" x14ac:dyDescent="0.25">
      <c r="A341">
        <v>1021919</v>
      </c>
      <c r="B341" t="s">
        <v>636</v>
      </c>
      <c r="C341" t="s">
        <v>122</v>
      </c>
      <c r="D341" t="str">
        <f>CONCATENATE(licencies[[#This Row],[Nom]]," ",licencies[[#This Row],[Prenom]])</f>
        <v>mc Bernadette</v>
      </c>
      <c r="F341" s="50"/>
      <c r="H341" t="s">
        <v>38</v>
      </c>
      <c r="I341" t="s">
        <v>76</v>
      </c>
      <c r="J341" t="s">
        <v>79</v>
      </c>
      <c r="K341">
        <v>13826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3.7</v>
      </c>
    </row>
    <row r="342" spans="1:17" x14ac:dyDescent="0.25">
      <c r="A342">
        <v>1085471</v>
      </c>
      <c r="B342" t="s">
        <v>637</v>
      </c>
      <c r="C342" t="s">
        <v>192</v>
      </c>
      <c r="D342" t="str">
        <f>CONCATENATE(licencies[[#This Row],[Nom]]," ",licencies[[#This Row],[Prenom]])</f>
        <v>md Annie-Monique</v>
      </c>
      <c r="F342" s="50"/>
      <c r="H342" t="s">
        <v>38</v>
      </c>
      <c r="I342" t="s">
        <v>76</v>
      </c>
      <c r="J342" t="s">
        <v>98</v>
      </c>
      <c r="K342">
        <v>6781</v>
      </c>
      <c r="L342">
        <v>0</v>
      </c>
      <c r="M342">
        <v>0</v>
      </c>
      <c r="N342">
        <v>0</v>
      </c>
      <c r="O342">
        <v>0</v>
      </c>
      <c r="P342">
        <v>28.05</v>
      </c>
      <c r="Q342">
        <v>74.09</v>
      </c>
    </row>
    <row r="343" spans="1:17" x14ac:dyDescent="0.25">
      <c r="A343">
        <v>2029595</v>
      </c>
      <c r="B343" t="s">
        <v>638</v>
      </c>
      <c r="C343" t="s">
        <v>167</v>
      </c>
      <c r="D343" t="str">
        <f>CONCATENATE(licencies[[#This Row],[Nom]]," ",licencies[[#This Row],[Prenom]])</f>
        <v>me Josette</v>
      </c>
      <c r="F343" s="50"/>
      <c r="H343" t="s">
        <v>38</v>
      </c>
      <c r="I343" t="s">
        <v>76</v>
      </c>
      <c r="J343" t="s">
        <v>120</v>
      </c>
      <c r="K343">
        <v>5072</v>
      </c>
      <c r="L343">
        <v>0</v>
      </c>
      <c r="M343">
        <v>0</v>
      </c>
      <c r="N343">
        <v>0</v>
      </c>
      <c r="O343">
        <v>0.49</v>
      </c>
      <c r="P343">
        <v>66.41</v>
      </c>
      <c r="Q343">
        <v>99.66</v>
      </c>
    </row>
    <row r="344" spans="1:17" x14ac:dyDescent="0.25">
      <c r="A344">
        <v>2295316</v>
      </c>
      <c r="B344" t="s">
        <v>639</v>
      </c>
      <c r="C344" t="s">
        <v>90</v>
      </c>
      <c r="D344" t="str">
        <f>CONCATENATE(licencies[[#This Row],[Nom]]," ",licencies[[#This Row],[Prenom]])</f>
        <v>mf Michèle</v>
      </c>
      <c r="F344" s="50"/>
      <c r="H344" t="s">
        <v>38</v>
      </c>
      <c r="I344" t="s">
        <v>76</v>
      </c>
      <c r="J344" t="s">
        <v>98</v>
      </c>
      <c r="K344">
        <v>5560</v>
      </c>
      <c r="L344">
        <v>0</v>
      </c>
      <c r="M344">
        <v>0</v>
      </c>
      <c r="N344">
        <v>0</v>
      </c>
      <c r="O344">
        <v>1.55</v>
      </c>
      <c r="P344">
        <v>53.6</v>
      </c>
      <c r="Q344">
        <v>99.97</v>
      </c>
    </row>
    <row r="345" spans="1:17" x14ac:dyDescent="0.25">
      <c r="A345">
        <v>1059984</v>
      </c>
      <c r="B345" t="s">
        <v>640</v>
      </c>
      <c r="C345" t="s">
        <v>147</v>
      </c>
      <c r="D345" t="str">
        <f>CONCATENATE(licencies[[#This Row],[Nom]]," ",licencies[[#This Row],[Prenom]])</f>
        <v>mg Sylvie</v>
      </c>
      <c r="F345" s="50"/>
      <c r="H345" t="s">
        <v>38</v>
      </c>
      <c r="I345" t="s">
        <v>76</v>
      </c>
      <c r="J345" t="s">
        <v>77</v>
      </c>
      <c r="K345">
        <v>3866</v>
      </c>
      <c r="L345">
        <v>0</v>
      </c>
      <c r="M345">
        <v>0.02</v>
      </c>
      <c r="N345">
        <v>0.63</v>
      </c>
      <c r="O345">
        <v>17.55</v>
      </c>
      <c r="P345">
        <v>77.5</v>
      </c>
      <c r="Q345">
        <v>100</v>
      </c>
    </row>
    <row r="346" spans="1:17" x14ac:dyDescent="0.25">
      <c r="A346">
        <v>1710582</v>
      </c>
      <c r="B346" t="s">
        <v>641</v>
      </c>
      <c r="C346" t="s">
        <v>134</v>
      </c>
      <c r="D346" t="str">
        <f>CONCATENATE(licencies[[#This Row],[Nom]]," ",licencies[[#This Row],[Prenom]])</f>
        <v>mh Patricia</v>
      </c>
      <c r="F346" s="50"/>
      <c r="H346" t="s">
        <v>38</v>
      </c>
      <c r="I346" t="s">
        <v>76</v>
      </c>
      <c r="J346" t="s">
        <v>77</v>
      </c>
      <c r="K346">
        <v>3051</v>
      </c>
      <c r="L346">
        <v>0</v>
      </c>
      <c r="M346">
        <v>0</v>
      </c>
      <c r="N346">
        <v>1.35</v>
      </c>
      <c r="O346">
        <v>34.93</v>
      </c>
      <c r="P346">
        <v>95.22</v>
      </c>
      <c r="Q346">
        <v>99.83</v>
      </c>
    </row>
    <row r="347" spans="1:17" x14ac:dyDescent="0.25">
      <c r="A347">
        <v>1018580</v>
      </c>
      <c r="B347" t="s">
        <v>642</v>
      </c>
      <c r="C347" t="s">
        <v>158</v>
      </c>
      <c r="D347" t="str">
        <f>CONCATENATE(licencies[[#This Row],[Nom]]," ",licencies[[#This Row],[Prenom]])</f>
        <v>mi Josiane</v>
      </c>
      <c r="F347" s="50"/>
      <c r="H347" t="s">
        <v>38</v>
      </c>
      <c r="I347" t="s">
        <v>76</v>
      </c>
      <c r="J347" t="s">
        <v>98</v>
      </c>
      <c r="K347">
        <v>10777</v>
      </c>
      <c r="L347">
        <v>0</v>
      </c>
      <c r="M347">
        <v>0</v>
      </c>
      <c r="N347">
        <v>0</v>
      </c>
      <c r="O347">
        <v>0</v>
      </c>
      <c r="P347">
        <v>1.38</v>
      </c>
      <c r="Q347">
        <v>39.729999999999997</v>
      </c>
    </row>
    <row r="348" spans="1:17" x14ac:dyDescent="0.25">
      <c r="A348">
        <v>1019610</v>
      </c>
      <c r="B348" t="s">
        <v>643</v>
      </c>
      <c r="C348" t="s">
        <v>206</v>
      </c>
      <c r="D348" t="str">
        <f>CONCATENATE(licencies[[#This Row],[Nom]]," ",licencies[[#This Row],[Prenom]])</f>
        <v>mj Marie-Christine</v>
      </c>
      <c r="F348" s="50"/>
      <c r="H348" t="s">
        <v>38</v>
      </c>
      <c r="I348" t="s">
        <v>76</v>
      </c>
      <c r="J348" t="s">
        <v>79</v>
      </c>
      <c r="K348">
        <v>13887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3.33</v>
      </c>
    </row>
    <row r="349" spans="1:17" x14ac:dyDescent="0.25">
      <c r="A349">
        <v>1022609</v>
      </c>
      <c r="B349" t="s">
        <v>644</v>
      </c>
      <c r="C349" t="s">
        <v>145</v>
      </c>
      <c r="D349" t="str">
        <f>CONCATENATE(licencies[[#This Row],[Nom]]," ",licencies[[#This Row],[Prenom]])</f>
        <v>mk Jacqueline</v>
      </c>
      <c r="F349" s="50"/>
      <c r="H349" t="s">
        <v>38</v>
      </c>
      <c r="I349" t="s">
        <v>76</v>
      </c>
      <c r="J349" t="s">
        <v>98</v>
      </c>
      <c r="K349">
        <v>14269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1.45</v>
      </c>
    </row>
    <row r="350" spans="1:17" x14ac:dyDescent="0.25">
      <c r="A350">
        <v>1060203</v>
      </c>
      <c r="B350" t="s">
        <v>645</v>
      </c>
      <c r="C350" t="s">
        <v>156</v>
      </c>
      <c r="D350" t="str">
        <f>CONCATENATE(licencies[[#This Row],[Nom]]," ",licencies[[#This Row],[Prenom]])</f>
        <v>ml Paulette</v>
      </c>
      <c r="F350" s="50"/>
      <c r="H350" t="s">
        <v>38</v>
      </c>
      <c r="I350" t="s">
        <v>76</v>
      </c>
      <c r="J350" t="s">
        <v>98</v>
      </c>
      <c r="K350">
        <v>4449</v>
      </c>
      <c r="L350">
        <v>0</v>
      </c>
      <c r="M350">
        <v>0</v>
      </c>
      <c r="N350">
        <v>0.03</v>
      </c>
      <c r="O350">
        <v>12.38</v>
      </c>
      <c r="P350">
        <v>87.36</v>
      </c>
      <c r="Q350">
        <v>99.98</v>
      </c>
    </row>
    <row r="351" spans="1:17" x14ac:dyDescent="0.25">
      <c r="A351">
        <v>1018589</v>
      </c>
      <c r="B351" t="s">
        <v>646</v>
      </c>
      <c r="C351" t="s">
        <v>250</v>
      </c>
      <c r="D351" t="str">
        <f>CONCATENATE(licencies[[#This Row],[Nom]]," ",licencies[[#This Row],[Prenom]])</f>
        <v>mm Laurence</v>
      </c>
      <c r="F351" s="50"/>
      <c r="H351" t="s">
        <v>38</v>
      </c>
      <c r="I351" t="s">
        <v>76</v>
      </c>
      <c r="J351" t="s">
        <v>79</v>
      </c>
      <c r="K351">
        <v>12701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13.31</v>
      </c>
    </row>
    <row r="352" spans="1:17" x14ac:dyDescent="0.25">
      <c r="A352">
        <v>1002143</v>
      </c>
      <c r="B352" t="s">
        <v>647</v>
      </c>
      <c r="C352" t="s">
        <v>119</v>
      </c>
      <c r="D352" t="str">
        <f>CONCATENATE(licencies[[#This Row],[Nom]]," ",licencies[[#This Row],[Prenom]])</f>
        <v>mn Monique</v>
      </c>
      <c r="F352" s="50"/>
      <c r="H352" t="s">
        <v>38</v>
      </c>
      <c r="I352" t="s">
        <v>76</v>
      </c>
      <c r="J352" t="s">
        <v>79</v>
      </c>
      <c r="K352">
        <v>4990</v>
      </c>
      <c r="L352">
        <v>0</v>
      </c>
      <c r="M352">
        <v>0</v>
      </c>
      <c r="N352">
        <v>0</v>
      </c>
      <c r="O352">
        <v>9.23</v>
      </c>
      <c r="P352">
        <v>68.27</v>
      </c>
      <c r="Q352">
        <v>99.91</v>
      </c>
    </row>
    <row r="353" spans="1:17" x14ac:dyDescent="0.25">
      <c r="A353">
        <v>1093101</v>
      </c>
      <c r="B353" t="s">
        <v>648</v>
      </c>
      <c r="C353" t="s">
        <v>247</v>
      </c>
      <c r="D353" t="str">
        <f>CONCATENATE(licencies[[#This Row],[Nom]]," ",licencies[[#This Row],[Prenom]])</f>
        <v>mo Evelyne</v>
      </c>
      <c r="F353" s="50"/>
      <c r="H353" t="s">
        <v>38</v>
      </c>
      <c r="I353" t="s">
        <v>76</v>
      </c>
      <c r="J353" t="s">
        <v>98</v>
      </c>
      <c r="K353">
        <v>12105</v>
      </c>
      <c r="L353">
        <v>0</v>
      </c>
      <c r="M353">
        <v>0</v>
      </c>
      <c r="N353">
        <v>0</v>
      </c>
      <c r="O353">
        <v>0</v>
      </c>
      <c r="P353">
        <v>0.15</v>
      </c>
      <c r="Q353">
        <v>20.3</v>
      </c>
    </row>
    <row r="354" spans="1:17" x14ac:dyDescent="0.25">
      <c r="A354">
        <v>1014281</v>
      </c>
      <c r="B354" t="s">
        <v>649</v>
      </c>
      <c r="C354" t="s">
        <v>232</v>
      </c>
      <c r="D354" t="str">
        <f>CONCATENATE(licencies[[#This Row],[Nom]]," ",licencies[[#This Row],[Prenom]])</f>
        <v>mp Suzanne</v>
      </c>
      <c r="F354" s="50"/>
      <c r="H354" t="s">
        <v>38</v>
      </c>
      <c r="I354" t="s">
        <v>76</v>
      </c>
      <c r="J354" t="s">
        <v>79</v>
      </c>
      <c r="K354">
        <v>10028</v>
      </c>
      <c r="L354">
        <v>0</v>
      </c>
      <c r="M354">
        <v>0</v>
      </c>
      <c r="N354">
        <v>0</v>
      </c>
      <c r="O354">
        <v>0.01</v>
      </c>
      <c r="P354">
        <v>0.88</v>
      </c>
      <c r="Q354">
        <v>52.51</v>
      </c>
    </row>
    <row r="355" spans="1:17" x14ac:dyDescent="0.25">
      <c r="A355">
        <v>2270491</v>
      </c>
      <c r="B355" t="s">
        <v>650</v>
      </c>
      <c r="C355" t="s">
        <v>90</v>
      </c>
      <c r="D355" t="str">
        <f>CONCATENATE(licencies[[#This Row],[Nom]]," ",licencies[[#This Row],[Prenom]])</f>
        <v>mq Michèle</v>
      </c>
      <c r="F355" s="50"/>
      <c r="H355" t="s">
        <v>38</v>
      </c>
      <c r="I355" t="s">
        <v>76</v>
      </c>
      <c r="J355" t="s">
        <v>98</v>
      </c>
      <c r="K355">
        <v>6082</v>
      </c>
      <c r="L355">
        <v>0</v>
      </c>
      <c r="M355">
        <v>0</v>
      </c>
      <c r="N355">
        <v>0</v>
      </c>
      <c r="O355">
        <v>1.56</v>
      </c>
      <c r="P355">
        <v>41.89</v>
      </c>
      <c r="Q355">
        <v>98.42</v>
      </c>
    </row>
    <row r="356" spans="1:17" x14ac:dyDescent="0.25">
      <c r="A356">
        <v>1018081</v>
      </c>
      <c r="B356" t="s">
        <v>651</v>
      </c>
      <c r="C356" t="s">
        <v>267</v>
      </c>
      <c r="D356" t="str">
        <f>CONCATENATE(licencies[[#This Row],[Nom]]," ",licencies[[#This Row],[Prenom]])</f>
        <v>mr Myriam</v>
      </c>
      <c r="F356" s="50"/>
      <c r="H356" t="s">
        <v>32</v>
      </c>
      <c r="I356" t="s">
        <v>76</v>
      </c>
      <c r="J356" t="s">
        <v>98</v>
      </c>
      <c r="K356">
        <v>14962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25">
      <c r="A357">
        <v>1022599</v>
      </c>
      <c r="B357" t="s">
        <v>652</v>
      </c>
      <c r="C357" t="s">
        <v>147</v>
      </c>
      <c r="D357" t="str">
        <f>CONCATENATE(licencies[[#This Row],[Nom]]," ",licencies[[#This Row],[Prenom]])</f>
        <v>ms Sylvie</v>
      </c>
      <c r="F357" s="50"/>
      <c r="H357" t="s">
        <v>32</v>
      </c>
      <c r="I357" t="s">
        <v>76</v>
      </c>
      <c r="J357" t="s">
        <v>79</v>
      </c>
      <c r="K357">
        <v>17568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25">
      <c r="A358">
        <v>1018072</v>
      </c>
      <c r="B358" t="s">
        <v>653</v>
      </c>
      <c r="C358" t="s">
        <v>124</v>
      </c>
      <c r="D358" t="str">
        <f>CONCATENATE(licencies[[#This Row],[Nom]]," ",licencies[[#This Row],[Prenom]])</f>
        <v>mt Anne-Marie</v>
      </c>
      <c r="F358" s="50"/>
      <c r="H358" t="s">
        <v>32</v>
      </c>
      <c r="I358" t="s">
        <v>76</v>
      </c>
      <c r="J358" t="s">
        <v>98</v>
      </c>
      <c r="K358">
        <v>14964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25">
      <c r="A359">
        <v>1022170</v>
      </c>
      <c r="B359" t="s">
        <v>654</v>
      </c>
      <c r="C359" t="s">
        <v>284</v>
      </c>
      <c r="D359" t="str">
        <f>CONCATENATE(licencies[[#This Row],[Nom]]," ",licencies[[#This Row],[Prenom]])</f>
        <v>mu Cathie</v>
      </c>
      <c r="F359" s="50"/>
      <c r="H359" t="s">
        <v>32</v>
      </c>
      <c r="I359" t="s">
        <v>76</v>
      </c>
      <c r="J359" t="s">
        <v>79</v>
      </c>
      <c r="K359">
        <v>17706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25">
      <c r="A360">
        <v>1018063</v>
      </c>
      <c r="B360" t="s">
        <v>655</v>
      </c>
      <c r="C360" t="s">
        <v>218</v>
      </c>
      <c r="D360" t="str">
        <f>CONCATENATE(licencies[[#This Row],[Nom]]," ",licencies[[#This Row],[Prenom]])</f>
        <v>mv Babette</v>
      </c>
      <c r="F360" s="50"/>
      <c r="H360" t="s">
        <v>32</v>
      </c>
      <c r="I360" t="s">
        <v>76</v>
      </c>
      <c r="J360" t="s">
        <v>79</v>
      </c>
      <c r="K360">
        <v>9050</v>
      </c>
      <c r="L360">
        <v>0</v>
      </c>
      <c r="M360">
        <v>0</v>
      </c>
      <c r="N360">
        <v>0</v>
      </c>
      <c r="O360">
        <v>0</v>
      </c>
      <c r="P360">
        <v>1.6</v>
      </c>
      <c r="Q360">
        <v>78.459999999999994</v>
      </c>
    </row>
    <row r="361" spans="1:17" x14ac:dyDescent="0.25">
      <c r="A361">
        <v>1018054</v>
      </c>
      <c r="B361" t="s">
        <v>656</v>
      </c>
      <c r="C361" t="s">
        <v>121</v>
      </c>
      <c r="D361" t="str">
        <f>CONCATENATE(licencies[[#This Row],[Nom]]," ",licencies[[#This Row],[Prenom]])</f>
        <v>mw Francis</v>
      </c>
      <c r="F361" s="50"/>
      <c r="H361" t="s">
        <v>32</v>
      </c>
      <c r="I361" t="s">
        <v>76</v>
      </c>
      <c r="J361" t="s">
        <v>79</v>
      </c>
      <c r="K361">
        <v>13627</v>
      </c>
      <c r="L361">
        <v>0</v>
      </c>
      <c r="M361">
        <v>0</v>
      </c>
      <c r="N361">
        <v>0</v>
      </c>
      <c r="O361">
        <v>0</v>
      </c>
      <c r="P361">
        <v>0.03</v>
      </c>
      <c r="Q361">
        <v>5.09</v>
      </c>
    </row>
    <row r="362" spans="1:17" x14ac:dyDescent="0.25">
      <c r="A362">
        <v>1018868</v>
      </c>
      <c r="B362" t="s">
        <v>657</v>
      </c>
      <c r="C362" t="s">
        <v>247</v>
      </c>
      <c r="D362" t="str">
        <f>CONCATENATE(licencies[[#This Row],[Nom]]," ",licencies[[#This Row],[Prenom]])</f>
        <v>mx Evelyne</v>
      </c>
      <c r="F362" s="50"/>
      <c r="H362" t="s">
        <v>32</v>
      </c>
      <c r="I362" t="s">
        <v>76</v>
      </c>
      <c r="J362" t="s">
        <v>79</v>
      </c>
      <c r="K362">
        <v>15026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25">
      <c r="A363">
        <v>1059657</v>
      </c>
      <c r="B363" t="s">
        <v>658</v>
      </c>
      <c r="C363" t="s">
        <v>173</v>
      </c>
      <c r="D363" t="str">
        <f>CONCATENATE(licencies[[#This Row],[Nom]]," ",licencies[[#This Row],[Prenom]])</f>
        <v>my Cathy</v>
      </c>
      <c r="F363" s="50"/>
      <c r="H363" t="s">
        <v>32</v>
      </c>
      <c r="I363" t="s">
        <v>76</v>
      </c>
      <c r="J363" t="s">
        <v>79</v>
      </c>
      <c r="K363">
        <v>5336</v>
      </c>
      <c r="L363">
        <v>0</v>
      </c>
      <c r="M363">
        <v>0.54</v>
      </c>
      <c r="N363">
        <v>1.47</v>
      </c>
      <c r="O363">
        <v>5.74</v>
      </c>
      <c r="P363">
        <v>59.85</v>
      </c>
      <c r="Q363">
        <v>99.63</v>
      </c>
    </row>
    <row r="364" spans="1:17" x14ac:dyDescent="0.25">
      <c r="A364">
        <v>1012666</v>
      </c>
      <c r="B364" t="s">
        <v>659</v>
      </c>
      <c r="C364" t="s">
        <v>126</v>
      </c>
      <c r="D364" t="str">
        <f>CONCATENATE(licencies[[#This Row],[Nom]]," ",licencies[[#This Row],[Prenom]])</f>
        <v>mz Martine</v>
      </c>
      <c r="F364" s="50"/>
      <c r="H364" t="s">
        <v>32</v>
      </c>
      <c r="I364" t="s">
        <v>76</v>
      </c>
      <c r="J364" t="s">
        <v>79</v>
      </c>
      <c r="K364">
        <v>6539</v>
      </c>
      <c r="L364">
        <v>0</v>
      </c>
      <c r="M364">
        <v>0</v>
      </c>
      <c r="N364">
        <v>0</v>
      </c>
      <c r="O364">
        <v>0.16</v>
      </c>
      <c r="P364">
        <v>32.51</v>
      </c>
      <c r="Q364">
        <v>98.04</v>
      </c>
    </row>
    <row r="365" spans="1:17" x14ac:dyDescent="0.25">
      <c r="A365">
        <v>1018045</v>
      </c>
      <c r="B365" t="s">
        <v>660</v>
      </c>
      <c r="C365" t="s">
        <v>123</v>
      </c>
      <c r="D365" t="str">
        <f>CONCATENATE(licencies[[#This Row],[Nom]]," ",licencies[[#This Row],[Prenom]])</f>
        <v>na Françoise</v>
      </c>
      <c r="F365" s="50"/>
      <c r="H365" t="s">
        <v>32</v>
      </c>
      <c r="I365" t="s">
        <v>76</v>
      </c>
      <c r="J365" t="s">
        <v>98</v>
      </c>
      <c r="K365">
        <v>13602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5.33</v>
      </c>
    </row>
    <row r="366" spans="1:17" x14ac:dyDescent="0.25">
      <c r="A366">
        <v>1020459</v>
      </c>
      <c r="B366" t="s">
        <v>661</v>
      </c>
      <c r="C366" t="s">
        <v>143</v>
      </c>
      <c r="D366" t="str">
        <f>CONCATENATE(licencies[[#This Row],[Nom]]," ",licencies[[#This Row],[Prenom]])</f>
        <v>nb Marie-Claude</v>
      </c>
      <c r="F366" s="50"/>
      <c r="H366" t="s">
        <v>32</v>
      </c>
      <c r="I366" t="s">
        <v>76</v>
      </c>
      <c r="J366" t="s">
        <v>79</v>
      </c>
      <c r="K366">
        <v>15897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25">
      <c r="A367">
        <v>1004354</v>
      </c>
      <c r="B367" t="s">
        <v>662</v>
      </c>
      <c r="C367" t="s">
        <v>90</v>
      </c>
      <c r="D367" t="str">
        <f>CONCATENATE(licencies[[#This Row],[Nom]]," ",licencies[[#This Row],[Prenom]])</f>
        <v>nc Michèle</v>
      </c>
      <c r="F367" s="50"/>
      <c r="H367" t="s">
        <v>32</v>
      </c>
      <c r="I367" t="s">
        <v>76</v>
      </c>
      <c r="J367" t="s">
        <v>98</v>
      </c>
      <c r="K367">
        <v>5261</v>
      </c>
      <c r="L367">
        <v>0</v>
      </c>
      <c r="M367">
        <v>0</v>
      </c>
      <c r="N367">
        <v>0</v>
      </c>
      <c r="O367">
        <v>0.8</v>
      </c>
      <c r="P367">
        <v>61.96</v>
      </c>
      <c r="Q367">
        <v>99.98</v>
      </c>
    </row>
    <row r="368" spans="1:17" x14ac:dyDescent="0.25">
      <c r="A368">
        <v>1113154</v>
      </c>
      <c r="B368" t="s">
        <v>663</v>
      </c>
      <c r="C368" t="s">
        <v>253</v>
      </c>
      <c r="D368" t="str">
        <f>CONCATENATE(licencies[[#This Row],[Nom]]," ",licencies[[#This Row],[Prenom]])</f>
        <v>nd Nelly</v>
      </c>
      <c r="F368" s="50"/>
      <c r="H368" t="s">
        <v>32</v>
      </c>
      <c r="I368" t="s">
        <v>76</v>
      </c>
      <c r="J368" t="s">
        <v>98</v>
      </c>
      <c r="K368">
        <v>13112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9.01</v>
      </c>
    </row>
    <row r="369" spans="1:17" x14ac:dyDescent="0.25">
      <c r="A369">
        <v>1010513</v>
      </c>
      <c r="B369" t="s">
        <v>664</v>
      </c>
      <c r="C369" t="s">
        <v>147</v>
      </c>
      <c r="D369" t="str">
        <f>CONCATENATE(licencies[[#This Row],[Nom]]," ",licencies[[#This Row],[Prenom]])</f>
        <v>ne Sylvie</v>
      </c>
      <c r="F369" s="50"/>
      <c r="H369" t="s">
        <v>32</v>
      </c>
      <c r="I369" t="s">
        <v>76</v>
      </c>
      <c r="J369" t="s">
        <v>79</v>
      </c>
      <c r="K369">
        <v>6543</v>
      </c>
      <c r="L369">
        <v>0</v>
      </c>
      <c r="M369">
        <v>0</v>
      </c>
      <c r="N369">
        <v>0</v>
      </c>
      <c r="O369">
        <v>0.21</v>
      </c>
      <c r="P369">
        <v>32.44</v>
      </c>
      <c r="Q369">
        <v>99.82</v>
      </c>
    </row>
    <row r="370" spans="1:17" x14ac:dyDescent="0.25">
      <c r="A370">
        <v>1018984</v>
      </c>
      <c r="B370" t="s">
        <v>665</v>
      </c>
      <c r="C370" t="s">
        <v>126</v>
      </c>
      <c r="D370" t="str">
        <f>CONCATENATE(licencies[[#This Row],[Nom]]," ",licencies[[#This Row],[Prenom]])</f>
        <v>nf Martine</v>
      </c>
      <c r="F370" s="50"/>
      <c r="H370" t="s">
        <v>32</v>
      </c>
      <c r="I370" t="s">
        <v>76</v>
      </c>
      <c r="J370" t="s">
        <v>98</v>
      </c>
      <c r="K370">
        <v>11739</v>
      </c>
      <c r="L370">
        <v>0</v>
      </c>
      <c r="M370">
        <v>0</v>
      </c>
      <c r="N370">
        <v>0</v>
      </c>
      <c r="O370">
        <v>0</v>
      </c>
      <c r="P370">
        <v>1.27</v>
      </c>
      <c r="Q370">
        <v>24.71</v>
      </c>
    </row>
    <row r="371" spans="1:17" x14ac:dyDescent="0.25">
      <c r="A371">
        <v>1490022</v>
      </c>
      <c r="B371" t="s">
        <v>666</v>
      </c>
      <c r="C371" t="s">
        <v>176</v>
      </c>
      <c r="D371" t="str">
        <f>CONCATENATE(licencies[[#This Row],[Nom]]," ",licencies[[#This Row],[Prenom]])</f>
        <v>ng Arlette</v>
      </c>
      <c r="F371" s="50"/>
      <c r="H371" t="s">
        <v>32</v>
      </c>
      <c r="I371" t="s">
        <v>76</v>
      </c>
      <c r="J371" t="s">
        <v>120</v>
      </c>
      <c r="K371">
        <v>6064</v>
      </c>
      <c r="L371">
        <v>0</v>
      </c>
      <c r="M371">
        <v>0</v>
      </c>
      <c r="N371">
        <v>0</v>
      </c>
      <c r="O371">
        <v>1.65</v>
      </c>
      <c r="P371">
        <v>42.43</v>
      </c>
      <c r="Q371">
        <v>100</v>
      </c>
    </row>
    <row r="372" spans="1:17" x14ac:dyDescent="0.25">
      <c r="A372">
        <v>1021724</v>
      </c>
      <c r="B372" t="s">
        <v>667</v>
      </c>
      <c r="C372" t="s">
        <v>223</v>
      </c>
      <c r="D372" t="str">
        <f>CONCATENATE(licencies[[#This Row],[Nom]]," ",licencies[[#This Row],[Prenom]])</f>
        <v>nh Jeanne</v>
      </c>
      <c r="F372" s="50"/>
      <c r="H372" t="s">
        <v>32</v>
      </c>
      <c r="I372" t="s">
        <v>76</v>
      </c>
      <c r="J372" t="s">
        <v>79</v>
      </c>
      <c r="K372">
        <v>18520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</row>
    <row r="373" spans="1:17" x14ac:dyDescent="0.25">
      <c r="A373">
        <v>2356688</v>
      </c>
      <c r="B373" t="s">
        <v>668</v>
      </c>
      <c r="C373" t="s">
        <v>201</v>
      </c>
      <c r="D373" t="str">
        <f>CONCATENATE(licencies[[#This Row],[Nom]]," ",licencies[[#This Row],[Prenom]])</f>
        <v>ni Claudette</v>
      </c>
      <c r="F373" s="50"/>
      <c r="H373" t="s">
        <v>32</v>
      </c>
      <c r="I373" t="s">
        <v>76</v>
      </c>
      <c r="J373" t="s">
        <v>120</v>
      </c>
      <c r="K373">
        <v>9603</v>
      </c>
      <c r="L373">
        <v>0</v>
      </c>
      <c r="M373">
        <v>0</v>
      </c>
      <c r="N373">
        <v>0</v>
      </c>
      <c r="O373">
        <v>0.34</v>
      </c>
      <c r="P373">
        <v>8.11</v>
      </c>
      <c r="Q373">
        <v>60.46</v>
      </c>
    </row>
    <row r="374" spans="1:17" x14ac:dyDescent="0.25">
      <c r="A374">
        <v>1013660</v>
      </c>
      <c r="B374" t="s">
        <v>669</v>
      </c>
      <c r="C374" t="s">
        <v>150</v>
      </c>
      <c r="D374" t="str">
        <f>CONCATENATE(licencies[[#This Row],[Nom]]," ",licencies[[#This Row],[Prenom]])</f>
        <v>nj Béatrice</v>
      </c>
      <c r="F374" s="50"/>
      <c r="H374" t="s">
        <v>32</v>
      </c>
      <c r="I374" t="s">
        <v>76</v>
      </c>
      <c r="J374" t="s">
        <v>79</v>
      </c>
      <c r="K374">
        <v>16525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25">
      <c r="A375">
        <v>1020529</v>
      </c>
      <c r="B375" t="s">
        <v>670</v>
      </c>
      <c r="C375" t="s">
        <v>131</v>
      </c>
      <c r="D375" t="str">
        <f>CONCATENATE(licencies[[#This Row],[Nom]]," ",licencies[[#This Row],[Prenom]])</f>
        <v>nk Brigitte</v>
      </c>
      <c r="F375" s="50"/>
      <c r="H375" t="s">
        <v>32</v>
      </c>
      <c r="I375" t="s">
        <v>76</v>
      </c>
      <c r="J375" t="s">
        <v>79</v>
      </c>
      <c r="K375">
        <v>16647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25">
      <c r="A376">
        <v>1282801</v>
      </c>
      <c r="B376" t="s">
        <v>671</v>
      </c>
      <c r="C376" t="s">
        <v>78</v>
      </c>
      <c r="D376" t="str">
        <f>CONCATENATE(licencies[[#This Row],[Nom]]," ",licencies[[#This Row],[Prenom]])</f>
        <v>nl Dominique</v>
      </c>
      <c r="F376" s="50"/>
      <c r="H376" t="s">
        <v>32</v>
      </c>
      <c r="I376" t="s">
        <v>76</v>
      </c>
      <c r="J376" t="s">
        <v>79</v>
      </c>
      <c r="K376">
        <v>5551</v>
      </c>
      <c r="L376">
        <v>0</v>
      </c>
      <c r="M376">
        <v>0</v>
      </c>
      <c r="N376">
        <v>0</v>
      </c>
      <c r="O376">
        <v>1.56</v>
      </c>
      <c r="P376">
        <v>53.69</v>
      </c>
      <c r="Q376">
        <v>100</v>
      </c>
    </row>
    <row r="377" spans="1:17" x14ac:dyDescent="0.25">
      <c r="A377">
        <v>1014054</v>
      </c>
      <c r="B377" t="s">
        <v>672</v>
      </c>
      <c r="C377" t="s">
        <v>123</v>
      </c>
      <c r="D377" t="str">
        <f>CONCATENATE(licencies[[#This Row],[Nom]]," ",licencies[[#This Row],[Prenom]])</f>
        <v>nm Françoise</v>
      </c>
      <c r="F377" s="50"/>
      <c r="H377" t="s">
        <v>32</v>
      </c>
      <c r="I377" t="s">
        <v>76</v>
      </c>
      <c r="J377" t="s">
        <v>79</v>
      </c>
      <c r="K377">
        <v>9763</v>
      </c>
      <c r="L377">
        <v>0</v>
      </c>
      <c r="M377">
        <v>0</v>
      </c>
      <c r="N377">
        <v>0</v>
      </c>
      <c r="O377">
        <v>0</v>
      </c>
      <c r="P377">
        <v>4.05</v>
      </c>
      <c r="Q377">
        <v>57.17</v>
      </c>
    </row>
    <row r="378" spans="1:17" x14ac:dyDescent="0.25">
      <c r="A378">
        <v>1020437</v>
      </c>
      <c r="B378" t="s">
        <v>673</v>
      </c>
      <c r="C378" t="s">
        <v>134</v>
      </c>
      <c r="D378" t="str">
        <f>CONCATENATE(licencies[[#This Row],[Nom]]," ",licencies[[#This Row],[Prenom]])</f>
        <v>nn Patricia</v>
      </c>
      <c r="F378" s="50"/>
      <c r="H378" t="s">
        <v>32</v>
      </c>
      <c r="I378" t="s">
        <v>76</v>
      </c>
      <c r="J378" t="s">
        <v>79</v>
      </c>
      <c r="K378">
        <v>16841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25">
      <c r="A379">
        <v>1012200</v>
      </c>
      <c r="B379" t="s">
        <v>674</v>
      </c>
      <c r="C379" t="s">
        <v>90</v>
      </c>
      <c r="D379" t="str">
        <f>CONCATENATE(licencies[[#This Row],[Nom]]," ",licencies[[#This Row],[Prenom]])</f>
        <v>no Michèle</v>
      </c>
      <c r="F379" s="50"/>
      <c r="H379" t="s">
        <v>32</v>
      </c>
      <c r="I379" t="s">
        <v>76</v>
      </c>
      <c r="J379" t="s">
        <v>79</v>
      </c>
      <c r="K379">
        <v>7961</v>
      </c>
      <c r="L379">
        <v>0</v>
      </c>
      <c r="M379">
        <v>0</v>
      </c>
      <c r="N379">
        <v>0</v>
      </c>
      <c r="O379">
        <v>0.88</v>
      </c>
      <c r="P379">
        <v>12.83</v>
      </c>
      <c r="Q379">
        <v>73.849999999999994</v>
      </c>
    </row>
    <row r="380" spans="1:17" x14ac:dyDescent="0.25">
      <c r="A380">
        <v>2356644</v>
      </c>
      <c r="B380" t="s">
        <v>675</v>
      </c>
      <c r="C380" t="s">
        <v>145</v>
      </c>
      <c r="D380" t="str">
        <f>CONCATENATE(licencies[[#This Row],[Nom]]," ",licencies[[#This Row],[Prenom]])</f>
        <v>np Jacqueline</v>
      </c>
      <c r="F380" s="50"/>
      <c r="H380" t="s">
        <v>32</v>
      </c>
      <c r="I380" t="s">
        <v>76</v>
      </c>
      <c r="J380" t="s">
        <v>120</v>
      </c>
      <c r="K380">
        <v>11419</v>
      </c>
      <c r="L380">
        <v>0</v>
      </c>
      <c r="M380">
        <v>0</v>
      </c>
      <c r="N380">
        <v>0</v>
      </c>
      <c r="O380">
        <v>0.01</v>
      </c>
      <c r="P380">
        <v>1.07</v>
      </c>
      <c r="Q380">
        <v>29.01</v>
      </c>
    </row>
    <row r="381" spans="1:17" x14ac:dyDescent="0.25">
      <c r="A381">
        <v>1021734</v>
      </c>
      <c r="B381" t="s">
        <v>676</v>
      </c>
      <c r="C381" t="s">
        <v>235</v>
      </c>
      <c r="D381" t="str">
        <f>CONCATENATE(licencies[[#This Row],[Nom]]," ",licencies[[#This Row],[Prenom]])</f>
        <v>nq Anne</v>
      </c>
      <c r="F381" s="50"/>
      <c r="H381" t="s">
        <v>32</v>
      </c>
      <c r="I381" t="s">
        <v>76</v>
      </c>
      <c r="J381" t="s">
        <v>98</v>
      </c>
      <c r="K381">
        <v>18933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25">
      <c r="A382">
        <v>1063743</v>
      </c>
      <c r="B382" t="s">
        <v>677</v>
      </c>
      <c r="C382" t="s">
        <v>126</v>
      </c>
      <c r="D382" t="str">
        <f>CONCATENATE(licencies[[#This Row],[Nom]]," ",licencies[[#This Row],[Prenom]])</f>
        <v>nr Martine</v>
      </c>
      <c r="F382" s="50"/>
      <c r="H382" t="s">
        <v>32</v>
      </c>
      <c r="I382" t="s">
        <v>76</v>
      </c>
      <c r="J382" t="s">
        <v>98</v>
      </c>
      <c r="K382">
        <v>3384</v>
      </c>
      <c r="L382">
        <v>0</v>
      </c>
      <c r="M382">
        <v>0</v>
      </c>
      <c r="N382">
        <v>0.03</v>
      </c>
      <c r="O382">
        <v>26.15</v>
      </c>
      <c r="P382">
        <v>89.44</v>
      </c>
      <c r="Q382">
        <v>99.3</v>
      </c>
    </row>
    <row r="383" spans="1:17" x14ac:dyDescent="0.25">
      <c r="A383">
        <v>1014948</v>
      </c>
      <c r="B383" t="s">
        <v>678</v>
      </c>
      <c r="C383" t="s">
        <v>215</v>
      </c>
      <c r="D383" t="str">
        <f>CONCATENATE(licencies[[#This Row],[Nom]]," ",licencies[[#This Row],[Prenom]])</f>
        <v>ns Marie-Dominique</v>
      </c>
      <c r="F383" s="50"/>
      <c r="H383" t="s">
        <v>32</v>
      </c>
      <c r="I383" t="s">
        <v>76</v>
      </c>
      <c r="J383" t="s">
        <v>79</v>
      </c>
      <c r="K383">
        <v>8956</v>
      </c>
      <c r="L383">
        <v>0</v>
      </c>
      <c r="M383">
        <v>0</v>
      </c>
      <c r="N383">
        <v>0</v>
      </c>
      <c r="O383">
        <v>0</v>
      </c>
      <c r="P383">
        <v>7.22</v>
      </c>
      <c r="Q383">
        <v>83.51</v>
      </c>
    </row>
    <row r="384" spans="1:17" x14ac:dyDescent="0.25">
      <c r="A384">
        <v>1032004</v>
      </c>
      <c r="B384" t="s">
        <v>679</v>
      </c>
      <c r="C384" t="s">
        <v>183</v>
      </c>
      <c r="D384" t="str">
        <f>CONCATENATE(licencies[[#This Row],[Nom]]," ",licencies[[#This Row],[Prenom]])</f>
        <v>nt Pascale</v>
      </c>
      <c r="F384" s="50"/>
      <c r="H384" t="s">
        <v>32</v>
      </c>
      <c r="I384" t="s">
        <v>76</v>
      </c>
      <c r="J384" t="s">
        <v>98</v>
      </c>
      <c r="K384">
        <v>6116</v>
      </c>
      <c r="L384">
        <v>0</v>
      </c>
      <c r="M384">
        <v>0.03</v>
      </c>
      <c r="N384">
        <v>0.13</v>
      </c>
      <c r="O384">
        <v>4.24</v>
      </c>
      <c r="P384">
        <v>41.13</v>
      </c>
      <c r="Q384">
        <v>100</v>
      </c>
    </row>
    <row r="385" spans="1:17" x14ac:dyDescent="0.25">
      <c r="A385">
        <v>2613814</v>
      </c>
      <c r="B385" t="s">
        <v>680</v>
      </c>
      <c r="C385" t="s">
        <v>116</v>
      </c>
      <c r="D385" t="str">
        <f>CONCATENATE(licencies[[#This Row],[Nom]]," ",licencies[[#This Row],[Prenom]])</f>
        <v>nu Nicole</v>
      </c>
      <c r="F385" s="50"/>
      <c r="H385" t="s">
        <v>32</v>
      </c>
      <c r="I385" t="s">
        <v>76</v>
      </c>
      <c r="J385" t="s">
        <v>120</v>
      </c>
      <c r="K385">
        <v>8675</v>
      </c>
      <c r="L385">
        <v>0</v>
      </c>
      <c r="M385">
        <v>0</v>
      </c>
      <c r="N385">
        <v>0</v>
      </c>
      <c r="O385">
        <v>0.32</v>
      </c>
      <c r="P385">
        <v>10.3</v>
      </c>
      <c r="Q385">
        <v>62.55</v>
      </c>
    </row>
    <row r="386" spans="1:17" x14ac:dyDescent="0.25">
      <c r="A386">
        <v>1022649</v>
      </c>
      <c r="B386" t="s">
        <v>681</v>
      </c>
      <c r="C386" t="s">
        <v>122</v>
      </c>
      <c r="D386" t="str">
        <f>CONCATENATE(licencies[[#This Row],[Nom]]," ",licencies[[#This Row],[Prenom]])</f>
        <v>nv Bernadette</v>
      </c>
      <c r="F386" s="50"/>
      <c r="H386" t="s">
        <v>32</v>
      </c>
      <c r="I386" t="s">
        <v>76</v>
      </c>
      <c r="J386" t="s">
        <v>79</v>
      </c>
      <c r="K386">
        <v>19411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25">
      <c r="A387">
        <v>1022660</v>
      </c>
      <c r="B387" t="s">
        <v>682</v>
      </c>
      <c r="C387" t="s">
        <v>290</v>
      </c>
      <c r="D387" t="str">
        <f>CONCATENATE(licencies[[#This Row],[Nom]]," ",licencies[[#This Row],[Prenom]])</f>
        <v>nw Michel</v>
      </c>
      <c r="F387" s="50"/>
      <c r="H387" t="s">
        <v>32</v>
      </c>
      <c r="I387" t="s">
        <v>76</v>
      </c>
      <c r="J387" t="s">
        <v>79</v>
      </c>
      <c r="K387">
        <v>19412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25">
      <c r="A388">
        <v>1021744</v>
      </c>
      <c r="B388" t="s">
        <v>683</v>
      </c>
      <c r="C388" t="s">
        <v>90</v>
      </c>
      <c r="D388" t="str">
        <f>CONCATENATE(licencies[[#This Row],[Nom]]," ",licencies[[#This Row],[Prenom]])</f>
        <v>nx Michèle</v>
      </c>
      <c r="F388" s="50"/>
      <c r="H388" t="s">
        <v>45</v>
      </c>
      <c r="I388" t="s">
        <v>76</v>
      </c>
      <c r="J388" t="s">
        <v>98</v>
      </c>
      <c r="K388">
        <v>17675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</row>
    <row r="389" spans="1:17" x14ac:dyDescent="0.25">
      <c r="A389">
        <v>1001294</v>
      </c>
      <c r="B389" t="s">
        <v>684</v>
      </c>
      <c r="C389" t="s">
        <v>203</v>
      </c>
      <c r="D389" t="str">
        <f>CONCATENATE(licencies[[#This Row],[Nom]]," ",licencies[[#This Row],[Prenom]])</f>
        <v>ny Marie-Edith</v>
      </c>
      <c r="F389" s="50"/>
      <c r="H389" t="s">
        <v>45</v>
      </c>
      <c r="I389" t="s">
        <v>76</v>
      </c>
      <c r="J389" t="s">
        <v>98</v>
      </c>
      <c r="K389">
        <v>7677</v>
      </c>
      <c r="L389">
        <v>0</v>
      </c>
      <c r="M389">
        <v>0</v>
      </c>
      <c r="N389">
        <v>0</v>
      </c>
      <c r="O389">
        <v>0</v>
      </c>
      <c r="P389">
        <v>15.7</v>
      </c>
      <c r="Q389">
        <v>94.68</v>
      </c>
    </row>
    <row r="390" spans="1:17" x14ac:dyDescent="0.25">
      <c r="A390">
        <v>1010050</v>
      </c>
      <c r="B390" t="s">
        <v>685</v>
      </c>
      <c r="C390" t="s">
        <v>147</v>
      </c>
      <c r="D390" t="str">
        <f>CONCATENATE(licencies[[#This Row],[Nom]]," ",licencies[[#This Row],[Prenom]])</f>
        <v>nz Sylvie</v>
      </c>
      <c r="F390" s="50"/>
      <c r="H390" t="s">
        <v>45</v>
      </c>
      <c r="I390" t="s">
        <v>76</v>
      </c>
      <c r="J390" t="s">
        <v>79</v>
      </c>
      <c r="K390">
        <v>9029</v>
      </c>
      <c r="L390">
        <v>0</v>
      </c>
      <c r="M390">
        <v>0</v>
      </c>
      <c r="N390">
        <v>0</v>
      </c>
      <c r="O390">
        <v>0.05</v>
      </c>
      <c r="P390">
        <v>2.8</v>
      </c>
      <c r="Q390">
        <v>79.430000000000007</v>
      </c>
    </row>
    <row r="391" spans="1:17" x14ac:dyDescent="0.25">
      <c r="A391">
        <v>1174832</v>
      </c>
      <c r="B391" t="s">
        <v>686</v>
      </c>
      <c r="C391" t="s">
        <v>159</v>
      </c>
      <c r="D391" t="str">
        <f>CONCATENATE(licencies[[#This Row],[Nom]]," ",licencies[[#This Row],[Prenom]])</f>
        <v>oa Catherine</v>
      </c>
      <c r="F391" s="50"/>
      <c r="H391" t="s">
        <v>45</v>
      </c>
      <c r="I391" t="s">
        <v>76</v>
      </c>
      <c r="J391" t="s">
        <v>79</v>
      </c>
      <c r="K391">
        <v>5423</v>
      </c>
      <c r="L391">
        <v>0</v>
      </c>
      <c r="M391">
        <v>0</v>
      </c>
      <c r="N391">
        <v>0</v>
      </c>
      <c r="O391">
        <v>3.74</v>
      </c>
      <c r="P391">
        <v>57.53</v>
      </c>
      <c r="Q391">
        <v>100</v>
      </c>
    </row>
    <row r="392" spans="1:17" x14ac:dyDescent="0.25">
      <c r="A392">
        <v>1019482</v>
      </c>
      <c r="B392" t="s">
        <v>687</v>
      </c>
      <c r="C392" t="s">
        <v>92</v>
      </c>
      <c r="D392" t="str">
        <f>CONCATENATE(licencies[[#This Row],[Nom]]," ",licencies[[#This Row],[Prenom]])</f>
        <v>ob Claude</v>
      </c>
      <c r="F392" s="50"/>
      <c r="H392" t="s">
        <v>45</v>
      </c>
      <c r="I392" t="s">
        <v>76</v>
      </c>
      <c r="J392" t="s">
        <v>79</v>
      </c>
      <c r="K392">
        <v>13384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6.91</v>
      </c>
    </row>
    <row r="393" spans="1:17" x14ac:dyDescent="0.25">
      <c r="A393">
        <v>2141648</v>
      </c>
      <c r="B393" t="s">
        <v>688</v>
      </c>
      <c r="C393" t="s">
        <v>236</v>
      </c>
      <c r="D393" t="str">
        <f>CONCATENATE(licencies[[#This Row],[Nom]]," ",licencies[[#This Row],[Prenom]])</f>
        <v>oc Marie-Josée</v>
      </c>
      <c r="F393" s="50"/>
      <c r="H393" t="s">
        <v>45</v>
      </c>
      <c r="I393" t="s">
        <v>76</v>
      </c>
      <c r="J393" t="s">
        <v>98</v>
      </c>
      <c r="K393">
        <v>10662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41.39</v>
      </c>
    </row>
    <row r="394" spans="1:17" x14ac:dyDescent="0.25">
      <c r="A394">
        <v>1017959</v>
      </c>
      <c r="B394" t="s">
        <v>689</v>
      </c>
      <c r="C394" t="s">
        <v>176</v>
      </c>
      <c r="D394" t="str">
        <f>CONCATENATE(licencies[[#This Row],[Nom]]," ",licencies[[#This Row],[Prenom]])</f>
        <v>od Arlette</v>
      </c>
      <c r="F394" s="50"/>
      <c r="H394" t="s">
        <v>45</v>
      </c>
      <c r="I394" t="s">
        <v>76</v>
      </c>
      <c r="J394" t="s">
        <v>79</v>
      </c>
      <c r="K394">
        <v>6865</v>
      </c>
      <c r="L394">
        <v>0</v>
      </c>
      <c r="M394">
        <v>0</v>
      </c>
      <c r="N394">
        <v>0</v>
      </c>
      <c r="O394">
        <v>0</v>
      </c>
      <c r="P394">
        <v>26.73</v>
      </c>
      <c r="Q394">
        <v>93.27</v>
      </c>
    </row>
    <row r="395" spans="1:17" x14ac:dyDescent="0.25">
      <c r="A395">
        <v>1013684</v>
      </c>
      <c r="B395" t="s">
        <v>690</v>
      </c>
      <c r="C395" t="s">
        <v>119</v>
      </c>
      <c r="D395" t="str">
        <f>CONCATENATE(licencies[[#This Row],[Nom]]," ",licencies[[#This Row],[Prenom]])</f>
        <v>oe Monique</v>
      </c>
      <c r="F395" s="50"/>
      <c r="H395" t="s">
        <v>45</v>
      </c>
      <c r="I395" t="s">
        <v>76</v>
      </c>
      <c r="J395" t="s">
        <v>98</v>
      </c>
      <c r="K395">
        <v>16831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</row>
    <row r="396" spans="1:17" x14ac:dyDescent="0.25">
      <c r="A396">
        <v>1008040</v>
      </c>
      <c r="B396" t="s">
        <v>691</v>
      </c>
      <c r="C396" t="s">
        <v>123</v>
      </c>
      <c r="D396" t="str">
        <f>CONCATENATE(licencies[[#This Row],[Nom]]," ",licencies[[#This Row],[Prenom]])</f>
        <v>of Françoise</v>
      </c>
      <c r="F396" s="50"/>
      <c r="H396" t="s">
        <v>45</v>
      </c>
      <c r="I396" t="s">
        <v>76</v>
      </c>
      <c r="J396" t="s">
        <v>98</v>
      </c>
      <c r="K396">
        <v>17322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25">
      <c r="A397">
        <v>2390927</v>
      </c>
      <c r="B397" t="s">
        <v>692</v>
      </c>
      <c r="C397" t="s">
        <v>221</v>
      </c>
      <c r="D397" t="str">
        <f>CONCATENATE(licencies[[#This Row],[Nom]]," ",licencies[[#This Row],[Prenom]])</f>
        <v>og Annette</v>
      </c>
      <c r="F397" s="50"/>
      <c r="H397" t="s">
        <v>56</v>
      </c>
      <c r="I397" t="s">
        <v>76</v>
      </c>
      <c r="J397" t="s">
        <v>98</v>
      </c>
      <c r="K397">
        <v>9267</v>
      </c>
      <c r="L397">
        <v>0</v>
      </c>
      <c r="M397">
        <v>0</v>
      </c>
      <c r="N397">
        <v>0</v>
      </c>
      <c r="O397">
        <v>0.16</v>
      </c>
      <c r="P397">
        <v>8.7899999999999991</v>
      </c>
      <c r="Q397">
        <v>69.55</v>
      </c>
    </row>
    <row r="398" spans="1:17" x14ac:dyDescent="0.25">
      <c r="A398">
        <v>1021756</v>
      </c>
      <c r="B398" t="s">
        <v>693</v>
      </c>
      <c r="C398" t="s">
        <v>174</v>
      </c>
      <c r="D398" t="str">
        <f>CONCATENATE(licencies[[#This Row],[Nom]]," ",licencies[[#This Row],[Prenom]])</f>
        <v>oh Yvette</v>
      </c>
      <c r="F398" s="50"/>
      <c r="H398" t="s">
        <v>56</v>
      </c>
      <c r="I398" t="s">
        <v>76</v>
      </c>
      <c r="J398" t="s">
        <v>98</v>
      </c>
      <c r="K398">
        <v>12431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16.22</v>
      </c>
    </row>
    <row r="399" spans="1:17" x14ac:dyDescent="0.25">
      <c r="A399">
        <v>1038583</v>
      </c>
      <c r="B399" t="s">
        <v>694</v>
      </c>
      <c r="C399" t="s">
        <v>220</v>
      </c>
      <c r="D399" t="str">
        <f>CONCATENATE(licencies[[#This Row],[Nom]]," ",licencies[[#This Row],[Prenom]])</f>
        <v>oi Mauricette</v>
      </c>
      <c r="F399" s="50"/>
      <c r="H399" t="s">
        <v>56</v>
      </c>
      <c r="I399" t="s">
        <v>76</v>
      </c>
      <c r="J399" t="s">
        <v>98</v>
      </c>
      <c r="K399">
        <v>9222</v>
      </c>
      <c r="L399">
        <v>0</v>
      </c>
      <c r="M399">
        <v>0</v>
      </c>
      <c r="N399">
        <v>0</v>
      </c>
      <c r="O399">
        <v>0.24</v>
      </c>
      <c r="P399">
        <v>8.92</v>
      </c>
      <c r="Q399">
        <v>71.13</v>
      </c>
    </row>
    <row r="400" spans="1:17" x14ac:dyDescent="0.25">
      <c r="A400">
        <v>1010664</v>
      </c>
      <c r="B400" t="s">
        <v>695</v>
      </c>
      <c r="C400" t="s">
        <v>204</v>
      </c>
      <c r="D400" t="str">
        <f>CONCATENATE(licencies[[#This Row],[Nom]]," ",licencies[[#This Row],[Prenom]])</f>
        <v>oj Corinne</v>
      </c>
      <c r="F400" s="50"/>
      <c r="H400" t="s">
        <v>56</v>
      </c>
      <c r="I400" t="s">
        <v>76</v>
      </c>
      <c r="J400" t="s">
        <v>77</v>
      </c>
      <c r="K400">
        <v>9823</v>
      </c>
      <c r="L400">
        <v>0</v>
      </c>
      <c r="M400">
        <v>0</v>
      </c>
      <c r="N400">
        <v>0</v>
      </c>
      <c r="O400">
        <v>0.19</v>
      </c>
      <c r="P400">
        <v>5.7</v>
      </c>
      <c r="Q400">
        <v>56.11</v>
      </c>
    </row>
    <row r="401" spans="1:17" x14ac:dyDescent="0.25">
      <c r="A401">
        <v>1017916</v>
      </c>
      <c r="B401" t="s">
        <v>696</v>
      </c>
      <c r="C401" t="s">
        <v>164</v>
      </c>
      <c r="D401" t="str">
        <f>CONCATENATE(licencies[[#This Row],[Nom]]," ",licencies[[#This Row],[Prenom]])</f>
        <v>ok Muriel</v>
      </c>
      <c r="F401" s="50"/>
      <c r="H401" t="s">
        <v>56</v>
      </c>
      <c r="I401" t="s">
        <v>76</v>
      </c>
      <c r="J401" t="s">
        <v>79</v>
      </c>
      <c r="K401">
        <v>9895</v>
      </c>
      <c r="L401">
        <v>0</v>
      </c>
      <c r="M401">
        <v>0</v>
      </c>
      <c r="N401">
        <v>0</v>
      </c>
      <c r="O401">
        <v>0.12</v>
      </c>
      <c r="P401">
        <v>5.66</v>
      </c>
      <c r="Q401">
        <v>54.8</v>
      </c>
    </row>
    <row r="402" spans="1:17" x14ac:dyDescent="0.25">
      <c r="A402">
        <v>1021778</v>
      </c>
      <c r="B402" t="s">
        <v>697</v>
      </c>
      <c r="C402" t="s">
        <v>150</v>
      </c>
      <c r="D402" t="str">
        <f>CONCATENATE(licencies[[#This Row],[Nom]]," ",licencies[[#This Row],[Prenom]])</f>
        <v>ol Béatrice</v>
      </c>
      <c r="F402" s="50"/>
      <c r="H402" t="s">
        <v>56</v>
      </c>
      <c r="I402" t="s">
        <v>76</v>
      </c>
      <c r="J402" t="s">
        <v>79</v>
      </c>
      <c r="K402">
        <v>13623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5.12</v>
      </c>
    </row>
    <row r="403" spans="1:17" x14ac:dyDescent="0.25">
      <c r="A403">
        <v>1013650</v>
      </c>
      <c r="B403" t="s">
        <v>698</v>
      </c>
      <c r="C403" t="s">
        <v>124</v>
      </c>
      <c r="D403" t="str">
        <f>CONCATENATE(licencies[[#This Row],[Nom]]," ",licencies[[#This Row],[Prenom]])</f>
        <v>om Anne-Marie</v>
      </c>
      <c r="F403" s="50"/>
      <c r="H403" t="s">
        <v>56</v>
      </c>
      <c r="I403" t="s">
        <v>76</v>
      </c>
      <c r="J403" t="s">
        <v>98</v>
      </c>
      <c r="K403">
        <v>11027</v>
      </c>
      <c r="L403">
        <v>0</v>
      </c>
      <c r="M403">
        <v>0</v>
      </c>
      <c r="N403">
        <v>0</v>
      </c>
      <c r="O403">
        <v>0</v>
      </c>
      <c r="P403">
        <v>1.19</v>
      </c>
      <c r="Q403">
        <v>35.36</v>
      </c>
    </row>
    <row r="404" spans="1:17" x14ac:dyDescent="0.25">
      <c r="A404">
        <v>1020812</v>
      </c>
      <c r="B404" t="s">
        <v>699</v>
      </c>
      <c r="C404" t="s">
        <v>124</v>
      </c>
      <c r="D404" t="str">
        <f>CONCATENATE(licencies[[#This Row],[Nom]]," ",licencies[[#This Row],[Prenom]])</f>
        <v>on Anne-Marie</v>
      </c>
      <c r="F404" s="50"/>
      <c r="H404" t="s">
        <v>56</v>
      </c>
      <c r="I404" t="s">
        <v>76</v>
      </c>
      <c r="J404" t="s">
        <v>98</v>
      </c>
      <c r="K404">
        <v>13849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3.5</v>
      </c>
    </row>
    <row r="405" spans="1:17" x14ac:dyDescent="0.25">
      <c r="A405">
        <v>1019529</v>
      </c>
      <c r="B405" t="s">
        <v>700</v>
      </c>
      <c r="C405" t="s">
        <v>245</v>
      </c>
      <c r="D405" t="str">
        <f>CONCATENATE(licencies[[#This Row],[Nom]]," ",licencies[[#This Row],[Prenom]])</f>
        <v>oo Christa</v>
      </c>
      <c r="F405" s="50"/>
      <c r="H405" t="s">
        <v>56</v>
      </c>
      <c r="I405" t="s">
        <v>76</v>
      </c>
      <c r="J405" t="s">
        <v>79</v>
      </c>
      <c r="K405">
        <v>12071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20.61</v>
      </c>
    </row>
    <row r="406" spans="1:17" x14ac:dyDescent="0.25">
      <c r="A406">
        <v>1019492</v>
      </c>
      <c r="B406" t="s">
        <v>701</v>
      </c>
      <c r="C406" t="s">
        <v>168</v>
      </c>
      <c r="D406" t="str">
        <f>CONCATENATE(licencies[[#This Row],[Nom]]," ",licencies[[#This Row],[Prenom]])</f>
        <v>op Véronique</v>
      </c>
      <c r="F406" s="50"/>
      <c r="H406" t="s">
        <v>56</v>
      </c>
      <c r="I406" t="s">
        <v>76</v>
      </c>
      <c r="J406" t="s">
        <v>77</v>
      </c>
      <c r="K406">
        <v>9962</v>
      </c>
      <c r="L406">
        <v>0</v>
      </c>
      <c r="M406">
        <v>0</v>
      </c>
      <c r="N406">
        <v>0</v>
      </c>
      <c r="O406">
        <v>0.04</v>
      </c>
      <c r="P406">
        <v>6.1</v>
      </c>
      <c r="Q406">
        <v>53.45</v>
      </c>
    </row>
    <row r="407" spans="1:17" x14ac:dyDescent="0.25">
      <c r="A407">
        <v>1027008</v>
      </c>
      <c r="B407" t="s">
        <v>702</v>
      </c>
      <c r="C407" t="s">
        <v>232</v>
      </c>
      <c r="D407" t="str">
        <f>CONCATENATE(licencies[[#This Row],[Nom]]," ",licencies[[#This Row],[Prenom]])</f>
        <v>oq Suzanne</v>
      </c>
      <c r="F407" s="50"/>
      <c r="H407" t="s">
        <v>56</v>
      </c>
      <c r="I407" t="s">
        <v>76</v>
      </c>
      <c r="J407" t="s">
        <v>98</v>
      </c>
      <c r="K407">
        <v>10115</v>
      </c>
      <c r="L407">
        <v>0</v>
      </c>
      <c r="M407">
        <v>0</v>
      </c>
      <c r="N407">
        <v>0</v>
      </c>
      <c r="O407">
        <v>0</v>
      </c>
      <c r="P407">
        <v>1.65</v>
      </c>
      <c r="Q407">
        <v>51.14</v>
      </c>
    </row>
    <row r="408" spans="1:17" x14ac:dyDescent="0.25">
      <c r="A408">
        <v>1011182</v>
      </c>
      <c r="B408" t="s">
        <v>703</v>
      </c>
      <c r="C408" t="s">
        <v>239</v>
      </c>
      <c r="D408" t="str">
        <f>CONCATENATE(licencies[[#This Row],[Nom]]," ",licencies[[#This Row],[Prenom]])</f>
        <v>or Adrienne</v>
      </c>
      <c r="F408" s="50"/>
      <c r="H408" t="s">
        <v>56</v>
      </c>
      <c r="I408" t="s">
        <v>76</v>
      </c>
      <c r="J408" t="s">
        <v>98</v>
      </c>
      <c r="K408">
        <v>10892</v>
      </c>
      <c r="L408">
        <v>0</v>
      </c>
      <c r="M408">
        <v>0</v>
      </c>
      <c r="N408">
        <v>0</v>
      </c>
      <c r="O408">
        <v>0</v>
      </c>
      <c r="P408">
        <v>0.49</v>
      </c>
      <c r="Q408">
        <v>37.54</v>
      </c>
    </row>
    <row r="409" spans="1:17" x14ac:dyDescent="0.25">
      <c r="A409">
        <v>1032679</v>
      </c>
      <c r="B409" t="s">
        <v>704</v>
      </c>
      <c r="C409" t="s">
        <v>176</v>
      </c>
      <c r="D409" t="str">
        <f>CONCATENATE(licencies[[#This Row],[Nom]]," ",licencies[[#This Row],[Prenom]])</f>
        <v>os Arlette</v>
      </c>
      <c r="F409" s="50"/>
      <c r="H409" t="s">
        <v>56</v>
      </c>
      <c r="I409" t="s">
        <v>76</v>
      </c>
      <c r="J409" t="s">
        <v>98</v>
      </c>
      <c r="K409">
        <v>5631</v>
      </c>
      <c r="L409">
        <v>0</v>
      </c>
      <c r="M409">
        <v>0</v>
      </c>
      <c r="N409">
        <v>0</v>
      </c>
      <c r="O409">
        <v>1.39</v>
      </c>
      <c r="P409">
        <v>51.97</v>
      </c>
      <c r="Q409">
        <v>99.43</v>
      </c>
    </row>
    <row r="410" spans="1:17" x14ac:dyDescent="0.25">
      <c r="A410">
        <v>1021767</v>
      </c>
      <c r="B410" t="s">
        <v>705</v>
      </c>
      <c r="C410" t="s">
        <v>159</v>
      </c>
      <c r="D410" t="str">
        <f>CONCATENATE(licencies[[#This Row],[Nom]]," ",licencies[[#This Row],[Prenom]])</f>
        <v>ot Catherine</v>
      </c>
      <c r="F410" s="50"/>
      <c r="H410" t="s">
        <v>56</v>
      </c>
      <c r="I410" t="s">
        <v>76</v>
      </c>
      <c r="J410" t="s">
        <v>79</v>
      </c>
      <c r="K410">
        <v>12350</v>
      </c>
      <c r="L410">
        <v>0</v>
      </c>
      <c r="M410">
        <v>0</v>
      </c>
      <c r="N410">
        <v>0</v>
      </c>
      <c r="O410">
        <v>0</v>
      </c>
      <c r="P410">
        <v>0.09</v>
      </c>
      <c r="Q410">
        <v>17.190000000000001</v>
      </c>
    </row>
    <row r="411" spans="1:17" x14ac:dyDescent="0.25">
      <c r="A411">
        <v>1136711</v>
      </c>
      <c r="B411" t="s">
        <v>706</v>
      </c>
      <c r="C411" t="s">
        <v>210</v>
      </c>
      <c r="D411" t="str">
        <f>CONCATENATE(licencies[[#This Row],[Nom]]," ",licencies[[#This Row],[Prenom]])</f>
        <v>ou Anny</v>
      </c>
      <c r="F411" s="50"/>
      <c r="H411" t="s">
        <v>56</v>
      </c>
      <c r="I411" t="s">
        <v>76</v>
      </c>
      <c r="J411" t="s">
        <v>98</v>
      </c>
      <c r="K411">
        <v>8023</v>
      </c>
      <c r="L411">
        <v>0</v>
      </c>
      <c r="M411">
        <v>0</v>
      </c>
      <c r="N411">
        <v>0</v>
      </c>
      <c r="O411">
        <v>0.19</v>
      </c>
      <c r="P411">
        <v>12.37</v>
      </c>
      <c r="Q411">
        <v>70.47</v>
      </c>
    </row>
    <row r="412" spans="1:17" x14ac:dyDescent="0.25">
      <c r="A412">
        <v>1018995</v>
      </c>
      <c r="B412" t="s">
        <v>707</v>
      </c>
      <c r="C412" t="s">
        <v>214</v>
      </c>
      <c r="D412" t="str">
        <f>CONCATENATE(licencies[[#This Row],[Nom]]," ",licencies[[#This Row],[Prenom]])</f>
        <v>ov Agnès</v>
      </c>
      <c r="F412" s="50"/>
      <c r="H412" t="s">
        <v>56</v>
      </c>
      <c r="I412" t="s">
        <v>76</v>
      </c>
      <c r="J412" t="s">
        <v>79</v>
      </c>
      <c r="K412">
        <v>9813</v>
      </c>
      <c r="L412">
        <v>0</v>
      </c>
      <c r="M412">
        <v>0</v>
      </c>
      <c r="N412">
        <v>0</v>
      </c>
      <c r="O412">
        <v>0</v>
      </c>
      <c r="P412">
        <v>2.38</v>
      </c>
      <c r="Q412">
        <v>56.3</v>
      </c>
    </row>
    <row r="413" spans="1:17" x14ac:dyDescent="0.25">
      <c r="A413">
        <v>1003551</v>
      </c>
      <c r="B413" t="s">
        <v>708</v>
      </c>
      <c r="C413" t="s">
        <v>230</v>
      </c>
      <c r="D413" t="str">
        <f>CONCATENATE(licencies[[#This Row],[Nom]]," ",licencies[[#This Row],[Prenom]])</f>
        <v>ow Roselyne</v>
      </c>
      <c r="F413" s="50"/>
      <c r="H413" t="s">
        <v>56</v>
      </c>
      <c r="I413" t="s">
        <v>76</v>
      </c>
      <c r="J413" t="s">
        <v>98</v>
      </c>
      <c r="K413">
        <v>11820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23.68</v>
      </c>
    </row>
    <row r="414" spans="1:17" x14ac:dyDescent="0.25">
      <c r="A414">
        <v>1022295</v>
      </c>
      <c r="B414" t="s">
        <v>709</v>
      </c>
      <c r="C414" t="s">
        <v>97</v>
      </c>
      <c r="D414" t="str">
        <f>CONCATENATE(licencies[[#This Row],[Nom]]," ",licencies[[#This Row],[Prenom]])</f>
        <v>ox Alain</v>
      </c>
      <c r="F414" s="50"/>
      <c r="H414" t="s">
        <v>56</v>
      </c>
      <c r="I414" t="s">
        <v>76</v>
      </c>
      <c r="J414" t="s">
        <v>98</v>
      </c>
      <c r="K414">
        <v>11921</v>
      </c>
      <c r="L414">
        <v>0</v>
      </c>
      <c r="M414">
        <v>0</v>
      </c>
      <c r="N414">
        <v>0</v>
      </c>
      <c r="O414">
        <v>0</v>
      </c>
      <c r="P414">
        <v>1.02</v>
      </c>
      <c r="Q414">
        <v>22.48</v>
      </c>
    </row>
    <row r="415" spans="1:17" x14ac:dyDescent="0.25">
      <c r="A415">
        <v>1017019</v>
      </c>
      <c r="B415" t="s">
        <v>710</v>
      </c>
      <c r="C415" t="s">
        <v>222</v>
      </c>
      <c r="D415" t="str">
        <f>CONCATENATE(licencies[[#This Row],[Nom]]," ",licencies[[#This Row],[Prenom]])</f>
        <v>oy Stéphanie</v>
      </c>
      <c r="F415" s="50"/>
      <c r="H415" t="s">
        <v>56</v>
      </c>
      <c r="I415" t="s">
        <v>76</v>
      </c>
      <c r="J415" t="s">
        <v>77</v>
      </c>
      <c r="K415">
        <v>9371</v>
      </c>
      <c r="L415">
        <v>0</v>
      </c>
      <c r="M415">
        <v>0</v>
      </c>
      <c r="N415">
        <v>0</v>
      </c>
      <c r="O415">
        <v>0</v>
      </c>
      <c r="P415">
        <v>3.15</v>
      </c>
      <c r="Q415">
        <v>65.77</v>
      </c>
    </row>
    <row r="416" spans="1:17" x14ac:dyDescent="0.25">
      <c r="A416">
        <v>1095058</v>
      </c>
      <c r="B416" t="s">
        <v>711</v>
      </c>
      <c r="C416" t="s">
        <v>149</v>
      </c>
      <c r="D416" t="str">
        <f>CONCATENATE(licencies[[#This Row],[Nom]]," ",licencies[[#This Row],[Prenom]])</f>
        <v>oz Colette</v>
      </c>
      <c r="F416" s="50"/>
      <c r="H416" t="s">
        <v>56</v>
      </c>
      <c r="I416" t="s">
        <v>76</v>
      </c>
      <c r="J416" t="s">
        <v>98</v>
      </c>
      <c r="K416">
        <v>10241</v>
      </c>
      <c r="L416">
        <v>0</v>
      </c>
      <c r="M416">
        <v>0</v>
      </c>
      <c r="N416">
        <v>0</v>
      </c>
      <c r="O416">
        <v>0</v>
      </c>
      <c r="P416">
        <v>3.35</v>
      </c>
      <c r="Q416">
        <v>48.88</v>
      </c>
    </row>
    <row r="417" spans="1:17" x14ac:dyDescent="0.25">
      <c r="A417">
        <v>1014576</v>
      </c>
      <c r="B417" t="s">
        <v>712</v>
      </c>
      <c r="C417" t="s">
        <v>197</v>
      </c>
      <c r="D417" t="str">
        <f>CONCATENATE(licencies[[#This Row],[Nom]]," ",licencies[[#This Row],[Prenom]])</f>
        <v>pa Odile</v>
      </c>
      <c r="F417" s="50"/>
      <c r="H417" t="s">
        <v>56</v>
      </c>
      <c r="I417" t="s">
        <v>76</v>
      </c>
      <c r="J417" t="s">
        <v>79</v>
      </c>
      <c r="K417">
        <v>13464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6.26</v>
      </c>
    </row>
    <row r="418" spans="1:17" x14ac:dyDescent="0.25">
      <c r="A418">
        <v>1097402</v>
      </c>
      <c r="B418" t="s">
        <v>713</v>
      </c>
      <c r="C418" t="s">
        <v>231</v>
      </c>
      <c r="D418" t="str">
        <f>CONCATENATE(licencies[[#This Row],[Nom]]," ",licencies[[#This Row],[Prenom]])</f>
        <v>pb Nancy</v>
      </c>
      <c r="F418" s="50"/>
      <c r="H418" t="s">
        <v>56</v>
      </c>
      <c r="I418" t="s">
        <v>76</v>
      </c>
      <c r="J418" t="s">
        <v>79</v>
      </c>
      <c r="K418">
        <v>9956</v>
      </c>
      <c r="L418">
        <v>0</v>
      </c>
      <c r="M418">
        <v>0</v>
      </c>
      <c r="N418">
        <v>0</v>
      </c>
      <c r="O418">
        <v>0</v>
      </c>
      <c r="P418">
        <v>3.94</v>
      </c>
      <c r="Q418">
        <v>53.56</v>
      </c>
    </row>
    <row r="419" spans="1:17" x14ac:dyDescent="0.25">
      <c r="A419">
        <v>2303834</v>
      </c>
      <c r="B419" t="s">
        <v>714</v>
      </c>
      <c r="C419" t="s">
        <v>174</v>
      </c>
      <c r="D419" t="str">
        <f>CONCATENATE(licencies[[#This Row],[Nom]]," ",licencies[[#This Row],[Prenom]])</f>
        <v>pc Yvette</v>
      </c>
      <c r="F419" s="50"/>
      <c r="H419" t="s">
        <v>56</v>
      </c>
      <c r="I419" t="s">
        <v>76</v>
      </c>
      <c r="J419" t="s">
        <v>120</v>
      </c>
      <c r="K419">
        <v>5361</v>
      </c>
      <c r="L419">
        <v>0</v>
      </c>
      <c r="M419">
        <v>0</v>
      </c>
      <c r="N419">
        <v>0</v>
      </c>
      <c r="O419">
        <v>4.17</v>
      </c>
      <c r="P419">
        <v>59.07</v>
      </c>
      <c r="Q419">
        <v>96.54</v>
      </c>
    </row>
    <row r="420" spans="1:17" x14ac:dyDescent="0.25">
      <c r="A420">
        <v>1125206</v>
      </c>
      <c r="B420" t="s">
        <v>715</v>
      </c>
      <c r="C420" t="s">
        <v>190</v>
      </c>
      <c r="D420" t="str">
        <f>CONCATENATE(licencies[[#This Row],[Nom]]," ",licencies[[#This Row],[Prenom]])</f>
        <v>pd Marie-France</v>
      </c>
      <c r="F420" s="50"/>
      <c r="H420" t="s">
        <v>56</v>
      </c>
      <c r="I420" t="s">
        <v>76</v>
      </c>
      <c r="J420" t="s">
        <v>79</v>
      </c>
      <c r="K420">
        <v>6462</v>
      </c>
      <c r="L420">
        <v>0</v>
      </c>
      <c r="M420">
        <v>0</v>
      </c>
      <c r="N420">
        <v>0</v>
      </c>
      <c r="O420">
        <v>1.23</v>
      </c>
      <c r="P420">
        <v>34.020000000000003</v>
      </c>
      <c r="Q420">
        <v>94.47</v>
      </c>
    </row>
    <row r="421" spans="1:17" x14ac:dyDescent="0.25">
      <c r="A421">
        <v>1109676</v>
      </c>
      <c r="B421" t="s">
        <v>716</v>
      </c>
      <c r="C421" t="s">
        <v>116</v>
      </c>
      <c r="D421" t="str">
        <f>CONCATENATE(licencies[[#This Row],[Nom]]," ",licencies[[#This Row],[Prenom]])</f>
        <v>pe Nicole</v>
      </c>
      <c r="F421" s="50"/>
      <c r="H421" t="s">
        <v>56</v>
      </c>
      <c r="I421" t="s">
        <v>76</v>
      </c>
      <c r="J421" t="s">
        <v>98</v>
      </c>
      <c r="K421">
        <v>9741</v>
      </c>
      <c r="L421">
        <v>0</v>
      </c>
      <c r="M421">
        <v>0</v>
      </c>
      <c r="N421">
        <v>0</v>
      </c>
      <c r="O421">
        <v>0.12</v>
      </c>
      <c r="P421">
        <v>6.17</v>
      </c>
      <c r="Q421">
        <v>57.64</v>
      </c>
    </row>
    <row r="422" spans="1:17" x14ac:dyDescent="0.25">
      <c r="A422">
        <v>1018358</v>
      </c>
      <c r="B422" t="s">
        <v>717</v>
      </c>
      <c r="C422" t="s">
        <v>132</v>
      </c>
      <c r="D422" t="str">
        <f>CONCATENATE(licencies[[#This Row],[Nom]]," ",licencies[[#This Row],[Prenom]])</f>
        <v>pf Denise</v>
      </c>
      <c r="F422" s="50"/>
      <c r="H422" t="s">
        <v>42</v>
      </c>
      <c r="I422" t="s">
        <v>76</v>
      </c>
      <c r="J422" t="s">
        <v>98</v>
      </c>
      <c r="K422">
        <v>14420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0.67</v>
      </c>
    </row>
    <row r="423" spans="1:17" x14ac:dyDescent="0.25">
      <c r="A423">
        <v>1152599</v>
      </c>
      <c r="B423" t="s">
        <v>718</v>
      </c>
      <c r="C423" t="s">
        <v>191</v>
      </c>
      <c r="D423" t="str">
        <f>CONCATENATE(licencies[[#This Row],[Nom]]," ",licencies[[#This Row],[Prenom]])</f>
        <v>pg Georgette</v>
      </c>
      <c r="F423" s="50"/>
      <c r="H423" t="s">
        <v>42</v>
      </c>
      <c r="I423" t="s">
        <v>76</v>
      </c>
      <c r="J423" t="s">
        <v>98</v>
      </c>
      <c r="K423">
        <v>6502</v>
      </c>
      <c r="L423">
        <v>0</v>
      </c>
      <c r="M423">
        <v>0</v>
      </c>
      <c r="N423">
        <v>0</v>
      </c>
      <c r="O423">
        <v>0.69</v>
      </c>
      <c r="P423">
        <v>33.31</v>
      </c>
      <c r="Q423">
        <v>97.57</v>
      </c>
    </row>
    <row r="424" spans="1:17" x14ac:dyDescent="0.25">
      <c r="A424">
        <v>2293179</v>
      </c>
      <c r="B424" t="s">
        <v>719</v>
      </c>
      <c r="C424" t="s">
        <v>111</v>
      </c>
      <c r="D424" t="str">
        <f>CONCATENATE(licencies[[#This Row],[Nom]]," ",licencies[[#This Row],[Prenom]])</f>
        <v>ph Anne-Chantal</v>
      </c>
      <c r="F424" s="50"/>
      <c r="H424" t="s">
        <v>42</v>
      </c>
      <c r="I424" t="s">
        <v>76</v>
      </c>
      <c r="J424" t="s">
        <v>79</v>
      </c>
      <c r="K424">
        <v>997</v>
      </c>
      <c r="L424">
        <v>0.15</v>
      </c>
      <c r="M424">
        <v>11.35</v>
      </c>
      <c r="N424">
        <v>68.5</v>
      </c>
      <c r="O424">
        <v>99.02</v>
      </c>
      <c r="P424">
        <v>100</v>
      </c>
      <c r="Q424">
        <v>100</v>
      </c>
    </row>
    <row r="425" spans="1:17" x14ac:dyDescent="0.25">
      <c r="A425">
        <v>1009114</v>
      </c>
      <c r="B425" t="s">
        <v>720</v>
      </c>
      <c r="C425" t="s">
        <v>116</v>
      </c>
      <c r="D425" t="str">
        <f>CONCATENATE(licencies[[#This Row],[Nom]]," ",licencies[[#This Row],[Prenom]])</f>
        <v>pi Nicole</v>
      </c>
      <c r="F425" s="50"/>
      <c r="H425" t="s">
        <v>42</v>
      </c>
      <c r="I425" t="s">
        <v>76</v>
      </c>
      <c r="J425" t="s">
        <v>98</v>
      </c>
      <c r="K425">
        <v>5888</v>
      </c>
      <c r="L425">
        <v>0</v>
      </c>
      <c r="M425">
        <v>0</v>
      </c>
      <c r="N425">
        <v>0</v>
      </c>
      <c r="O425">
        <v>0.67</v>
      </c>
      <c r="P425">
        <v>46.58</v>
      </c>
      <c r="Q425">
        <v>99.99</v>
      </c>
    </row>
    <row r="426" spans="1:17" x14ac:dyDescent="0.25">
      <c r="A426">
        <v>2613061</v>
      </c>
      <c r="B426" t="s">
        <v>721</v>
      </c>
      <c r="C426" t="s">
        <v>200</v>
      </c>
      <c r="D426" t="str">
        <f>CONCATENATE(licencies[[#This Row],[Nom]]," ",licencies[[#This Row],[Prenom]])</f>
        <v>pj Jo</v>
      </c>
      <c r="F426" s="50"/>
      <c r="H426" t="s">
        <v>42</v>
      </c>
      <c r="I426" t="s">
        <v>76</v>
      </c>
      <c r="J426" t="s">
        <v>120</v>
      </c>
      <c r="K426">
        <v>7294</v>
      </c>
      <c r="L426">
        <v>0</v>
      </c>
      <c r="M426">
        <v>0</v>
      </c>
      <c r="N426">
        <v>0</v>
      </c>
      <c r="O426">
        <v>0.78</v>
      </c>
      <c r="P426">
        <v>20.329999999999998</v>
      </c>
      <c r="Q426">
        <v>73.06</v>
      </c>
    </row>
    <row r="427" spans="1:17" x14ac:dyDescent="0.25">
      <c r="A427">
        <v>1081458</v>
      </c>
      <c r="B427" t="s">
        <v>722</v>
      </c>
      <c r="C427" t="s">
        <v>194</v>
      </c>
      <c r="D427" t="str">
        <f>CONCATENATE(licencies[[#This Row],[Nom]]," ",licencies[[#This Row],[Prenom]])</f>
        <v>pk Claudie</v>
      </c>
      <c r="F427" s="50"/>
      <c r="H427" t="s">
        <v>42</v>
      </c>
      <c r="I427" t="s">
        <v>76</v>
      </c>
      <c r="J427" t="s">
        <v>98</v>
      </c>
      <c r="K427">
        <v>6866</v>
      </c>
      <c r="L427">
        <v>0</v>
      </c>
      <c r="M427">
        <v>0</v>
      </c>
      <c r="N427">
        <v>0</v>
      </c>
      <c r="O427">
        <v>0.14000000000000001</v>
      </c>
      <c r="P427">
        <v>26.72</v>
      </c>
      <c r="Q427">
        <v>99.7</v>
      </c>
    </row>
    <row r="428" spans="1:17" x14ac:dyDescent="0.25">
      <c r="A428">
        <v>2613037</v>
      </c>
      <c r="B428" t="s">
        <v>723</v>
      </c>
      <c r="C428" t="s">
        <v>174</v>
      </c>
      <c r="D428" t="str">
        <f>CONCATENATE(licencies[[#This Row],[Nom]]," ",licencies[[#This Row],[Prenom]])</f>
        <v>pl Yvette</v>
      </c>
      <c r="F428" s="50"/>
      <c r="H428" t="s">
        <v>42</v>
      </c>
      <c r="I428" t="s">
        <v>76</v>
      </c>
      <c r="J428" t="s">
        <v>79</v>
      </c>
      <c r="K428">
        <v>6683</v>
      </c>
      <c r="L428">
        <v>0</v>
      </c>
      <c r="M428">
        <v>0</v>
      </c>
      <c r="N428">
        <v>0</v>
      </c>
      <c r="O428">
        <v>0.11</v>
      </c>
      <c r="P428">
        <v>30.01</v>
      </c>
      <c r="Q428">
        <v>93.66</v>
      </c>
    </row>
    <row r="429" spans="1:17" x14ac:dyDescent="0.25">
      <c r="A429">
        <v>1019708</v>
      </c>
      <c r="B429" t="s">
        <v>724</v>
      </c>
      <c r="C429" t="s">
        <v>142</v>
      </c>
      <c r="D429" t="str">
        <f>CONCATENATE(licencies[[#This Row],[Nom]]," ",licencies[[#This Row],[Prenom]])</f>
        <v>pm Maryse</v>
      </c>
      <c r="F429" s="50"/>
      <c r="H429" t="s">
        <v>42</v>
      </c>
      <c r="I429" t="s">
        <v>76</v>
      </c>
      <c r="J429" t="s">
        <v>79</v>
      </c>
      <c r="K429">
        <v>10385</v>
      </c>
      <c r="L429">
        <v>0</v>
      </c>
      <c r="M429">
        <v>0</v>
      </c>
      <c r="N429">
        <v>0</v>
      </c>
      <c r="O429">
        <v>0</v>
      </c>
      <c r="P429">
        <v>0.28999999999999998</v>
      </c>
      <c r="Q429">
        <v>46.36</v>
      </c>
    </row>
    <row r="430" spans="1:17" x14ac:dyDescent="0.25">
      <c r="A430">
        <v>2613026</v>
      </c>
      <c r="B430" t="s">
        <v>725</v>
      </c>
      <c r="C430" t="s">
        <v>161</v>
      </c>
      <c r="D430" t="str">
        <f>CONCATENATE(licencies[[#This Row],[Nom]]," ",licencies[[#This Row],[Prenom]])</f>
        <v>pn Pierrette</v>
      </c>
      <c r="F430" s="50"/>
      <c r="H430" t="s">
        <v>42</v>
      </c>
      <c r="I430" t="s">
        <v>76</v>
      </c>
      <c r="J430" t="s">
        <v>120</v>
      </c>
      <c r="K430">
        <v>4679</v>
      </c>
      <c r="L430">
        <v>0</v>
      </c>
      <c r="M430">
        <v>0</v>
      </c>
      <c r="N430">
        <v>0.18</v>
      </c>
      <c r="O430">
        <v>7.39</v>
      </c>
      <c r="P430">
        <v>80.55</v>
      </c>
      <c r="Q430">
        <v>100</v>
      </c>
    </row>
    <row r="431" spans="1:17" x14ac:dyDescent="0.25">
      <c r="A431">
        <v>1018610</v>
      </c>
      <c r="B431" t="s">
        <v>726</v>
      </c>
      <c r="C431" t="s">
        <v>270</v>
      </c>
      <c r="D431" t="str">
        <f>CONCATENATE(licencies[[#This Row],[Nom]]," ",licencies[[#This Row],[Prenom]])</f>
        <v>po Nathalie</v>
      </c>
      <c r="F431" s="50"/>
      <c r="H431" t="s">
        <v>42</v>
      </c>
      <c r="I431" t="s">
        <v>76</v>
      </c>
      <c r="J431" t="s">
        <v>77</v>
      </c>
      <c r="K431">
        <v>15108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</row>
    <row r="432" spans="1:17" x14ac:dyDescent="0.25">
      <c r="A432">
        <v>1012234</v>
      </c>
      <c r="B432" t="s">
        <v>727</v>
      </c>
      <c r="C432" t="s">
        <v>213</v>
      </c>
      <c r="D432" t="str">
        <f>CONCATENATE(licencies[[#This Row],[Nom]]," ",licencies[[#This Row],[Prenom]])</f>
        <v>pp Edwige</v>
      </c>
      <c r="F432" s="50"/>
      <c r="H432" t="s">
        <v>42</v>
      </c>
      <c r="I432" t="s">
        <v>76</v>
      </c>
      <c r="J432" t="s">
        <v>98</v>
      </c>
      <c r="K432">
        <v>8738</v>
      </c>
      <c r="L432">
        <v>0</v>
      </c>
      <c r="M432">
        <v>0</v>
      </c>
      <c r="N432">
        <v>0</v>
      </c>
      <c r="O432">
        <v>0.23</v>
      </c>
      <c r="P432">
        <v>9.76</v>
      </c>
      <c r="Q432">
        <v>97.14</v>
      </c>
    </row>
    <row r="433" spans="1:17" x14ac:dyDescent="0.25">
      <c r="A433">
        <v>1012223</v>
      </c>
      <c r="B433" t="s">
        <v>728</v>
      </c>
      <c r="C433" t="s">
        <v>160</v>
      </c>
      <c r="D433" t="str">
        <f>CONCATENATE(licencies[[#This Row],[Nom]]," ",licencies[[#This Row],[Prenom]])</f>
        <v>pq Chantal</v>
      </c>
      <c r="F433" s="50"/>
      <c r="H433" t="s">
        <v>42</v>
      </c>
      <c r="I433" t="s">
        <v>76</v>
      </c>
      <c r="J433" t="s">
        <v>79</v>
      </c>
      <c r="K433">
        <v>12432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16.22</v>
      </c>
    </row>
    <row r="434" spans="1:17" x14ac:dyDescent="0.25">
      <c r="A434">
        <v>2226013</v>
      </c>
      <c r="B434" t="s">
        <v>729</v>
      </c>
      <c r="C434" t="s">
        <v>102</v>
      </c>
      <c r="D434" t="str">
        <f>CONCATENATE(licencies[[#This Row],[Nom]]," ",licencies[[#This Row],[Prenom]])</f>
        <v>pr Jean-Paul</v>
      </c>
      <c r="F434" s="50"/>
      <c r="H434" t="s">
        <v>42</v>
      </c>
      <c r="I434" t="s">
        <v>76</v>
      </c>
      <c r="J434" t="s">
        <v>79</v>
      </c>
      <c r="K434">
        <v>585</v>
      </c>
      <c r="L434">
        <v>0.86</v>
      </c>
      <c r="M434">
        <v>34.39</v>
      </c>
      <c r="N434">
        <v>57.53</v>
      </c>
      <c r="O434">
        <v>74.5</v>
      </c>
      <c r="P434">
        <v>98.07</v>
      </c>
      <c r="Q434">
        <v>100</v>
      </c>
    </row>
    <row r="435" spans="1:17" x14ac:dyDescent="0.25">
      <c r="A435">
        <v>3201858</v>
      </c>
      <c r="B435" t="s">
        <v>730</v>
      </c>
      <c r="C435" t="s">
        <v>167</v>
      </c>
      <c r="D435" t="str">
        <f>CONCATENATE(licencies[[#This Row],[Nom]]," ",licencies[[#This Row],[Prenom]])</f>
        <v>ps Josette</v>
      </c>
      <c r="F435" s="50"/>
      <c r="H435" t="s">
        <v>42</v>
      </c>
      <c r="I435" t="s">
        <v>76</v>
      </c>
      <c r="J435" t="s">
        <v>98</v>
      </c>
      <c r="K435">
        <v>10841</v>
      </c>
      <c r="L435">
        <v>0</v>
      </c>
      <c r="M435">
        <v>0</v>
      </c>
      <c r="N435">
        <v>0</v>
      </c>
      <c r="O435">
        <v>0</v>
      </c>
      <c r="P435">
        <v>0.38</v>
      </c>
      <c r="Q435">
        <v>38.520000000000003</v>
      </c>
    </row>
    <row r="436" spans="1:17" x14ac:dyDescent="0.25">
      <c r="A436">
        <v>1018738</v>
      </c>
      <c r="B436" t="s">
        <v>731</v>
      </c>
      <c r="C436" t="s">
        <v>162</v>
      </c>
      <c r="D436" t="str">
        <f>CONCATENATE(licencies[[#This Row],[Nom]]," ",licencies[[#This Row],[Prenom]])</f>
        <v>pt Annie</v>
      </c>
      <c r="F436" s="50"/>
      <c r="H436" t="s">
        <v>42</v>
      </c>
      <c r="I436" t="s">
        <v>76</v>
      </c>
      <c r="J436" t="s">
        <v>98</v>
      </c>
      <c r="K436">
        <v>12550</v>
      </c>
      <c r="L436">
        <v>0</v>
      </c>
      <c r="M436">
        <v>0</v>
      </c>
      <c r="N436">
        <v>0</v>
      </c>
      <c r="O436">
        <v>0</v>
      </c>
      <c r="P436">
        <v>0.18</v>
      </c>
      <c r="Q436">
        <v>14.89</v>
      </c>
    </row>
    <row r="437" spans="1:17" x14ac:dyDescent="0.25">
      <c r="A437">
        <v>1008794</v>
      </c>
      <c r="B437" t="s">
        <v>732</v>
      </c>
      <c r="C437" t="s">
        <v>186</v>
      </c>
      <c r="D437" t="str">
        <f>CONCATENATE(licencies[[#This Row],[Nom]]," ",licencies[[#This Row],[Prenom]])</f>
        <v>pu Irène</v>
      </c>
      <c r="F437" s="50"/>
      <c r="H437" t="s">
        <v>42</v>
      </c>
      <c r="I437" t="s">
        <v>76</v>
      </c>
      <c r="J437" t="s">
        <v>79</v>
      </c>
      <c r="K437">
        <v>6270</v>
      </c>
      <c r="L437">
        <v>0</v>
      </c>
      <c r="M437">
        <v>0</v>
      </c>
      <c r="N437">
        <v>0</v>
      </c>
      <c r="O437">
        <v>1.26</v>
      </c>
      <c r="P437">
        <v>37.72</v>
      </c>
      <c r="Q437">
        <v>98.43</v>
      </c>
    </row>
    <row r="438" spans="1:17" x14ac:dyDescent="0.25">
      <c r="A438">
        <v>1087086</v>
      </c>
      <c r="B438" t="s">
        <v>733</v>
      </c>
      <c r="C438" t="s">
        <v>119</v>
      </c>
      <c r="D438" t="str">
        <f>CONCATENATE(licencies[[#This Row],[Nom]]," ",licencies[[#This Row],[Prenom]])</f>
        <v>pv Monique</v>
      </c>
      <c r="F438" s="50"/>
      <c r="H438" t="s">
        <v>42</v>
      </c>
      <c r="I438" t="s">
        <v>76</v>
      </c>
      <c r="J438" t="s">
        <v>120</v>
      </c>
      <c r="K438">
        <v>9518</v>
      </c>
      <c r="L438">
        <v>0</v>
      </c>
      <c r="M438">
        <v>0</v>
      </c>
      <c r="N438">
        <v>0</v>
      </c>
      <c r="O438">
        <v>0.04</v>
      </c>
      <c r="P438">
        <v>3.74</v>
      </c>
      <c r="Q438">
        <v>62.26</v>
      </c>
    </row>
    <row r="439" spans="1:17" x14ac:dyDescent="0.25">
      <c r="A439">
        <v>1022190</v>
      </c>
      <c r="B439" t="s">
        <v>734</v>
      </c>
      <c r="C439" t="s">
        <v>204</v>
      </c>
      <c r="D439" t="str">
        <f>CONCATENATE(licencies[[#This Row],[Nom]]," ",licencies[[#This Row],[Prenom]])</f>
        <v>pw Corinne</v>
      </c>
      <c r="F439" s="50"/>
      <c r="H439" t="s">
        <v>42</v>
      </c>
      <c r="I439" t="s">
        <v>76</v>
      </c>
      <c r="J439" t="s">
        <v>77</v>
      </c>
      <c r="K439">
        <v>18662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</row>
    <row r="440" spans="1:17" x14ac:dyDescent="0.25">
      <c r="A440">
        <v>1026597</v>
      </c>
      <c r="B440" t="s">
        <v>735</v>
      </c>
      <c r="C440" t="s">
        <v>146</v>
      </c>
      <c r="D440" t="str">
        <f>CONCATENATE(licencies[[#This Row],[Nom]]," ",licencies[[#This Row],[Prenom]])</f>
        <v>px Sylvette</v>
      </c>
      <c r="F440" s="50"/>
      <c r="H440" t="s">
        <v>42</v>
      </c>
      <c r="I440" t="s">
        <v>76</v>
      </c>
      <c r="J440" t="s">
        <v>98</v>
      </c>
      <c r="K440">
        <v>8977</v>
      </c>
      <c r="L440">
        <v>0</v>
      </c>
      <c r="M440">
        <v>0</v>
      </c>
      <c r="N440">
        <v>0</v>
      </c>
      <c r="O440">
        <v>0</v>
      </c>
      <c r="P440">
        <v>4.78</v>
      </c>
      <c r="Q440">
        <v>82.36</v>
      </c>
    </row>
    <row r="441" spans="1:17" x14ac:dyDescent="0.25">
      <c r="A441">
        <v>1015478</v>
      </c>
      <c r="B441" t="s">
        <v>736</v>
      </c>
      <c r="C441" t="s">
        <v>229</v>
      </c>
      <c r="D441" t="str">
        <f>CONCATENATE(licencies[[#This Row],[Nom]]," ",licencies[[#This Row],[Prenom]])</f>
        <v>py Laure</v>
      </c>
      <c r="F441" s="50"/>
      <c r="H441" t="s">
        <v>42</v>
      </c>
      <c r="I441" t="s">
        <v>76</v>
      </c>
      <c r="J441" t="s">
        <v>77</v>
      </c>
      <c r="K441">
        <v>9831</v>
      </c>
      <c r="L441">
        <v>0</v>
      </c>
      <c r="M441">
        <v>0</v>
      </c>
      <c r="N441">
        <v>0</v>
      </c>
      <c r="O441">
        <v>0</v>
      </c>
      <c r="P441">
        <v>1.34</v>
      </c>
      <c r="Q441">
        <v>55.95</v>
      </c>
    </row>
    <row r="442" spans="1:17" x14ac:dyDescent="0.25">
      <c r="A442">
        <v>2334547</v>
      </c>
      <c r="B442" t="s">
        <v>737</v>
      </c>
      <c r="C442" t="s">
        <v>162</v>
      </c>
      <c r="D442" t="str">
        <f>CONCATENATE(licencies[[#This Row],[Nom]]," ",licencies[[#This Row],[Prenom]])</f>
        <v>pz Annie</v>
      </c>
      <c r="F442" s="50"/>
      <c r="H442" t="s">
        <v>42</v>
      </c>
      <c r="I442" t="s">
        <v>76</v>
      </c>
      <c r="J442" t="s">
        <v>98</v>
      </c>
      <c r="K442">
        <v>4752</v>
      </c>
      <c r="L442">
        <v>0</v>
      </c>
      <c r="M442">
        <v>0</v>
      </c>
      <c r="N442">
        <v>0.14000000000000001</v>
      </c>
      <c r="O442">
        <v>8.42</v>
      </c>
      <c r="P442">
        <v>76.83</v>
      </c>
      <c r="Q442">
        <v>99.92</v>
      </c>
    </row>
    <row r="443" spans="1:17" x14ac:dyDescent="0.25">
      <c r="A443">
        <v>1020579</v>
      </c>
      <c r="B443" t="s">
        <v>738</v>
      </c>
      <c r="C443" t="s">
        <v>99</v>
      </c>
      <c r="D443" t="str">
        <f>CONCATENATE(licencies[[#This Row],[Nom]]," ",licencies[[#This Row],[Prenom]])</f>
        <v>qa Philippe</v>
      </c>
      <c r="F443" s="50"/>
      <c r="H443" t="s">
        <v>42</v>
      </c>
      <c r="I443" t="s">
        <v>76</v>
      </c>
      <c r="J443" t="s">
        <v>77</v>
      </c>
      <c r="K443">
        <v>3976</v>
      </c>
      <c r="L443">
        <v>0</v>
      </c>
      <c r="M443">
        <v>0</v>
      </c>
      <c r="N443">
        <v>0</v>
      </c>
      <c r="O443">
        <v>15.85</v>
      </c>
      <c r="P443">
        <v>92.49</v>
      </c>
      <c r="Q443">
        <v>99.86</v>
      </c>
    </row>
    <row r="444" spans="1:17" x14ac:dyDescent="0.25">
      <c r="A444">
        <v>1015489</v>
      </c>
      <c r="B444" t="s">
        <v>739</v>
      </c>
      <c r="C444" t="s">
        <v>216</v>
      </c>
      <c r="D444" t="str">
        <f>CONCATENATE(licencies[[#This Row],[Nom]]," ",licencies[[#This Row],[Prenom]])</f>
        <v>qb Nadine</v>
      </c>
      <c r="F444" s="50"/>
      <c r="H444" t="s">
        <v>42</v>
      </c>
      <c r="I444" t="s">
        <v>76</v>
      </c>
      <c r="J444" t="s">
        <v>120</v>
      </c>
      <c r="K444">
        <v>11018</v>
      </c>
      <c r="L444">
        <v>0</v>
      </c>
      <c r="M444">
        <v>0</v>
      </c>
      <c r="N444">
        <v>0</v>
      </c>
      <c r="O444">
        <v>0</v>
      </c>
      <c r="P444">
        <v>1.44</v>
      </c>
      <c r="Q444">
        <v>35.51</v>
      </c>
    </row>
    <row r="445" spans="1:17" x14ac:dyDescent="0.25">
      <c r="A445">
        <v>1011132</v>
      </c>
      <c r="B445" t="s">
        <v>740</v>
      </c>
      <c r="C445" t="s">
        <v>171</v>
      </c>
      <c r="D445" t="str">
        <f>CONCATENATE(licencies[[#This Row],[Nom]]," ",licencies[[#This Row],[Prenom]])</f>
        <v>qc Eliane</v>
      </c>
      <c r="F445" s="50"/>
      <c r="H445" t="s">
        <v>42</v>
      </c>
      <c r="I445" t="s">
        <v>76</v>
      </c>
      <c r="J445" t="s">
        <v>98</v>
      </c>
      <c r="K445">
        <v>5294</v>
      </c>
      <c r="L445">
        <v>0</v>
      </c>
      <c r="M445">
        <v>0</v>
      </c>
      <c r="N445">
        <v>0</v>
      </c>
      <c r="O445">
        <v>0.8</v>
      </c>
      <c r="P445">
        <v>60.96</v>
      </c>
      <c r="Q445">
        <v>99.93</v>
      </c>
    </row>
    <row r="446" spans="1:17" x14ac:dyDescent="0.25">
      <c r="A446">
        <v>1005367</v>
      </c>
      <c r="B446" t="s">
        <v>741</v>
      </c>
      <c r="C446" t="s">
        <v>159</v>
      </c>
      <c r="D446" t="str">
        <f>CONCATENATE(licencies[[#This Row],[Nom]]," ",licencies[[#This Row],[Prenom]])</f>
        <v>qd Catherine</v>
      </c>
      <c r="F446" s="50"/>
      <c r="H446" t="s">
        <v>42</v>
      </c>
      <c r="I446" t="s">
        <v>76</v>
      </c>
      <c r="J446" t="s">
        <v>98</v>
      </c>
      <c r="K446">
        <v>4582</v>
      </c>
      <c r="L446">
        <v>0</v>
      </c>
      <c r="M446">
        <v>0</v>
      </c>
      <c r="N446">
        <v>0.02</v>
      </c>
      <c r="O446">
        <v>10.96</v>
      </c>
      <c r="P446">
        <v>86.77</v>
      </c>
      <c r="Q446">
        <v>99.99</v>
      </c>
    </row>
    <row r="447" spans="1:17" x14ac:dyDescent="0.25">
      <c r="A447">
        <v>1001285</v>
      </c>
      <c r="B447" t="s">
        <v>742</v>
      </c>
      <c r="C447" t="s">
        <v>246</v>
      </c>
      <c r="D447" t="str">
        <f>CONCATENATE(licencies[[#This Row],[Nom]]," ",licencies[[#This Row],[Prenom]])</f>
        <v>qe Christophe</v>
      </c>
      <c r="F447" s="50"/>
      <c r="H447" t="s">
        <v>42</v>
      </c>
      <c r="I447" t="s">
        <v>76</v>
      </c>
      <c r="J447" t="s">
        <v>77</v>
      </c>
      <c r="K447">
        <v>12089</v>
      </c>
      <c r="L447">
        <v>0</v>
      </c>
      <c r="M447">
        <v>0</v>
      </c>
      <c r="N447">
        <v>0</v>
      </c>
      <c r="O447">
        <v>0</v>
      </c>
      <c r="P447">
        <v>2.09</v>
      </c>
      <c r="Q447">
        <v>20.47</v>
      </c>
    </row>
    <row r="448" spans="1:17" x14ac:dyDescent="0.25">
      <c r="A448">
        <v>2613105</v>
      </c>
      <c r="B448" t="s">
        <v>743</v>
      </c>
      <c r="C448" t="s">
        <v>204</v>
      </c>
      <c r="D448" t="str">
        <f>CONCATENATE(licencies[[#This Row],[Nom]]," ",licencies[[#This Row],[Prenom]])</f>
        <v>qf Corinne</v>
      </c>
      <c r="F448" s="50"/>
      <c r="H448" t="s">
        <v>42</v>
      </c>
      <c r="I448" t="s">
        <v>76</v>
      </c>
      <c r="J448" t="s">
        <v>77</v>
      </c>
      <c r="K448">
        <v>12595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14.37</v>
      </c>
    </row>
    <row r="449" spans="1:17" x14ac:dyDescent="0.25">
      <c r="A449">
        <v>1035507</v>
      </c>
      <c r="B449" t="s">
        <v>744</v>
      </c>
      <c r="C449" t="s">
        <v>123</v>
      </c>
      <c r="D449" t="str">
        <f>CONCATENATE(licencies[[#This Row],[Nom]]," ",licencies[[#This Row],[Prenom]])</f>
        <v>qg Françoise</v>
      </c>
      <c r="F449" s="50"/>
      <c r="H449" t="s">
        <v>42</v>
      </c>
      <c r="I449" t="s">
        <v>76</v>
      </c>
      <c r="J449" t="s">
        <v>79</v>
      </c>
      <c r="K449">
        <v>7145</v>
      </c>
      <c r="L449">
        <v>0</v>
      </c>
      <c r="M449">
        <v>0</v>
      </c>
      <c r="N449">
        <v>0</v>
      </c>
      <c r="O449">
        <v>0.95</v>
      </c>
      <c r="P449">
        <v>22.31</v>
      </c>
      <c r="Q449">
        <v>99.84</v>
      </c>
    </row>
    <row r="450" spans="1:17" x14ac:dyDescent="0.25">
      <c r="A450">
        <v>1400477</v>
      </c>
      <c r="B450" t="s">
        <v>745</v>
      </c>
      <c r="C450" t="s">
        <v>143</v>
      </c>
      <c r="D450" t="str">
        <f>CONCATENATE(licencies[[#This Row],[Nom]]," ",licencies[[#This Row],[Prenom]])</f>
        <v>qh Marie-Claude</v>
      </c>
      <c r="F450" s="50"/>
      <c r="H450" t="s">
        <v>42</v>
      </c>
      <c r="I450" t="s">
        <v>76</v>
      </c>
      <c r="J450" t="s">
        <v>98</v>
      </c>
      <c r="K450">
        <v>4384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</row>
    <row r="451" spans="1:17" x14ac:dyDescent="0.25">
      <c r="A451">
        <v>1013429</v>
      </c>
      <c r="B451" t="s">
        <v>746</v>
      </c>
      <c r="C451" t="s">
        <v>90</v>
      </c>
      <c r="D451" t="str">
        <f>CONCATENATE(licencies[[#This Row],[Nom]]," ",licencies[[#This Row],[Prenom]])</f>
        <v>qi Michèle</v>
      </c>
      <c r="F451" s="50"/>
      <c r="H451" t="s">
        <v>42</v>
      </c>
      <c r="I451" t="s">
        <v>76</v>
      </c>
      <c r="J451" t="s">
        <v>98</v>
      </c>
      <c r="K451">
        <v>8995</v>
      </c>
      <c r="L451">
        <v>0</v>
      </c>
      <c r="M451">
        <v>0</v>
      </c>
      <c r="N451">
        <v>0</v>
      </c>
      <c r="O451">
        <v>0</v>
      </c>
      <c r="P451">
        <v>3.22</v>
      </c>
      <c r="Q451">
        <v>81.430000000000007</v>
      </c>
    </row>
    <row r="452" spans="1:17" x14ac:dyDescent="0.25">
      <c r="A452">
        <v>1004963</v>
      </c>
      <c r="B452" t="s">
        <v>747</v>
      </c>
      <c r="C452" t="s">
        <v>157</v>
      </c>
      <c r="D452" t="str">
        <f>CONCATENATE(licencies[[#This Row],[Nom]]," ",licencies[[#This Row],[Prenom]])</f>
        <v>qj Geneviève</v>
      </c>
      <c r="F452" s="50"/>
      <c r="H452" t="s">
        <v>54</v>
      </c>
      <c r="I452" t="s">
        <v>76</v>
      </c>
      <c r="J452" t="s">
        <v>79</v>
      </c>
      <c r="K452">
        <v>6596</v>
      </c>
      <c r="L452">
        <v>0</v>
      </c>
      <c r="M452">
        <v>0</v>
      </c>
      <c r="N452">
        <v>0.1</v>
      </c>
      <c r="O452">
        <v>5.38</v>
      </c>
      <c r="P452">
        <v>31.59</v>
      </c>
      <c r="Q452">
        <v>77.260000000000005</v>
      </c>
    </row>
    <row r="453" spans="1:17" x14ac:dyDescent="0.25">
      <c r="A453">
        <v>1012256</v>
      </c>
      <c r="B453" t="s">
        <v>748</v>
      </c>
      <c r="C453" t="s">
        <v>158</v>
      </c>
      <c r="D453" t="str">
        <f>CONCATENATE(licencies[[#This Row],[Nom]]," ",licencies[[#This Row],[Prenom]])</f>
        <v>qk Josiane</v>
      </c>
      <c r="F453" s="50"/>
      <c r="H453" t="s">
        <v>54</v>
      </c>
      <c r="I453" t="s">
        <v>76</v>
      </c>
      <c r="J453" t="s">
        <v>120</v>
      </c>
      <c r="K453">
        <v>4572</v>
      </c>
      <c r="L453">
        <v>0</v>
      </c>
      <c r="M453">
        <v>0</v>
      </c>
      <c r="N453">
        <v>0</v>
      </c>
      <c r="O453">
        <v>5.9</v>
      </c>
      <c r="P453">
        <v>88.4</v>
      </c>
      <c r="Q453">
        <v>99.95</v>
      </c>
    </row>
    <row r="454" spans="1:17" x14ac:dyDescent="0.25">
      <c r="A454">
        <v>1033713</v>
      </c>
      <c r="B454" t="s">
        <v>749</v>
      </c>
      <c r="C454" t="s">
        <v>157</v>
      </c>
      <c r="D454" t="str">
        <f>CONCATENATE(licencies[[#This Row],[Nom]]," ",licencies[[#This Row],[Prenom]])</f>
        <v>ql Geneviève</v>
      </c>
      <c r="F454" s="50"/>
      <c r="H454" t="s">
        <v>54</v>
      </c>
      <c r="I454" t="s">
        <v>76</v>
      </c>
      <c r="J454" t="s">
        <v>120</v>
      </c>
      <c r="K454">
        <v>12008</v>
      </c>
      <c r="L454">
        <v>0</v>
      </c>
      <c r="M454">
        <v>0</v>
      </c>
      <c r="N454">
        <v>0</v>
      </c>
      <c r="O454">
        <v>0</v>
      </c>
      <c r="P454">
        <v>0.1</v>
      </c>
      <c r="Q454">
        <v>21.4</v>
      </c>
    </row>
    <row r="455" spans="1:17" x14ac:dyDescent="0.25">
      <c r="A455">
        <v>1022161</v>
      </c>
      <c r="B455" t="s">
        <v>750</v>
      </c>
      <c r="C455" t="s">
        <v>183</v>
      </c>
      <c r="D455" t="str">
        <f>CONCATENATE(licencies[[#This Row],[Nom]]," ",licencies[[#This Row],[Prenom]])</f>
        <v>qm Pascale</v>
      </c>
      <c r="F455" s="50"/>
      <c r="H455" t="s">
        <v>54</v>
      </c>
      <c r="I455" t="s">
        <v>76</v>
      </c>
      <c r="J455" t="s">
        <v>79</v>
      </c>
      <c r="K455">
        <v>7486</v>
      </c>
      <c r="L455">
        <v>0</v>
      </c>
      <c r="M455">
        <v>0</v>
      </c>
      <c r="N455">
        <v>0</v>
      </c>
      <c r="O455">
        <v>0.89</v>
      </c>
      <c r="P455">
        <v>17.78</v>
      </c>
      <c r="Q455">
        <v>75</v>
      </c>
    </row>
    <row r="456" spans="1:17" x14ac:dyDescent="0.25">
      <c r="A456">
        <v>1012245</v>
      </c>
      <c r="B456" t="s">
        <v>751</v>
      </c>
      <c r="C456" t="s">
        <v>233</v>
      </c>
      <c r="D456" t="str">
        <f>CONCATENATE(licencies[[#This Row],[Nom]]," ",licencies[[#This Row],[Prenom]])</f>
        <v>qn Francine</v>
      </c>
      <c r="F456" s="50"/>
      <c r="H456" t="s">
        <v>54</v>
      </c>
      <c r="I456" t="s">
        <v>76</v>
      </c>
      <c r="J456" t="s">
        <v>79</v>
      </c>
      <c r="K456">
        <v>10198</v>
      </c>
      <c r="L456">
        <v>0</v>
      </c>
      <c r="M456">
        <v>0</v>
      </c>
      <c r="N456">
        <v>0</v>
      </c>
      <c r="O456">
        <v>0</v>
      </c>
      <c r="P456">
        <v>3.78</v>
      </c>
      <c r="Q456">
        <v>49.65</v>
      </c>
    </row>
    <row r="457" spans="1:17" x14ac:dyDescent="0.25">
      <c r="A457">
        <v>1008584</v>
      </c>
      <c r="B457" t="s">
        <v>752</v>
      </c>
      <c r="C457" t="s">
        <v>90</v>
      </c>
      <c r="D457" t="str">
        <f>CONCATENATE(licencies[[#This Row],[Nom]]," ",licencies[[#This Row],[Prenom]])</f>
        <v>qo Michèle</v>
      </c>
      <c r="F457" s="50"/>
      <c r="H457" t="s">
        <v>54</v>
      </c>
      <c r="I457" t="s">
        <v>76</v>
      </c>
      <c r="J457" t="s">
        <v>98</v>
      </c>
      <c r="K457">
        <v>4862</v>
      </c>
      <c r="L457">
        <v>0</v>
      </c>
      <c r="M457">
        <v>0</v>
      </c>
      <c r="N457">
        <v>0</v>
      </c>
      <c r="O457">
        <v>7.66</v>
      </c>
      <c r="P457">
        <v>72.14</v>
      </c>
      <c r="Q457">
        <v>99.93</v>
      </c>
    </row>
    <row r="458" spans="1:17" x14ac:dyDescent="0.25">
      <c r="A458">
        <v>2186371</v>
      </c>
      <c r="B458" t="s">
        <v>753</v>
      </c>
      <c r="C458" t="s">
        <v>146</v>
      </c>
      <c r="D458" t="str">
        <f>CONCATENATE(licencies[[#This Row],[Nom]]," ",licencies[[#This Row],[Prenom]])</f>
        <v>qp Sylvette</v>
      </c>
      <c r="F458" s="50"/>
      <c r="H458" t="s">
        <v>54</v>
      </c>
      <c r="I458" t="s">
        <v>76</v>
      </c>
      <c r="J458" t="s">
        <v>98</v>
      </c>
      <c r="K458">
        <v>3820</v>
      </c>
      <c r="L458">
        <v>0</v>
      </c>
      <c r="M458">
        <v>0</v>
      </c>
      <c r="N458">
        <v>0.03</v>
      </c>
      <c r="O458">
        <v>18.190000000000001</v>
      </c>
      <c r="P458">
        <v>90.46</v>
      </c>
      <c r="Q458">
        <v>100</v>
      </c>
    </row>
    <row r="459" spans="1:17" x14ac:dyDescent="0.25">
      <c r="A459">
        <v>2311734</v>
      </c>
      <c r="B459" t="s">
        <v>754</v>
      </c>
      <c r="C459" t="s">
        <v>119</v>
      </c>
      <c r="D459" t="str">
        <f>CONCATENATE(licencies[[#This Row],[Nom]]," ",licencies[[#This Row],[Prenom]])</f>
        <v>qq Monique</v>
      </c>
      <c r="F459" s="50"/>
      <c r="H459" t="s">
        <v>54</v>
      </c>
      <c r="I459" t="s">
        <v>76</v>
      </c>
      <c r="J459" t="s">
        <v>98</v>
      </c>
      <c r="K459">
        <v>1643</v>
      </c>
      <c r="L459">
        <v>0</v>
      </c>
      <c r="M459">
        <v>0.03</v>
      </c>
      <c r="N459">
        <v>16.11</v>
      </c>
      <c r="O459">
        <v>89.36</v>
      </c>
      <c r="P459">
        <v>99.98</v>
      </c>
      <c r="Q459">
        <v>100</v>
      </c>
    </row>
    <row r="460" spans="1:17" x14ac:dyDescent="0.25">
      <c r="A460">
        <v>1016429</v>
      </c>
      <c r="B460" t="s">
        <v>755</v>
      </c>
      <c r="C460" t="s">
        <v>116</v>
      </c>
      <c r="D460" t="str">
        <f>CONCATENATE(licencies[[#This Row],[Nom]]," ",licencies[[#This Row],[Prenom]])</f>
        <v>qr Nicole</v>
      </c>
      <c r="F460" s="50"/>
      <c r="H460" t="s">
        <v>54</v>
      </c>
      <c r="I460" t="s">
        <v>76</v>
      </c>
      <c r="J460" t="s">
        <v>98</v>
      </c>
      <c r="K460">
        <v>10281</v>
      </c>
      <c r="L460">
        <v>0</v>
      </c>
      <c r="M460">
        <v>0</v>
      </c>
      <c r="N460">
        <v>0</v>
      </c>
      <c r="O460">
        <v>0.2</v>
      </c>
      <c r="P460">
        <v>4.37</v>
      </c>
      <c r="Q460">
        <v>48.12</v>
      </c>
    </row>
    <row r="461" spans="1:17" x14ac:dyDescent="0.25">
      <c r="A461">
        <v>1022618</v>
      </c>
      <c r="B461" t="s">
        <v>756</v>
      </c>
      <c r="C461" t="s">
        <v>195</v>
      </c>
      <c r="D461" t="str">
        <f>CONCATENATE(licencies[[#This Row],[Nom]]," ",licencies[[#This Row],[Prenom]])</f>
        <v>qs Jean-François</v>
      </c>
      <c r="F461" s="50"/>
      <c r="H461" t="s">
        <v>54</v>
      </c>
      <c r="I461" t="s">
        <v>76</v>
      </c>
      <c r="J461" t="s">
        <v>79</v>
      </c>
      <c r="K461">
        <v>6970</v>
      </c>
      <c r="L461">
        <v>0</v>
      </c>
      <c r="M461">
        <v>0</v>
      </c>
      <c r="N461">
        <v>0</v>
      </c>
      <c r="O461">
        <v>1.85</v>
      </c>
      <c r="P461">
        <v>24.74</v>
      </c>
      <c r="Q461">
        <v>75</v>
      </c>
    </row>
    <row r="462" spans="1:17" x14ac:dyDescent="0.25">
      <c r="A462">
        <v>1008807</v>
      </c>
      <c r="B462" t="s">
        <v>757</v>
      </c>
      <c r="C462" t="s">
        <v>131</v>
      </c>
      <c r="D462" t="str">
        <f>CONCATENATE(licencies[[#This Row],[Nom]]," ",licencies[[#This Row],[Prenom]])</f>
        <v>qt Brigitte</v>
      </c>
      <c r="F462" s="50"/>
      <c r="H462" t="s">
        <v>54</v>
      </c>
      <c r="I462" t="s">
        <v>76</v>
      </c>
      <c r="J462" t="s">
        <v>79</v>
      </c>
      <c r="K462">
        <v>4621</v>
      </c>
      <c r="L462">
        <v>0</v>
      </c>
      <c r="M462">
        <v>0</v>
      </c>
      <c r="N462">
        <v>0</v>
      </c>
      <c r="O462">
        <v>8.77</v>
      </c>
      <c r="P462">
        <v>83.86</v>
      </c>
      <c r="Q462">
        <v>100</v>
      </c>
    </row>
    <row r="463" spans="1:17" x14ac:dyDescent="0.25">
      <c r="A463">
        <v>1012990</v>
      </c>
      <c r="B463" t="s">
        <v>758</v>
      </c>
      <c r="C463" t="s">
        <v>208</v>
      </c>
      <c r="D463" t="str">
        <f>CONCATENATE(licencies[[#This Row],[Nom]]," ",licencies[[#This Row],[Prenom]])</f>
        <v>qu Josée</v>
      </c>
      <c r="F463" s="50"/>
      <c r="H463" t="s">
        <v>54</v>
      </c>
      <c r="I463" t="s">
        <v>76</v>
      </c>
      <c r="J463" t="s">
        <v>79</v>
      </c>
      <c r="K463">
        <v>7895</v>
      </c>
      <c r="L463">
        <v>0</v>
      </c>
      <c r="M463">
        <v>0</v>
      </c>
      <c r="N463">
        <v>0</v>
      </c>
      <c r="O463">
        <v>0.94</v>
      </c>
      <c r="P463">
        <v>13.43</v>
      </c>
      <c r="Q463">
        <v>66.81</v>
      </c>
    </row>
    <row r="464" spans="1:17" x14ac:dyDescent="0.25">
      <c r="A464">
        <v>1330405</v>
      </c>
      <c r="B464" t="s">
        <v>759</v>
      </c>
      <c r="C464" t="s">
        <v>196</v>
      </c>
      <c r="D464" t="str">
        <f>CONCATENATE(licencies[[#This Row],[Nom]]," ",licencies[[#This Row],[Prenom]])</f>
        <v>qv Georges</v>
      </c>
      <c r="F464" s="50"/>
      <c r="H464" t="s">
        <v>54</v>
      </c>
      <c r="I464" t="s">
        <v>76</v>
      </c>
      <c r="J464" t="s">
        <v>120</v>
      </c>
      <c r="K464">
        <v>7011</v>
      </c>
      <c r="L464">
        <v>0</v>
      </c>
      <c r="M464">
        <v>0</v>
      </c>
      <c r="N464">
        <v>0.03</v>
      </c>
      <c r="O464">
        <v>2.85</v>
      </c>
      <c r="P464">
        <v>24.21</v>
      </c>
      <c r="Q464">
        <v>92.73</v>
      </c>
    </row>
    <row r="465" spans="1:17" x14ac:dyDescent="0.25">
      <c r="A465">
        <v>1006213</v>
      </c>
      <c r="B465" t="s">
        <v>760</v>
      </c>
      <c r="C465" t="s">
        <v>119</v>
      </c>
      <c r="D465" t="str">
        <f>CONCATENATE(licencies[[#This Row],[Nom]]," ",licencies[[#This Row],[Prenom]])</f>
        <v>qw Monique</v>
      </c>
      <c r="F465" s="50"/>
      <c r="H465" t="s">
        <v>54</v>
      </c>
      <c r="I465" t="s">
        <v>76</v>
      </c>
      <c r="J465" t="s">
        <v>79</v>
      </c>
      <c r="K465">
        <v>10148</v>
      </c>
      <c r="L465">
        <v>0</v>
      </c>
      <c r="M465">
        <v>0</v>
      </c>
      <c r="N465">
        <v>0</v>
      </c>
      <c r="O465">
        <v>0</v>
      </c>
      <c r="P465">
        <v>4.57</v>
      </c>
      <c r="Q465">
        <v>50.49</v>
      </c>
    </row>
    <row r="466" spans="1:17" x14ac:dyDescent="0.25">
      <c r="A466">
        <v>1119899</v>
      </c>
      <c r="B466" t="s">
        <v>761</v>
      </c>
      <c r="C466" t="s">
        <v>97</v>
      </c>
      <c r="D466" t="str">
        <f>CONCATENATE(licencies[[#This Row],[Nom]]," ",licencies[[#This Row],[Prenom]])</f>
        <v>qx Alain</v>
      </c>
      <c r="F466" s="50"/>
      <c r="H466" t="s">
        <v>54</v>
      </c>
      <c r="I466" t="s">
        <v>76</v>
      </c>
      <c r="J466" t="s">
        <v>98</v>
      </c>
      <c r="K466">
        <v>1636</v>
      </c>
      <c r="L466">
        <v>0</v>
      </c>
      <c r="M466">
        <v>0.11</v>
      </c>
      <c r="N466">
        <v>16.34</v>
      </c>
      <c r="O466">
        <v>80.67</v>
      </c>
      <c r="P466">
        <v>99.99</v>
      </c>
      <c r="Q466">
        <v>100</v>
      </c>
    </row>
    <row r="467" spans="1:17" x14ac:dyDescent="0.25">
      <c r="A467">
        <v>2210881</v>
      </c>
      <c r="B467" t="s">
        <v>762</v>
      </c>
      <c r="C467" t="s">
        <v>161</v>
      </c>
      <c r="D467" t="str">
        <f>CONCATENATE(licencies[[#This Row],[Nom]]," ",licencies[[#This Row],[Prenom]])</f>
        <v>qy Pierrette</v>
      </c>
      <c r="F467" s="50"/>
      <c r="H467" t="s">
        <v>54</v>
      </c>
      <c r="I467" t="s">
        <v>76</v>
      </c>
      <c r="J467" t="s">
        <v>120</v>
      </c>
      <c r="K467">
        <v>6799</v>
      </c>
      <c r="L467">
        <v>0</v>
      </c>
      <c r="M467">
        <v>0.06</v>
      </c>
      <c r="N467">
        <v>0.12</v>
      </c>
      <c r="O467">
        <v>0.38</v>
      </c>
      <c r="P467">
        <v>27.7</v>
      </c>
      <c r="Q467">
        <v>89.28</v>
      </c>
    </row>
    <row r="468" spans="1:17" x14ac:dyDescent="0.25">
      <c r="A468">
        <v>1054071</v>
      </c>
      <c r="B468" t="s">
        <v>763</v>
      </c>
      <c r="C468" t="s">
        <v>179</v>
      </c>
      <c r="D468" t="str">
        <f>CONCATENATE(licencies[[#This Row],[Nom]]," ",licencies[[#This Row],[Prenom]])</f>
        <v>qz Christiane-Yvette</v>
      </c>
      <c r="F468" s="50"/>
      <c r="H468" t="s">
        <v>54</v>
      </c>
      <c r="I468" t="s">
        <v>76</v>
      </c>
      <c r="J468" t="s">
        <v>98</v>
      </c>
      <c r="K468">
        <v>5880</v>
      </c>
      <c r="L468">
        <v>0</v>
      </c>
      <c r="M468">
        <v>0</v>
      </c>
      <c r="N468">
        <v>0</v>
      </c>
      <c r="O468">
        <v>3.39</v>
      </c>
      <c r="P468">
        <v>46.71</v>
      </c>
      <c r="Q468">
        <v>99.83</v>
      </c>
    </row>
    <row r="469" spans="1:17" x14ac:dyDescent="0.25">
      <c r="A469">
        <v>2632024</v>
      </c>
      <c r="B469" t="s">
        <v>764</v>
      </c>
      <c r="C469" t="s">
        <v>251</v>
      </c>
      <c r="D469" t="str">
        <f>CONCATENATE(licencies[[#This Row],[Nom]]," ",licencies[[#This Row],[Prenom]])</f>
        <v>ra Alliette</v>
      </c>
      <c r="F469" s="50"/>
      <c r="H469" t="s">
        <v>54</v>
      </c>
      <c r="I469" t="s">
        <v>76</v>
      </c>
      <c r="J469" t="s">
        <v>120</v>
      </c>
      <c r="K469">
        <v>12791</v>
      </c>
      <c r="L469">
        <v>0</v>
      </c>
      <c r="M469">
        <v>0</v>
      </c>
      <c r="N469">
        <v>0</v>
      </c>
      <c r="O469">
        <v>0</v>
      </c>
      <c r="P469">
        <v>1.19</v>
      </c>
      <c r="Q469">
        <v>12.41</v>
      </c>
    </row>
    <row r="470" spans="1:17" x14ac:dyDescent="0.25">
      <c r="A470">
        <v>2377477</v>
      </c>
      <c r="B470" t="s">
        <v>765</v>
      </c>
      <c r="C470" t="s">
        <v>199</v>
      </c>
      <c r="D470" t="str">
        <f>CONCATENATE(licencies[[#This Row],[Nom]]," ",licencies[[#This Row],[Prenom]])</f>
        <v>rb Cyril</v>
      </c>
      <c r="F470" s="50"/>
      <c r="H470" t="s">
        <v>54</v>
      </c>
      <c r="I470" t="s">
        <v>76</v>
      </c>
      <c r="J470" t="s">
        <v>77</v>
      </c>
      <c r="K470">
        <v>7214</v>
      </c>
      <c r="L470">
        <v>0</v>
      </c>
      <c r="M470">
        <v>0.04</v>
      </c>
      <c r="N470">
        <v>0.87</v>
      </c>
      <c r="O470">
        <v>4.03</v>
      </c>
      <c r="P470">
        <v>21.2</v>
      </c>
      <c r="Q470">
        <v>73.13</v>
      </c>
    </row>
    <row r="471" spans="1:17" x14ac:dyDescent="0.25">
      <c r="A471">
        <v>2186683</v>
      </c>
      <c r="B471" t="s">
        <v>766</v>
      </c>
      <c r="C471" t="s">
        <v>135</v>
      </c>
      <c r="D471" t="str">
        <f>CONCATENATE(licencies[[#This Row],[Nom]]," ",licencies[[#This Row],[Prenom]])</f>
        <v>rc Rolande</v>
      </c>
      <c r="F471" s="50"/>
      <c r="H471" t="s">
        <v>54</v>
      </c>
      <c r="I471" t="s">
        <v>76</v>
      </c>
      <c r="J471" t="s">
        <v>79</v>
      </c>
      <c r="K471">
        <v>3124</v>
      </c>
      <c r="L471">
        <v>0</v>
      </c>
      <c r="M471">
        <v>0</v>
      </c>
      <c r="N471">
        <v>0.06</v>
      </c>
      <c r="O471">
        <v>32.93</v>
      </c>
      <c r="P471">
        <v>96.51</v>
      </c>
      <c r="Q471">
        <v>100</v>
      </c>
    </row>
    <row r="472" spans="1:17" x14ac:dyDescent="0.25">
      <c r="A472">
        <v>1092388</v>
      </c>
      <c r="B472" t="s">
        <v>767</v>
      </c>
      <c r="C472" t="s">
        <v>235</v>
      </c>
      <c r="D472" t="str">
        <f>CONCATENATE(licencies[[#This Row],[Nom]]," ",licencies[[#This Row],[Prenom]])</f>
        <v>rd Anne</v>
      </c>
      <c r="F472" s="50"/>
      <c r="H472" t="s">
        <v>57</v>
      </c>
      <c r="I472" t="s">
        <v>76</v>
      </c>
      <c r="J472" t="s">
        <v>120</v>
      </c>
      <c r="K472">
        <v>14937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</row>
    <row r="473" spans="1:17" x14ac:dyDescent="0.25">
      <c r="A473">
        <v>1020473</v>
      </c>
      <c r="B473" t="s">
        <v>768</v>
      </c>
      <c r="C473" t="s">
        <v>243</v>
      </c>
      <c r="D473" t="str">
        <f>CONCATENATE(licencies[[#This Row],[Nom]]," ",licencies[[#This Row],[Prenom]])</f>
        <v>re Annick</v>
      </c>
      <c r="F473" s="50"/>
      <c r="H473" t="s">
        <v>57</v>
      </c>
      <c r="I473" t="s">
        <v>76</v>
      </c>
      <c r="J473" t="s">
        <v>79</v>
      </c>
      <c r="K473">
        <v>11407</v>
      </c>
      <c r="L473">
        <v>0</v>
      </c>
      <c r="M473">
        <v>0</v>
      </c>
      <c r="N473">
        <v>0</v>
      </c>
      <c r="O473">
        <v>0.93</v>
      </c>
      <c r="P473">
        <v>6.25</v>
      </c>
      <c r="Q473">
        <v>29.19</v>
      </c>
    </row>
    <row r="474" spans="1:17" x14ac:dyDescent="0.25">
      <c r="A474">
        <v>1017028</v>
      </c>
      <c r="B474" t="s">
        <v>769</v>
      </c>
      <c r="C474" t="s">
        <v>261</v>
      </c>
      <c r="D474" t="str">
        <f>CONCATENATE(licencies[[#This Row],[Nom]]," ",licencies[[#This Row],[Prenom]])</f>
        <v>rf Jean-Claude</v>
      </c>
      <c r="F474" s="50"/>
      <c r="H474" t="s">
        <v>57</v>
      </c>
      <c r="I474" t="s">
        <v>76</v>
      </c>
      <c r="J474" t="s">
        <v>98</v>
      </c>
      <c r="K474">
        <v>14161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1.86</v>
      </c>
    </row>
    <row r="475" spans="1:17" x14ac:dyDescent="0.25">
      <c r="A475">
        <v>1111819</v>
      </c>
      <c r="B475" t="s">
        <v>770</v>
      </c>
      <c r="C475" t="s">
        <v>119</v>
      </c>
      <c r="D475" t="str">
        <f>CONCATENATE(licencies[[#This Row],[Nom]]," ",licencies[[#This Row],[Prenom]])</f>
        <v>rg Monique</v>
      </c>
      <c r="F475" s="50"/>
      <c r="H475" t="s">
        <v>57</v>
      </c>
      <c r="I475" t="s">
        <v>76</v>
      </c>
      <c r="J475" t="s">
        <v>98</v>
      </c>
      <c r="K475">
        <v>14110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2.06</v>
      </c>
    </row>
    <row r="476" spans="1:17" x14ac:dyDescent="0.25">
      <c r="A476">
        <v>1085174</v>
      </c>
      <c r="B476" t="s">
        <v>771</v>
      </c>
      <c r="C476" t="s">
        <v>165</v>
      </c>
      <c r="D476" t="str">
        <f>CONCATENATE(licencies[[#This Row],[Nom]]," ",licencies[[#This Row],[Prenom]])</f>
        <v>rh Serge</v>
      </c>
      <c r="F476" s="50"/>
      <c r="H476" t="s">
        <v>57</v>
      </c>
      <c r="I476" t="s">
        <v>76</v>
      </c>
      <c r="J476" t="s">
        <v>98</v>
      </c>
      <c r="K476">
        <v>12838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11.83</v>
      </c>
    </row>
    <row r="477" spans="1:17" x14ac:dyDescent="0.25">
      <c r="A477">
        <v>1167308</v>
      </c>
      <c r="B477" t="s">
        <v>772</v>
      </c>
      <c r="C477" t="s">
        <v>137</v>
      </c>
      <c r="D477" t="str">
        <f>CONCATENATE(licencies[[#This Row],[Nom]]," ",licencies[[#This Row],[Prenom]])</f>
        <v>ri Régine</v>
      </c>
      <c r="F477" s="50"/>
      <c r="H477" t="s">
        <v>57</v>
      </c>
      <c r="I477" t="s">
        <v>76</v>
      </c>
      <c r="J477" t="s">
        <v>98</v>
      </c>
      <c r="K477">
        <v>12902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11.14</v>
      </c>
    </row>
    <row r="478" spans="1:17" x14ac:dyDescent="0.25">
      <c r="A478">
        <v>1213752</v>
      </c>
      <c r="B478" t="s">
        <v>773</v>
      </c>
      <c r="C478" t="s">
        <v>272</v>
      </c>
      <c r="D478" t="str">
        <f>CONCATENATE(licencies[[#This Row],[Nom]]," ",licencies[[#This Row],[Prenom]])</f>
        <v>rj Marc</v>
      </c>
      <c r="F478" s="50"/>
      <c r="H478" t="s">
        <v>57</v>
      </c>
      <c r="I478" t="s">
        <v>76</v>
      </c>
      <c r="J478" t="s">
        <v>120</v>
      </c>
      <c r="K478">
        <v>15334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</row>
    <row r="479" spans="1:17" x14ac:dyDescent="0.25">
      <c r="A479">
        <v>1017525</v>
      </c>
      <c r="B479" t="s">
        <v>774</v>
      </c>
      <c r="C479" t="s">
        <v>258</v>
      </c>
      <c r="D479" t="str">
        <f>CONCATENATE(licencies[[#This Row],[Nom]]," ",licencies[[#This Row],[Prenom]])</f>
        <v>rk Miguel</v>
      </c>
      <c r="F479" s="50"/>
      <c r="H479" t="s">
        <v>57</v>
      </c>
      <c r="I479" t="s">
        <v>76</v>
      </c>
      <c r="J479" t="s">
        <v>98</v>
      </c>
      <c r="K479">
        <v>14000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2.71</v>
      </c>
    </row>
    <row r="480" spans="1:17" x14ac:dyDescent="0.25">
      <c r="A480">
        <v>1002128</v>
      </c>
      <c r="B480" t="s">
        <v>775</v>
      </c>
      <c r="C480" t="s">
        <v>97</v>
      </c>
      <c r="D480" t="str">
        <f>CONCATENATE(licencies[[#This Row],[Nom]]," ",licencies[[#This Row],[Prenom]])</f>
        <v>rl Alain</v>
      </c>
      <c r="F480" s="50"/>
      <c r="H480" t="s">
        <v>57</v>
      </c>
      <c r="I480" t="s">
        <v>76</v>
      </c>
      <c r="J480" t="s">
        <v>79</v>
      </c>
      <c r="K480">
        <v>14904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</row>
    <row r="481" spans="1:17" x14ac:dyDescent="0.25">
      <c r="A481">
        <v>1020380</v>
      </c>
      <c r="B481" t="s">
        <v>776</v>
      </c>
      <c r="C481" t="s">
        <v>168</v>
      </c>
      <c r="D481" t="str">
        <f>CONCATENATE(licencies[[#This Row],[Nom]]," ",licencies[[#This Row],[Prenom]])</f>
        <v>rm Véronique</v>
      </c>
      <c r="F481" s="50"/>
      <c r="H481" t="s">
        <v>50</v>
      </c>
      <c r="I481" t="s">
        <v>76</v>
      </c>
      <c r="J481" t="s">
        <v>79</v>
      </c>
      <c r="K481">
        <v>15460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</row>
    <row r="482" spans="1:17" x14ac:dyDescent="0.25">
      <c r="A482">
        <v>1021932</v>
      </c>
      <c r="B482" t="s">
        <v>777</v>
      </c>
      <c r="C482" t="s">
        <v>244</v>
      </c>
      <c r="D482" t="str">
        <f>CONCATENATE(licencies[[#This Row],[Nom]]," ",licencies[[#This Row],[Prenom]])</f>
        <v>rn Isabelle</v>
      </c>
      <c r="F482" s="50"/>
      <c r="H482" t="s">
        <v>50</v>
      </c>
      <c r="I482" t="s">
        <v>76</v>
      </c>
      <c r="J482" t="s">
        <v>79</v>
      </c>
      <c r="K482">
        <v>17560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</row>
    <row r="483" spans="1:17" x14ac:dyDescent="0.25">
      <c r="A483">
        <v>1021943</v>
      </c>
      <c r="B483" t="s">
        <v>778</v>
      </c>
      <c r="C483" t="s">
        <v>119</v>
      </c>
      <c r="D483" t="str">
        <f>CONCATENATE(licencies[[#This Row],[Nom]]," ",licencies[[#This Row],[Prenom]])</f>
        <v>ro Monique</v>
      </c>
      <c r="F483" s="50"/>
      <c r="H483" t="s">
        <v>50</v>
      </c>
      <c r="I483" t="s">
        <v>76</v>
      </c>
      <c r="J483" t="s">
        <v>77</v>
      </c>
      <c r="K483">
        <v>17965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</row>
    <row r="484" spans="1:17" x14ac:dyDescent="0.25">
      <c r="A484">
        <v>1020358</v>
      </c>
      <c r="B484" t="s">
        <v>779</v>
      </c>
      <c r="C484" t="s">
        <v>126</v>
      </c>
      <c r="D484" t="str">
        <f>CONCATENATE(licencies[[#This Row],[Nom]]," ",licencies[[#This Row],[Prenom]])</f>
        <v>rp Martine</v>
      </c>
      <c r="F484" s="50"/>
      <c r="H484" t="s">
        <v>50</v>
      </c>
      <c r="I484" t="s">
        <v>76</v>
      </c>
      <c r="J484" t="s">
        <v>79</v>
      </c>
      <c r="K484">
        <v>16048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</row>
    <row r="485" spans="1:17" x14ac:dyDescent="0.25">
      <c r="A485">
        <v>1014585</v>
      </c>
      <c r="B485" t="s">
        <v>780</v>
      </c>
      <c r="C485" t="s">
        <v>92</v>
      </c>
      <c r="D485" t="str">
        <f>CONCATENATE(licencies[[#This Row],[Nom]]," ",licencies[[#This Row],[Prenom]])</f>
        <v>rq Claude</v>
      </c>
      <c r="F485" s="50"/>
      <c r="H485" t="s">
        <v>50</v>
      </c>
      <c r="I485" t="s">
        <v>76</v>
      </c>
      <c r="J485" t="s">
        <v>98</v>
      </c>
      <c r="K485">
        <v>12402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16.559999999999999</v>
      </c>
    </row>
    <row r="486" spans="1:17" x14ac:dyDescent="0.25">
      <c r="A486">
        <v>1022410</v>
      </c>
      <c r="B486" t="s">
        <v>781</v>
      </c>
      <c r="C486" t="s">
        <v>104</v>
      </c>
      <c r="D486" t="str">
        <f>CONCATENATE(licencies[[#This Row],[Nom]]," ",licencies[[#This Row],[Prenom]])</f>
        <v>rr Christiane</v>
      </c>
      <c r="F486" s="50"/>
      <c r="H486" t="s">
        <v>44</v>
      </c>
      <c r="I486" t="s">
        <v>76</v>
      </c>
      <c r="J486" t="s">
        <v>98</v>
      </c>
      <c r="K486">
        <v>17653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</row>
    <row r="487" spans="1:17" x14ac:dyDescent="0.25">
      <c r="A487">
        <v>1008926</v>
      </c>
      <c r="B487" t="s">
        <v>782</v>
      </c>
      <c r="C487" t="s">
        <v>123</v>
      </c>
      <c r="D487" t="str">
        <f>CONCATENATE(licencies[[#This Row],[Nom]]," ",licencies[[#This Row],[Prenom]])</f>
        <v>rs Françoise</v>
      </c>
      <c r="F487" s="50"/>
      <c r="H487" t="s">
        <v>44</v>
      </c>
      <c r="I487" t="s">
        <v>76</v>
      </c>
      <c r="J487" t="s">
        <v>79</v>
      </c>
      <c r="K487">
        <v>15621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</row>
    <row r="488" spans="1:17" x14ac:dyDescent="0.25">
      <c r="A488">
        <v>1019432</v>
      </c>
      <c r="B488" t="s">
        <v>783</v>
      </c>
      <c r="C488" t="s">
        <v>256</v>
      </c>
      <c r="D488" t="str">
        <f>CONCATENATE(licencies[[#This Row],[Nom]]," ",licencies[[#This Row],[Prenom]])</f>
        <v>rt Maité</v>
      </c>
      <c r="F488" s="50"/>
      <c r="H488" t="s">
        <v>44</v>
      </c>
      <c r="I488" t="s">
        <v>76</v>
      </c>
      <c r="J488" t="s">
        <v>98</v>
      </c>
      <c r="K488">
        <v>13874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3.38</v>
      </c>
    </row>
    <row r="489" spans="1:17" x14ac:dyDescent="0.25">
      <c r="A489">
        <v>1019442</v>
      </c>
      <c r="B489" t="s">
        <v>784</v>
      </c>
      <c r="C489" t="s">
        <v>274</v>
      </c>
      <c r="D489" t="str">
        <f>CONCATENATE(licencies[[#This Row],[Nom]]," ",licencies[[#This Row],[Prenom]])</f>
        <v>ru Clélia</v>
      </c>
      <c r="F489" s="50"/>
      <c r="H489" t="s">
        <v>44</v>
      </c>
      <c r="I489" t="s">
        <v>76</v>
      </c>
      <c r="J489" t="s">
        <v>77</v>
      </c>
      <c r="K489">
        <v>15691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</row>
    <row r="490" spans="1:17" x14ac:dyDescent="0.25">
      <c r="A490">
        <v>1020382</v>
      </c>
      <c r="B490" t="s">
        <v>785</v>
      </c>
      <c r="C490" t="s">
        <v>188</v>
      </c>
      <c r="D490" t="str">
        <f>CONCATENATE(licencies[[#This Row],[Nom]]," ",licencies[[#This Row],[Prenom]])</f>
        <v>rv Marie</v>
      </c>
      <c r="F490" s="50"/>
      <c r="H490" t="s">
        <v>44</v>
      </c>
      <c r="I490" t="s">
        <v>76</v>
      </c>
      <c r="J490" t="s">
        <v>77</v>
      </c>
      <c r="K490">
        <v>15696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</row>
    <row r="491" spans="1:17" x14ac:dyDescent="0.25">
      <c r="A491">
        <v>1022418</v>
      </c>
      <c r="B491" t="s">
        <v>786</v>
      </c>
      <c r="C491" t="s">
        <v>117</v>
      </c>
      <c r="D491" t="str">
        <f>CONCATENATE(licencies[[#This Row],[Nom]]," ",licencies[[#This Row],[Prenom]])</f>
        <v>rw Noëlle</v>
      </c>
      <c r="F491" s="50"/>
      <c r="H491" t="s">
        <v>44</v>
      </c>
      <c r="I491" t="s">
        <v>76</v>
      </c>
      <c r="J491" t="s">
        <v>98</v>
      </c>
      <c r="K491">
        <v>17917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</row>
    <row r="492" spans="1:17" x14ac:dyDescent="0.25">
      <c r="A492">
        <v>1019463</v>
      </c>
      <c r="B492" t="s">
        <v>787</v>
      </c>
      <c r="C492" t="s">
        <v>123</v>
      </c>
      <c r="D492" t="str">
        <f>CONCATENATE(licencies[[#This Row],[Nom]]," ",licencies[[#This Row],[Prenom]])</f>
        <v>rx Françoise</v>
      </c>
      <c r="F492" s="50"/>
      <c r="H492" t="s">
        <v>44</v>
      </c>
      <c r="I492" t="s">
        <v>76</v>
      </c>
      <c r="J492" t="s">
        <v>79</v>
      </c>
      <c r="K492">
        <v>15057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</row>
    <row r="493" spans="1:17" x14ac:dyDescent="0.25">
      <c r="A493">
        <v>1022429</v>
      </c>
      <c r="B493" t="s">
        <v>788</v>
      </c>
      <c r="C493" t="s">
        <v>116</v>
      </c>
      <c r="D493" t="str">
        <f>CONCATENATE(licencies[[#This Row],[Nom]]," ",licencies[[#This Row],[Prenom]])</f>
        <v>ry Nicole</v>
      </c>
      <c r="F493" s="50"/>
      <c r="H493" t="s">
        <v>44</v>
      </c>
      <c r="I493" t="s">
        <v>76</v>
      </c>
      <c r="J493" t="s">
        <v>120</v>
      </c>
      <c r="K493">
        <v>18150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</row>
    <row r="494" spans="1:17" x14ac:dyDescent="0.25">
      <c r="A494">
        <v>1020393</v>
      </c>
      <c r="B494" t="s">
        <v>789</v>
      </c>
      <c r="C494" t="s">
        <v>78</v>
      </c>
      <c r="D494" t="str">
        <f>CONCATENATE(licencies[[#This Row],[Nom]]," ",licencies[[#This Row],[Prenom]])</f>
        <v>rz Dominique</v>
      </c>
      <c r="F494" s="50"/>
      <c r="H494" t="s">
        <v>44</v>
      </c>
      <c r="I494" t="s">
        <v>76</v>
      </c>
      <c r="J494" t="s">
        <v>79</v>
      </c>
      <c r="K494">
        <v>13621</v>
      </c>
      <c r="L494">
        <v>0</v>
      </c>
      <c r="M494">
        <v>0</v>
      </c>
      <c r="N494">
        <v>0</v>
      </c>
      <c r="O494">
        <v>0</v>
      </c>
      <c r="P494">
        <v>0.06</v>
      </c>
      <c r="Q494">
        <v>5.18</v>
      </c>
    </row>
    <row r="495" spans="1:17" x14ac:dyDescent="0.25">
      <c r="A495">
        <v>1018860</v>
      </c>
      <c r="B495" t="s">
        <v>790</v>
      </c>
      <c r="C495" t="s">
        <v>255</v>
      </c>
      <c r="D495" t="str">
        <f>CONCATENATE(licencies[[#This Row],[Nom]]," ",licencies[[#This Row],[Prenom]])</f>
        <v>ta Fabienne</v>
      </c>
      <c r="F495" s="50"/>
      <c r="H495" t="s">
        <v>44</v>
      </c>
      <c r="I495" t="s">
        <v>76</v>
      </c>
      <c r="J495" t="s">
        <v>77</v>
      </c>
      <c r="K495">
        <v>13814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3.76</v>
      </c>
    </row>
    <row r="496" spans="1:17" x14ac:dyDescent="0.25">
      <c r="A496">
        <v>1019507</v>
      </c>
      <c r="B496" t="s">
        <v>791</v>
      </c>
      <c r="C496" t="s">
        <v>119</v>
      </c>
      <c r="D496" t="str">
        <f>CONCATENATE(licencies[[#This Row],[Nom]]," ",licencies[[#This Row],[Prenom]])</f>
        <v>tb Monique</v>
      </c>
      <c r="F496" s="50"/>
      <c r="H496" t="s">
        <v>44</v>
      </c>
      <c r="I496" t="s">
        <v>76</v>
      </c>
      <c r="J496" t="s">
        <v>98</v>
      </c>
      <c r="K496">
        <v>16388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</row>
    <row r="497" spans="1:17" x14ac:dyDescent="0.25">
      <c r="A497">
        <v>1022180</v>
      </c>
      <c r="B497" t="s">
        <v>792</v>
      </c>
      <c r="C497" t="s">
        <v>141</v>
      </c>
      <c r="D497" t="str">
        <f>CONCATENATE(licencies[[#This Row],[Nom]]," ",licencies[[#This Row],[Prenom]])</f>
        <v>tc Ghislaine</v>
      </c>
      <c r="F497" s="50"/>
      <c r="H497" t="s">
        <v>44</v>
      </c>
      <c r="I497" t="s">
        <v>76</v>
      </c>
      <c r="J497" t="s">
        <v>79</v>
      </c>
      <c r="K497">
        <v>18444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</row>
    <row r="498" spans="1:17" x14ac:dyDescent="0.25">
      <c r="A498">
        <v>2143387</v>
      </c>
      <c r="B498" t="s">
        <v>793</v>
      </c>
      <c r="C498" t="s">
        <v>138</v>
      </c>
      <c r="D498" t="str">
        <f>CONCATENATE(licencies[[#This Row],[Nom]]," ",licencies[[#This Row],[Prenom]])</f>
        <v>td Jean</v>
      </c>
      <c r="F498" s="50"/>
      <c r="H498" t="s">
        <v>44</v>
      </c>
      <c r="I498" t="s">
        <v>76</v>
      </c>
      <c r="J498" t="s">
        <v>120</v>
      </c>
      <c r="K498">
        <v>3203</v>
      </c>
      <c r="L498">
        <v>0</v>
      </c>
      <c r="M498">
        <v>0</v>
      </c>
      <c r="N498">
        <v>0</v>
      </c>
      <c r="O498">
        <v>30.91</v>
      </c>
      <c r="P498">
        <v>78.260000000000005</v>
      </c>
      <c r="Q498">
        <v>100</v>
      </c>
    </row>
    <row r="499" spans="1:17" x14ac:dyDescent="0.25">
      <c r="A499">
        <v>1015794</v>
      </c>
      <c r="B499" t="s">
        <v>794</v>
      </c>
      <c r="C499" t="s">
        <v>124</v>
      </c>
      <c r="D499" t="str">
        <f>CONCATENATE(licencies[[#This Row],[Nom]]," ",licencies[[#This Row],[Prenom]])</f>
        <v>te Anne-Marie</v>
      </c>
      <c r="F499" s="50"/>
      <c r="H499" t="s">
        <v>44</v>
      </c>
      <c r="I499" t="s">
        <v>76</v>
      </c>
      <c r="J499" t="s">
        <v>98</v>
      </c>
      <c r="K499">
        <v>9456</v>
      </c>
      <c r="L499">
        <v>0</v>
      </c>
      <c r="M499">
        <v>0</v>
      </c>
      <c r="N499">
        <v>0</v>
      </c>
      <c r="O499">
        <v>0</v>
      </c>
      <c r="P499">
        <v>3.05</v>
      </c>
      <c r="Q499">
        <v>63.68</v>
      </c>
    </row>
    <row r="500" spans="1:17" x14ac:dyDescent="0.25">
      <c r="A500">
        <v>1041265</v>
      </c>
      <c r="B500" t="s">
        <v>795</v>
      </c>
      <c r="C500" t="s">
        <v>197</v>
      </c>
      <c r="D500" t="str">
        <f>CONCATENATE(licencies[[#This Row],[Nom]]," ",licencies[[#This Row],[Prenom]])</f>
        <v>tf Odile</v>
      </c>
      <c r="F500" s="50"/>
      <c r="H500" t="s">
        <v>44</v>
      </c>
      <c r="I500" t="s">
        <v>76</v>
      </c>
      <c r="J500" t="s">
        <v>79</v>
      </c>
      <c r="K500">
        <v>7108</v>
      </c>
      <c r="L500">
        <v>0</v>
      </c>
      <c r="M500">
        <v>0</v>
      </c>
      <c r="N500">
        <v>0</v>
      </c>
      <c r="O500">
        <v>0.11</v>
      </c>
      <c r="P500">
        <v>22.74</v>
      </c>
      <c r="Q500">
        <v>79.77</v>
      </c>
    </row>
    <row r="501" spans="1:17" x14ac:dyDescent="0.25">
      <c r="A501">
        <v>1019518</v>
      </c>
      <c r="B501" t="s">
        <v>796</v>
      </c>
      <c r="C501" t="s">
        <v>90</v>
      </c>
      <c r="D501" t="str">
        <f>CONCATENATE(licencies[[#This Row],[Nom]]," ",licencies[[#This Row],[Prenom]])</f>
        <v>tg Michèle</v>
      </c>
      <c r="F501" s="50"/>
      <c r="H501" t="s">
        <v>44</v>
      </c>
      <c r="I501" t="s">
        <v>76</v>
      </c>
      <c r="J501" t="s">
        <v>98</v>
      </c>
      <c r="K501">
        <v>17050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</row>
    <row r="502" spans="1:17" x14ac:dyDescent="0.25">
      <c r="A502">
        <v>1022638</v>
      </c>
      <c r="B502" t="s">
        <v>797</v>
      </c>
      <c r="C502" t="s">
        <v>177</v>
      </c>
      <c r="D502" t="str">
        <f>CONCATENATE(licencies[[#This Row],[Nom]]," ",licencies[[#This Row],[Prenom]])</f>
        <v>th Mireille</v>
      </c>
      <c r="F502" s="50"/>
      <c r="H502" t="s">
        <v>52</v>
      </c>
      <c r="I502" t="s">
        <v>76</v>
      </c>
      <c r="J502" t="s">
        <v>98</v>
      </c>
      <c r="K502">
        <v>10196</v>
      </c>
      <c r="L502">
        <v>0</v>
      </c>
      <c r="M502">
        <v>0</v>
      </c>
      <c r="N502">
        <v>0</v>
      </c>
      <c r="O502">
        <v>0</v>
      </c>
      <c r="P502">
        <v>0.67</v>
      </c>
      <c r="Q502">
        <v>49.67</v>
      </c>
    </row>
    <row r="503" spans="1:17" x14ac:dyDescent="0.25">
      <c r="A503">
        <v>1004070</v>
      </c>
      <c r="B503" t="s">
        <v>798</v>
      </c>
      <c r="C503" t="s">
        <v>78</v>
      </c>
      <c r="D503" t="str">
        <f>CONCATENATE(licencies[[#This Row],[Nom]]," ",licencies[[#This Row],[Prenom]])</f>
        <v>ti Dominique</v>
      </c>
      <c r="F503" s="50"/>
      <c r="H503" t="s">
        <v>52</v>
      </c>
      <c r="I503" t="s">
        <v>76</v>
      </c>
      <c r="J503" t="s">
        <v>79</v>
      </c>
      <c r="K503">
        <v>3715</v>
      </c>
      <c r="L503">
        <v>0</v>
      </c>
      <c r="M503">
        <v>0</v>
      </c>
      <c r="N503">
        <v>0.03</v>
      </c>
      <c r="O503">
        <v>20.149999999999999</v>
      </c>
      <c r="P503">
        <v>67.77</v>
      </c>
      <c r="Q503">
        <v>99.99</v>
      </c>
    </row>
    <row r="504" spans="1:17" x14ac:dyDescent="0.25">
      <c r="A504">
        <v>1034069</v>
      </c>
      <c r="B504" t="s">
        <v>799</v>
      </c>
      <c r="C504" t="s">
        <v>157</v>
      </c>
      <c r="D504" t="str">
        <f>CONCATENATE(licencies[[#This Row],[Nom]]," ",licencies[[#This Row],[Prenom]])</f>
        <v>tj Geneviève</v>
      </c>
      <c r="F504" s="50"/>
      <c r="H504" t="s">
        <v>52</v>
      </c>
      <c r="I504" t="s">
        <v>76</v>
      </c>
      <c r="J504" t="s">
        <v>79</v>
      </c>
      <c r="K504">
        <v>4551</v>
      </c>
      <c r="L504">
        <v>0</v>
      </c>
      <c r="M504">
        <v>0</v>
      </c>
      <c r="N504">
        <v>0</v>
      </c>
      <c r="O504">
        <v>11.12</v>
      </c>
      <c r="P504">
        <v>58.21</v>
      </c>
      <c r="Q504">
        <v>99.38</v>
      </c>
    </row>
    <row r="505" spans="1:17" x14ac:dyDescent="0.25">
      <c r="A505">
        <v>1022628</v>
      </c>
      <c r="B505" t="s">
        <v>800</v>
      </c>
      <c r="C505" t="s">
        <v>257</v>
      </c>
      <c r="D505" t="str">
        <f>CONCATENATE(licencies[[#This Row],[Nom]]," ",licencies[[#This Row],[Prenom]])</f>
        <v>tk Malo</v>
      </c>
      <c r="F505" s="50"/>
      <c r="H505" t="s">
        <v>52</v>
      </c>
      <c r="I505" t="s">
        <v>76</v>
      </c>
      <c r="J505" t="s">
        <v>84</v>
      </c>
      <c r="K505">
        <v>13973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2.92</v>
      </c>
    </row>
    <row r="506" spans="1:17" x14ac:dyDescent="0.25">
      <c r="A506">
        <v>1009951</v>
      </c>
      <c r="B506" t="s">
        <v>801</v>
      </c>
      <c r="C506" t="s">
        <v>136</v>
      </c>
      <c r="D506" t="str">
        <f>CONCATENATE(licencies[[#This Row],[Nom]]," ",licencies[[#This Row],[Prenom]])</f>
        <v>tl Valérie</v>
      </c>
      <c r="F506" s="50"/>
      <c r="H506" t="s">
        <v>52</v>
      </c>
      <c r="I506" t="s">
        <v>76</v>
      </c>
      <c r="J506" t="s">
        <v>77</v>
      </c>
      <c r="K506">
        <v>3138</v>
      </c>
      <c r="L506">
        <v>0</v>
      </c>
      <c r="M506">
        <v>0</v>
      </c>
      <c r="N506">
        <v>0</v>
      </c>
      <c r="O506">
        <v>32.6</v>
      </c>
      <c r="P506">
        <v>95.01</v>
      </c>
      <c r="Q506">
        <v>100</v>
      </c>
    </row>
    <row r="507" spans="1:17" x14ac:dyDescent="0.25">
      <c r="A507">
        <v>2269503</v>
      </c>
      <c r="B507" t="s">
        <v>802</v>
      </c>
      <c r="C507" t="s">
        <v>95</v>
      </c>
      <c r="D507" t="str">
        <f>CONCATENATE(licencies[[#This Row],[Nom]]," ",licencies[[#This Row],[Prenom]])</f>
        <v>tm Laurent</v>
      </c>
      <c r="F507" s="50"/>
      <c r="H507" t="s">
        <v>48</v>
      </c>
      <c r="I507" t="s">
        <v>76</v>
      </c>
      <c r="J507" t="s">
        <v>77</v>
      </c>
      <c r="K507">
        <v>17334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</row>
    <row r="508" spans="1:17" x14ac:dyDescent="0.25">
      <c r="A508">
        <v>1017366</v>
      </c>
      <c r="B508" t="s">
        <v>803</v>
      </c>
      <c r="C508" t="s">
        <v>276</v>
      </c>
      <c r="D508" t="str">
        <f>CONCATENATE(licencies[[#This Row],[Nom]]," ",licencies[[#This Row],[Prenom]])</f>
        <v>tn Loan</v>
      </c>
      <c r="F508" s="50"/>
      <c r="H508" t="s">
        <v>39</v>
      </c>
      <c r="I508" t="s">
        <v>76</v>
      </c>
      <c r="J508" t="s">
        <v>277</v>
      </c>
      <c r="K508">
        <v>16123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</row>
    <row r="509" spans="1:17" x14ac:dyDescent="0.25">
      <c r="A509">
        <v>1017357</v>
      </c>
      <c r="B509" t="s">
        <v>804</v>
      </c>
      <c r="C509" t="s">
        <v>278</v>
      </c>
      <c r="D509" t="str">
        <f>CONCATENATE(licencies[[#This Row],[Nom]]," ",licencies[[#This Row],[Prenom]])</f>
        <v>to Solène</v>
      </c>
      <c r="F509" s="50"/>
      <c r="H509" t="s">
        <v>39</v>
      </c>
      <c r="I509" t="s">
        <v>76</v>
      </c>
      <c r="J509" t="s">
        <v>84</v>
      </c>
      <c r="K509">
        <v>16124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</row>
    <row r="510" spans="1:17" x14ac:dyDescent="0.25">
      <c r="A510">
        <v>1017374</v>
      </c>
      <c r="B510" t="s">
        <v>805</v>
      </c>
      <c r="C510" t="s">
        <v>281</v>
      </c>
      <c r="D510" t="str">
        <f>CONCATENATE(licencies[[#This Row],[Nom]]," ",licencies[[#This Row],[Prenom]])</f>
        <v>tp Rose</v>
      </c>
      <c r="F510" s="50"/>
      <c r="H510" t="s">
        <v>39</v>
      </c>
      <c r="I510" t="s">
        <v>76</v>
      </c>
      <c r="J510" t="s">
        <v>282</v>
      </c>
      <c r="K510">
        <v>17126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</row>
  </sheetData>
  <phoneticPr fontId="15" type="noConversion"/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1D7AC7-761A-4D61-8284-36FCCE5EEF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Licences</vt:lpstr>
      <vt:lpstr>OngletComitéN</vt:lpstr>
      <vt:lpstr>Licences!Zone_d_impression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b</dc:creator>
  <cp:lastModifiedBy>Yves Diennet</cp:lastModifiedBy>
  <dcterms:created xsi:type="dcterms:W3CDTF">2024-08-31T10:28:37Z</dcterms:created>
  <dcterms:modified xsi:type="dcterms:W3CDTF">2024-09-01T18:30:56Z</dcterms:modified>
</cp:coreProperties>
</file>