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8_{DB6FDC5F-D4CD-47A6-A9B5-51C00CCE68D6}" xr6:coauthVersionLast="47" xr6:coauthVersionMax="47" xr10:uidLastSave="{00000000-0000-0000-0000-000000000000}"/>
  <bookViews>
    <workbookView xWindow="-120" yWindow="-120" windowWidth="29040" windowHeight="15720" xr2:uid="{D174179B-340D-4E3B-8A65-CD42EFF61366}"/>
  </bookViews>
  <sheets>
    <sheet name="Compte" sheetId="1" r:id="rId1"/>
    <sheet name="Bilans" sheetId="2" r:id="rId2"/>
    <sheet name="Ne pas toucher" sheetId="3" r:id="rId3"/>
  </sheets>
  <definedNames>
    <definedName name="liste_annees">Compte[Années]</definedName>
    <definedName name="liste_categorie">Compte[Catégorie]</definedName>
    <definedName name="liste_mode">Compte[Mode]</definedName>
    <definedName name="Segment_Années">#N/A</definedName>
    <definedName name="Segment_Catégori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2" l="1"/>
  <c r="C6" i="2"/>
  <c r="C7" i="2"/>
  <c r="C8" i="2"/>
  <c r="C9" i="2"/>
  <c r="D9" i="2" s="1"/>
  <c r="C10" i="2"/>
  <c r="C11" i="2"/>
  <c r="C12" i="2"/>
  <c r="D12" i="2" s="1"/>
  <c r="C13" i="2"/>
  <c r="D13" i="2" s="1"/>
  <c r="C14" i="2"/>
  <c r="D14" i="2" s="1"/>
  <c r="C15" i="2"/>
  <c r="C16" i="2"/>
  <c r="C4" i="2"/>
  <c r="B5" i="2"/>
  <c r="B6" i="2"/>
  <c r="B7" i="2"/>
  <c r="B8" i="2"/>
  <c r="B9" i="2"/>
  <c r="B10" i="2"/>
  <c r="B11" i="2"/>
  <c r="B12" i="2"/>
  <c r="B13" i="2"/>
  <c r="B14" i="2"/>
  <c r="B15" i="2"/>
  <c r="B16" i="2"/>
  <c r="B4" i="2"/>
  <c r="E4" i="1"/>
  <c r="A4" i="2" a="1"/>
  <c r="A4" i="2" s="1"/>
  <c r="B125" i="1"/>
  <c r="B124" i="1"/>
  <c r="B123" i="1"/>
  <c r="B122" i="1"/>
  <c r="B121" i="1"/>
  <c r="B120" i="1"/>
  <c r="H4" i="1"/>
  <c r="G4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8" i="1"/>
  <c r="D10" i="2" l="1"/>
  <c r="D8" i="2"/>
  <c r="D7" i="2"/>
  <c r="D6" i="2"/>
  <c r="D5" i="2"/>
  <c r="D4" i="2"/>
  <c r="D16" i="2"/>
  <c r="D15" i="2"/>
  <c r="D11" i="2"/>
  <c r="C1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<sst xmlns="http://schemas.openxmlformats.org/spreadsheetml/2006/main" count="312" uniqueCount="118">
  <si>
    <t>Date</t>
  </si>
  <si>
    <t>Années</t>
  </si>
  <si>
    <t>Libellé</t>
  </si>
  <si>
    <t>Catégorie</t>
  </si>
  <si>
    <t>Mode</t>
  </si>
  <si>
    <t>N° cheque</t>
  </si>
  <si>
    <t>Dépense</t>
  </si>
  <si>
    <t>Recette</t>
  </si>
  <si>
    <t>pub calendrier Mr VELLEINE</t>
  </si>
  <si>
    <t>Calendrier</t>
  </si>
  <si>
    <t>Remise de cheque</t>
  </si>
  <si>
    <t xml:space="preserve">Tenue de compte professionnel </t>
  </si>
  <si>
    <t>Banque</t>
  </si>
  <si>
    <t>Prélèvement</t>
  </si>
  <si>
    <t>boulangerie delices du thaurion à pontarion</t>
  </si>
  <si>
    <t>Noel</t>
  </si>
  <si>
    <t>Chèque Emis</t>
  </si>
  <si>
    <t>promocash</t>
  </si>
  <si>
    <t xml:space="preserve">envellope pre timbré </t>
  </si>
  <si>
    <t xml:space="preserve">vin chautard </t>
  </si>
  <si>
    <t xml:space="preserve">SDIS sgc gueret </t>
  </si>
  <si>
    <t>Subvention</t>
  </si>
  <si>
    <t>Virement</t>
  </si>
  <si>
    <t xml:space="preserve">remboursement cotisation carte </t>
  </si>
  <si>
    <t>thiriet glace</t>
  </si>
  <si>
    <t>Sainte-barbe</t>
  </si>
  <si>
    <t>netto</t>
  </si>
  <si>
    <t>chautard</t>
  </si>
  <si>
    <t>copie plan menu</t>
  </si>
  <si>
    <t>versement d'especes gueret carnot</t>
  </si>
  <si>
    <t>Versement Espèce</t>
  </si>
  <si>
    <t>depot cheques  rive droite de sardent</t>
  </si>
  <si>
    <t>depot cheques la chapelle st martial villages</t>
  </si>
  <si>
    <t>depot cheques vidaillat bourg + villages</t>
  </si>
  <si>
    <t>depot cheques st hilaire villages</t>
  </si>
  <si>
    <t>depot cheques pontarion route de limoges</t>
  </si>
  <si>
    <t>depot cheques st hilaire le château côté gauche</t>
  </si>
  <si>
    <t>depot cheques sardent gauche</t>
  </si>
  <si>
    <t>depot cheques sardent rive droite</t>
  </si>
  <si>
    <t>depot cheques divers calendrier</t>
  </si>
  <si>
    <t>depot cheques sardent</t>
  </si>
  <si>
    <t>depot cheques st hilaire</t>
  </si>
  <si>
    <t xml:space="preserve">depot cheques vidaillat </t>
  </si>
  <si>
    <t>depot cheques calendriers divers</t>
  </si>
  <si>
    <t xml:space="preserve">depot cheques pontarion </t>
  </si>
  <si>
    <t>depot cheques la pouge + village</t>
  </si>
  <si>
    <t>depot cheques chapelle st martial + villages</t>
  </si>
  <si>
    <t>depot cheques sardent + 1 cheque st hilaire</t>
  </si>
  <si>
    <t>depot cheques bourg pontarion</t>
  </si>
  <si>
    <t>repas bord loic</t>
  </si>
  <si>
    <t>boulangerie delices thauron à pontarion</t>
  </si>
  <si>
    <t>proxi pontarion</t>
  </si>
  <si>
    <t>virement compte courant sur livret a</t>
  </si>
  <si>
    <t>ASARPRIM calendrier 2025</t>
  </si>
  <si>
    <t>location salle de soubrebost</t>
  </si>
  <si>
    <t>carte leclerc jf+sylvie+nicolas facture N°0240002574</t>
  </si>
  <si>
    <t>frais fourniture carte debit</t>
  </si>
  <si>
    <t>MDA electromenager acompte n°l01360200007767</t>
  </si>
  <si>
    <t>Foyer</t>
  </si>
  <si>
    <t>MDA cuisine acompte n°l01360200007768</t>
  </si>
  <si>
    <t>TENUE DE COMPTE PROFESSIONNEL</t>
  </si>
  <si>
    <t>MDA electromenager reste paiement n°l01360200007767</t>
  </si>
  <si>
    <t>repas noel atelier du viand'art N°45288 59</t>
  </si>
  <si>
    <t>fleur sas bord décés père de vincent (pompier)</t>
  </si>
  <si>
    <t>Décès</t>
  </si>
  <si>
    <t>multimedia leclerc enveloppe timbrée n°0240003979</t>
  </si>
  <si>
    <t>Brocante</t>
  </si>
  <si>
    <t>darty videoprojecteur commande n°9164427263259</t>
  </si>
  <si>
    <t xml:space="preserve">SUMUP LIMITED </t>
  </si>
  <si>
    <t>ioburo SAS limousin bureautique facture FC1-015008</t>
  </si>
  <si>
    <t>Amicale</t>
  </si>
  <si>
    <t>MDA cuisine element commande n°l01360200007768</t>
  </si>
  <si>
    <t xml:space="preserve">bordereau de remise de cheques </t>
  </si>
  <si>
    <t>interets crediteurs ps bourganeuf pontarion</t>
  </si>
  <si>
    <t>promocash (barbecue D.A) document n° 183139</t>
  </si>
  <si>
    <t>Barbecue</t>
  </si>
  <si>
    <t>virement Livret A association vers compte courant</t>
  </si>
  <si>
    <t>carrefour market (barbecue D.A) factue n° 14427662042354</t>
  </si>
  <si>
    <t>majuscule rame de papier + correcteurs facture n° 420856</t>
  </si>
  <si>
    <t>Proxi cafe + charbon (barbecue D.A)</t>
  </si>
  <si>
    <t>meuble + electromenager (rajoue) commande N°001360100000583</t>
  </si>
  <si>
    <t>frais fourniture carte debit Facture N°2414400179196</t>
  </si>
  <si>
    <t>frais envoie de chequier en pli simple Facture N°2414400179195</t>
  </si>
  <si>
    <t>virement de Mr philippe COLIN</t>
  </si>
  <si>
    <t>O'pink bourganeuf hamburgeur (forum des association)</t>
  </si>
  <si>
    <t>Divers</t>
  </si>
  <si>
    <t>subvention pontarion n°160230110155002024-07-05234</t>
  </si>
  <si>
    <t>pizza sobrebost la monna match de foot</t>
  </si>
  <si>
    <t>frais tenue de compte professionnel</t>
  </si>
  <si>
    <t>annonceur Mr Meraud Loic</t>
  </si>
  <si>
    <t>annonceur</t>
  </si>
  <si>
    <t>boisson pour le foyer</t>
  </si>
  <si>
    <t>Mr patrice beaurain annonceur "la nonna"</t>
  </si>
  <si>
    <t>MONNAIE POUR LA BROCANTE</t>
  </si>
  <si>
    <t>Retrait</t>
  </si>
  <si>
    <t xml:space="preserve">frais envoie de chequier en pli simple </t>
  </si>
  <si>
    <t>sarl Bord Loic</t>
  </si>
  <si>
    <t>U.D.S.P contrat CFA+ 2024</t>
  </si>
  <si>
    <t>U.D.S.P</t>
  </si>
  <si>
    <t>U.D.S.P cotisation 2024</t>
  </si>
  <si>
    <t xml:space="preserve">DESCHAMPS JEROME  A TOUT HEURE TAXI </t>
  </si>
  <si>
    <t>RETRAIT D'ESPECES DIFF.DEFICIT/VERSEMENT</t>
  </si>
  <si>
    <t>RECHERCHE</t>
  </si>
  <si>
    <t>ESSAI</t>
  </si>
  <si>
    <t>Virement/livret</t>
  </si>
  <si>
    <t>SOMME DES DEPENSES</t>
  </si>
  <si>
    <t>SOMME DES RECETTES</t>
  </si>
  <si>
    <t>COMPTE CS DE PONTARION 23</t>
  </si>
  <si>
    <t>Compte courant</t>
  </si>
  <si>
    <t>Solde du compte:</t>
  </si>
  <si>
    <t>reporter solde</t>
  </si>
  <si>
    <t>année</t>
  </si>
  <si>
    <t>solde</t>
  </si>
  <si>
    <t xml:space="preserve">LIVRET A    pour     l'année 2023                                                                                                                </t>
  </si>
  <si>
    <t>Recettes</t>
  </si>
  <si>
    <t>Bilan</t>
  </si>
  <si>
    <t>Bénéfices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</si>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</sst>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d\ mmmm\ yyyy;@"/>
    <numFmt numFmtId="165" formatCode="#,##0.00\ _€;[Red]\-#,##0.00\ _€"/>
    <numFmt numFmtId="166" formatCode="#,##0.00\ _€"/>
    <numFmt numFmtId="168" formatCode="#,##0.00\ &quot;€&quot;"/>
  </numFmts>
  <fonts count="16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4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rgb="FFFF0000"/>
      <name val="Aptos Narrow"/>
      <family val="2"/>
      <scheme val="minor"/>
    </font>
    <font>
      <b/>
      <sz val="12"/>
      <color theme="9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0"/>
      <name val="Aptos Narrow"/>
      <family val="2"/>
      <scheme val="minor"/>
    </font>
    <font>
      <b/>
      <sz val="20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4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/>
      <top style="double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6" fillId="3" borderId="2" xfId="0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164" fontId="4" fillId="2" borderId="8" xfId="0" applyNumberFormat="1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65" fontId="5" fillId="2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12" fillId="0" borderId="0" xfId="0" applyFont="1" applyAlignment="1">
      <alignment horizontal="centerContinuous"/>
    </xf>
    <xf numFmtId="166" fontId="5" fillId="2" borderId="10" xfId="0" applyNumberFormat="1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wrapText="1"/>
    </xf>
    <xf numFmtId="0" fontId="2" fillId="5" borderId="15" xfId="0" applyFont="1" applyFill="1" applyBorder="1" applyAlignment="1">
      <alignment horizontal="center" wrapText="1"/>
    </xf>
    <xf numFmtId="44" fontId="3" fillId="4" borderId="16" xfId="0" applyNumberFormat="1" applyFont="1" applyFill="1" applyBorder="1" applyAlignment="1">
      <alignment horizontal="center"/>
    </xf>
    <xf numFmtId="44" fontId="0" fillId="5" borderId="17" xfId="0" applyNumberFormat="1" applyFill="1" applyBorder="1" applyAlignment="1">
      <alignment horizontal="center"/>
    </xf>
    <xf numFmtId="0" fontId="13" fillId="2" borderId="18" xfId="0" applyFont="1" applyFill="1" applyBorder="1" applyAlignment="1">
      <alignment horizontal="centerContinuous" vertical="center"/>
    </xf>
    <xf numFmtId="0" fontId="13" fillId="2" borderId="19" xfId="0" applyFont="1" applyFill="1" applyBorder="1" applyAlignment="1">
      <alignment horizontal="centerContinuous" vertical="center"/>
    </xf>
    <xf numFmtId="0" fontId="13" fillId="2" borderId="20" xfId="0" applyFont="1" applyFill="1" applyBorder="1" applyAlignment="1">
      <alignment horizontal="centerContinuous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8" fontId="0" fillId="0" borderId="26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8" fontId="0" fillId="0" borderId="27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8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14" fillId="2" borderId="33" xfId="0" applyFont="1" applyFill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2" fillId="0" borderId="0" xfId="0" applyFont="1"/>
    <xf numFmtId="166" fontId="2" fillId="0" borderId="0" xfId="0" applyNumberFormat="1" applyFont="1"/>
    <xf numFmtId="0" fontId="11" fillId="0" borderId="0" xfId="0" applyFont="1"/>
    <xf numFmtId="0" fontId="15" fillId="0" borderId="0" xfId="0" applyFont="1" applyAlignment="1">
      <alignment horizontal="right"/>
    </xf>
    <xf numFmtId="0" fontId="15" fillId="6" borderId="35" xfId="0" applyFont="1" applyFill="1" applyBorder="1" applyAlignment="1">
      <alignment horizontal="center"/>
    </xf>
    <xf numFmtId="0" fontId="11" fillId="0" borderId="42" xfId="0" applyFont="1" applyBorder="1"/>
    <xf numFmtId="0" fontId="11" fillId="0" borderId="43" xfId="0" applyFont="1" applyBorder="1"/>
    <xf numFmtId="0" fontId="11" fillId="0" borderId="35" xfId="0" applyFont="1" applyBorder="1"/>
    <xf numFmtId="0" fontId="11" fillId="0" borderId="44" xfId="0" applyFont="1" applyBorder="1"/>
    <xf numFmtId="0" fontId="0" fillId="0" borderId="45" xfId="0" applyBorder="1"/>
    <xf numFmtId="0" fontId="0" fillId="0" borderId="46" xfId="0" applyBorder="1"/>
    <xf numFmtId="0" fontId="11" fillId="7" borderId="38" xfId="0" applyFont="1" applyFill="1" applyBorder="1" applyAlignment="1">
      <alignment horizontal="center"/>
    </xf>
    <xf numFmtId="0" fontId="11" fillId="7" borderId="39" xfId="0" applyFont="1" applyFill="1" applyBorder="1" applyAlignment="1">
      <alignment horizontal="center"/>
    </xf>
    <xf numFmtId="0" fontId="11" fillId="7" borderId="40" xfId="0" applyFont="1" applyFill="1" applyBorder="1"/>
    <xf numFmtId="0" fontId="11" fillId="8" borderId="41" xfId="0" applyFont="1" applyFill="1" applyBorder="1"/>
    <xf numFmtId="0" fontId="11" fillId="8" borderId="5" xfId="0" applyFont="1" applyFill="1" applyBorder="1"/>
    <xf numFmtId="0" fontId="0" fillId="8" borderId="29" xfId="0" applyFill="1" applyBorder="1"/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164" fontId="6" fillId="3" borderId="6" xfId="0" applyNumberFormat="1" applyFont="1" applyFill="1" applyBorder="1" applyAlignment="1" applyProtection="1">
      <alignment horizontal="center" vertical="center"/>
      <protection locked="0"/>
    </xf>
    <xf numFmtId="164" fontId="6" fillId="0" borderId="7" xfId="0" applyNumberFormat="1" applyFont="1" applyBorder="1" applyAlignment="1" applyProtection="1">
      <alignment horizontal="center" vertical="center"/>
      <protection locked="0"/>
    </xf>
    <xf numFmtId="164" fontId="6" fillId="3" borderId="7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9" fillId="3" borderId="4" xfId="0" applyFont="1" applyFill="1" applyBorder="1" applyAlignment="1" applyProtection="1">
      <alignment horizontal="center" vertical="center"/>
      <protection locked="0"/>
    </xf>
    <xf numFmtId="165" fontId="7" fillId="3" borderId="2" xfId="0" applyNumberFormat="1" applyFont="1" applyFill="1" applyBorder="1" applyAlignment="1" applyProtection="1">
      <alignment horizontal="center" vertical="center"/>
      <protection locked="0"/>
    </xf>
    <xf numFmtId="165" fontId="7" fillId="0" borderId="4" xfId="0" applyNumberFormat="1" applyFont="1" applyBorder="1" applyAlignment="1" applyProtection="1">
      <alignment horizontal="center" vertical="center"/>
      <protection locked="0"/>
    </xf>
    <xf numFmtId="165" fontId="7" fillId="3" borderId="4" xfId="0" applyNumberFormat="1" applyFont="1" applyFill="1" applyBorder="1" applyAlignment="1" applyProtection="1">
      <alignment horizontal="center" vertical="center"/>
      <protection locked="0"/>
    </xf>
    <xf numFmtId="166" fontId="8" fillId="3" borderId="11" xfId="0" applyNumberFormat="1" applyFont="1" applyFill="1" applyBorder="1" applyAlignment="1" applyProtection="1">
      <alignment horizontal="center" vertical="center"/>
      <protection locked="0"/>
    </xf>
    <xf numFmtId="166" fontId="8" fillId="0" borderId="12" xfId="0" applyNumberFormat="1" applyFont="1" applyBorder="1" applyAlignment="1" applyProtection="1">
      <alignment horizontal="center" vertical="center"/>
      <protection locked="0"/>
    </xf>
    <xf numFmtId="166" fontId="8" fillId="3" borderId="12" xfId="0" applyNumberFormat="1" applyFont="1" applyFill="1" applyBorder="1" applyAlignment="1" applyProtection="1">
      <alignment horizontal="center" vertical="center"/>
      <protection locked="0"/>
    </xf>
    <xf numFmtId="166" fontId="8" fillId="0" borderId="13" xfId="0" applyNumberFormat="1" applyFont="1" applyBorder="1" applyAlignment="1" applyProtection="1">
      <alignment horizontal="center" vertical="center"/>
      <protection locked="0"/>
    </xf>
    <xf numFmtId="166" fontId="8" fillId="3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/>
        <name val="Aptos Narrow"/>
        <family val="2"/>
        <scheme val="minor"/>
      </font>
      <numFmt numFmtId="166" formatCode="#,##0.00\ _€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tos Narrow"/>
        <family val="2"/>
        <scheme val="minor"/>
      </font>
      <numFmt numFmtId="165" formatCode="#,##0.00\ _€;[Red]\-#,##0.00\ _€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numFmt numFmtId="164" formatCode="[$-40C]d\ mmmm\ yy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tos Narrow"/>
        <family val="2"/>
        <scheme val="minor"/>
      </font>
      <numFmt numFmtId="165" formatCode="#,##0.00\ _€;[Red]\-#,##0.00\ _€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/>
        <name val="Aptos Narrow"/>
        <family val="2"/>
        <scheme val="minor"/>
      </font>
      <numFmt numFmtId="166" formatCode="#,##0.00\ _€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 style="double">
          <color auto="1"/>
        </top>
        <bottom/>
        <vertical/>
        <horizontal/>
      </border>
    </dxf>
    <dxf>
      <border outline="0">
        <left style="thick">
          <color auto="1"/>
        </left>
        <top style="thick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ptos Narrow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638175</xdr:colOff>
      <xdr:row>5</xdr:row>
      <xdr:rowOff>0</xdr:rowOff>
    </xdr:from>
    <xdr:to>
      <xdr:col>11</xdr:col>
      <xdr:colOff>180975</xdr:colOff>
      <xdr:row>17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Années">
              <a:extLst>
                <a:ext uri="{FF2B5EF4-FFF2-40B4-BE49-F238E27FC236}">
                  <a16:creationId xmlns:a16="http://schemas.microsoft.com/office/drawing/2014/main" id="{A781E8A0-C021-1195-3427-9CD741DC3B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87125" y="13620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180975</xdr:colOff>
      <xdr:row>5</xdr:row>
      <xdr:rowOff>0</xdr:rowOff>
    </xdr:from>
    <xdr:to>
      <xdr:col>13</xdr:col>
      <xdr:colOff>485775</xdr:colOff>
      <xdr:row>17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Catégorie">
              <a:extLst>
                <a:ext uri="{FF2B5EF4-FFF2-40B4-BE49-F238E27FC236}">
                  <a16:creationId xmlns:a16="http://schemas.microsoft.com/office/drawing/2014/main" id="{9795CD03-7C2E-3F0C-58B5-95D138BA07F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115925" y="13620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13</xdr:col>
      <xdr:colOff>180975</xdr:colOff>
      <xdr:row>0</xdr:row>
      <xdr:rowOff>114300</xdr:rowOff>
    </xdr:from>
    <xdr:to>
      <xdr:col>14</xdr:col>
      <xdr:colOff>514350</xdr:colOff>
      <xdr:row>2</xdr:row>
      <xdr:rowOff>247650</xdr:rowOff>
    </xdr:to>
    <xdr:sp macro="" textlink="">
      <xdr:nvSpPr>
        <xdr:cNvPr id="4" name="Bulle narrative : rectangle à coins arrondis 3">
          <a:extLst>
            <a:ext uri="{FF2B5EF4-FFF2-40B4-BE49-F238E27FC236}">
              <a16:creationId xmlns:a16="http://schemas.microsoft.com/office/drawing/2014/main" id="{D6DC9CA8-AD45-EB39-BDE6-317CF4729A6F}"/>
            </a:ext>
          </a:extLst>
        </xdr:cNvPr>
        <xdr:cNvSpPr/>
      </xdr:nvSpPr>
      <xdr:spPr>
        <a:xfrm>
          <a:off x="14639925" y="114300"/>
          <a:ext cx="1095375" cy="657225"/>
        </a:xfrm>
        <a:prstGeom prst="wedgeRoundRectCallout">
          <a:avLst>
            <a:gd name="adj1" fmla="val -32138"/>
            <a:gd name="adj2" fmla="val 144039"/>
            <a:gd name="adj3" fmla="val 1666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enlever le filtre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5673ECC6-A4C1-4397-8DAD-C8ED7A62BDF1}" sourceName="Années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33863C87-7741-436A-B46E-F015338B927F}" sourceName="Catégorie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81AB58F1-C1D1-47D5-9A08-A8CE573FD9B0}" cache="Segment_Années" caption="Années" rowHeight="257175"/>
  <slicer name="Catégorie" xr10:uid="{F1593816-5387-41DD-80F2-DF2F8CFEA9EB}" cache="Segment_Catégorie" caption="Catégorie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33309E-4DC6-46F1-B947-D16BCC538930}" name="Compte" displayName="Compte" ref="A7:H125" headerRowDxfId="18" dataDxfId="17" tableBorderDxfId="16">
  <autoFilter ref="A7:H125" xr:uid="{F633309E-4DC6-46F1-B947-D16BCC53893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EB762AC-940E-46B0-81BC-8AEBB25AF75A}" name="Date" totalsRowLabel="Total" dataDxfId="6" totalsRowDxfId="7"/>
    <tableColumn id="2" xr3:uid="{6F4D5D4F-7837-42F8-9D89-39A90EA0CB84}" name="Années" dataDxfId="15" totalsRowDxfId="8">
      <calculatedColumnFormula>YEAR(A8)</calculatedColumnFormula>
    </tableColumn>
    <tableColumn id="3" xr3:uid="{6122213B-7307-4154-A295-550ABAA4EBA5}" name="Libellé" dataDxfId="5" totalsRowDxfId="9"/>
    <tableColumn id="4" xr3:uid="{BFDA2DC8-40EF-46CE-BACB-5990C66D9D66}" name="Catégorie" dataDxfId="4" totalsRowDxfId="10"/>
    <tableColumn id="5" xr3:uid="{8B459376-CE24-4C52-B91D-00B1F6461AC1}" name="Mode" dataDxfId="3" totalsRowDxfId="11"/>
    <tableColumn id="6" xr3:uid="{63EA9B33-B9A0-48F2-A851-63BEC7EE0437}" name="N° cheque" dataDxfId="2" totalsRowDxfId="12"/>
    <tableColumn id="7" xr3:uid="{12F6CA9B-B459-4B53-83E0-25D0E45447D7}" name="Dépense" totalsRowFunction="sum" dataDxfId="1" totalsRowDxfId="13"/>
    <tableColumn id="8" xr3:uid="{70D61395-2613-4812-BA25-8EB5D55A7DA5}" name="Recette" totalsRowFunction="sum" dataDxfId="0" totalsRow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C5CCA4-F235-4FB7-A770-C1730517DE9B}">
  <dimension ref="A1:M125"/>
  <sheetViews>
    <sheetView tabSelected="1" workbookViewId="0">
      <selection activeCell="P21" sqref="P21"/>
    </sheetView>
  </sheetViews>
  <sheetFormatPr baseColWidth="10" defaultRowHeight="15" x14ac:dyDescent="0.25"/>
  <cols>
    <col min="1" max="1" width="15" bestFit="1" customWidth="1"/>
    <col min="2" max="2" width="9.85546875" bestFit="1" customWidth="1"/>
    <col min="3" max="3" width="55.5703125" bestFit="1" customWidth="1"/>
    <col min="4" max="4" width="16.85546875" bestFit="1" customWidth="1"/>
    <col min="5" max="5" width="18.42578125" bestFit="1" customWidth="1"/>
    <col min="6" max="6" width="18.7109375" customWidth="1"/>
    <col min="7" max="7" width="13.28515625" customWidth="1"/>
    <col min="8" max="8" width="12" customWidth="1"/>
  </cols>
  <sheetData>
    <row r="1" spans="1:13" ht="15.75" thickBot="1" x14ac:dyDescent="0.3"/>
    <row r="2" spans="1:13" ht="25.5" thickTop="1" thickBot="1" x14ac:dyDescent="0.3">
      <c r="A2" s="14" t="s">
        <v>107</v>
      </c>
      <c r="B2" s="15"/>
      <c r="C2" s="15"/>
      <c r="D2" s="15"/>
      <c r="E2" s="15"/>
      <c r="F2" s="15"/>
      <c r="G2" s="15"/>
      <c r="H2" s="16"/>
    </row>
    <row r="3" spans="1:13" ht="35.25" customHeight="1" thickTop="1" x14ac:dyDescent="0.45">
      <c r="G3" s="10" t="s">
        <v>105</v>
      </c>
      <c r="H3" s="11" t="s">
        <v>106</v>
      </c>
      <c r="K3" s="8" t="s">
        <v>102</v>
      </c>
      <c r="L3" s="7"/>
      <c r="M3" s="7"/>
    </row>
    <row r="4" spans="1:13" ht="15.75" thickBot="1" x14ac:dyDescent="0.3">
      <c r="A4" t="s">
        <v>108</v>
      </c>
      <c r="B4" s="53"/>
      <c r="C4" s="54"/>
      <c r="D4" s="36" t="s">
        <v>109</v>
      </c>
      <c r="E4" s="37">
        <f>'Ne pas toucher'!B3+(SUM(Compte[Recette])-SUM(Compte[Dépense]))</f>
        <v>12928.340000000002</v>
      </c>
      <c r="G4" s="12">
        <f>SUBTOTAL(9,Compte[Dépense])</f>
        <v>25626.25</v>
      </c>
      <c r="H4" s="13">
        <f>SUBTOTAL(9,Compte[Recette])</f>
        <v>25358.440000000002</v>
      </c>
      <c r="K4" s="7"/>
      <c r="L4" s="7"/>
      <c r="M4" s="7"/>
    </row>
    <row r="7" spans="1:13" ht="19.5" thickBot="1" x14ac:dyDescent="0.3">
      <c r="A7" s="2" t="s">
        <v>0</v>
      </c>
      <c r="B7" s="3" t="s">
        <v>1</v>
      </c>
      <c r="C7" s="4" t="s">
        <v>2</v>
      </c>
      <c r="D7" s="5" t="s">
        <v>3</v>
      </c>
      <c r="E7" s="5" t="s">
        <v>4</v>
      </c>
      <c r="F7" s="5" t="s">
        <v>5</v>
      </c>
      <c r="G7" s="6" t="s">
        <v>6</v>
      </c>
      <c r="H7" s="9" t="s">
        <v>7</v>
      </c>
    </row>
    <row r="8" spans="1:13" ht="17.25" thickTop="1" thickBot="1" x14ac:dyDescent="0.3">
      <c r="A8" s="55">
        <v>45301</v>
      </c>
      <c r="B8" s="1">
        <f>YEAR(A8)</f>
        <v>2024</v>
      </c>
      <c r="C8" s="58" t="s">
        <v>8</v>
      </c>
      <c r="D8" s="58" t="s">
        <v>9</v>
      </c>
      <c r="E8" s="58" t="s">
        <v>10</v>
      </c>
      <c r="F8" s="58"/>
      <c r="G8" s="66"/>
      <c r="H8" s="69">
        <v>60</v>
      </c>
    </row>
    <row r="9" spans="1:13" ht="17.25" thickTop="1" thickBot="1" x14ac:dyDescent="0.3">
      <c r="A9" s="56">
        <v>45301</v>
      </c>
      <c r="B9" s="1">
        <f t="shared" ref="B9:B72" si="0">YEAR(A9)</f>
        <v>2024</v>
      </c>
      <c r="C9" s="59" t="s">
        <v>11</v>
      </c>
      <c r="D9" s="59" t="s">
        <v>12</v>
      </c>
      <c r="E9" s="59" t="s">
        <v>13</v>
      </c>
      <c r="F9" s="59"/>
      <c r="G9" s="67">
        <v>3.15</v>
      </c>
      <c r="H9" s="70"/>
    </row>
    <row r="10" spans="1:13" ht="17.25" thickTop="1" thickBot="1" x14ac:dyDescent="0.3">
      <c r="A10" s="57">
        <v>45303</v>
      </c>
      <c r="B10" s="1">
        <f t="shared" si="0"/>
        <v>2024</v>
      </c>
      <c r="C10" s="60" t="s">
        <v>14</v>
      </c>
      <c r="D10" s="60" t="s">
        <v>15</v>
      </c>
      <c r="E10" s="60" t="s">
        <v>16</v>
      </c>
      <c r="F10" s="60"/>
      <c r="G10" s="68">
        <v>152.4</v>
      </c>
      <c r="H10" s="71"/>
    </row>
    <row r="11" spans="1:13" ht="17.25" thickTop="1" thickBot="1" x14ac:dyDescent="0.3">
      <c r="A11" s="56">
        <v>45306</v>
      </c>
      <c r="B11" s="1">
        <f t="shared" si="0"/>
        <v>2024</v>
      </c>
      <c r="C11" s="59" t="s">
        <v>17</v>
      </c>
      <c r="D11" s="59" t="s">
        <v>15</v>
      </c>
      <c r="E11" s="59" t="s">
        <v>16</v>
      </c>
      <c r="F11" s="59"/>
      <c r="G11" s="67">
        <v>281.02</v>
      </c>
      <c r="H11" s="70"/>
    </row>
    <row r="12" spans="1:13" ht="17.25" thickTop="1" thickBot="1" x14ac:dyDescent="0.3">
      <c r="A12" s="57">
        <v>45307</v>
      </c>
      <c r="B12" s="1">
        <f t="shared" si="0"/>
        <v>2024</v>
      </c>
      <c r="C12" s="60" t="s">
        <v>18</v>
      </c>
      <c r="D12" s="60" t="s">
        <v>9</v>
      </c>
      <c r="E12" s="60" t="s">
        <v>16</v>
      </c>
      <c r="F12" s="60"/>
      <c r="G12" s="68">
        <v>247</v>
      </c>
      <c r="H12" s="71"/>
    </row>
    <row r="13" spans="1:13" ht="17.25" thickTop="1" thickBot="1" x14ac:dyDescent="0.3">
      <c r="A13" s="56">
        <v>45309</v>
      </c>
      <c r="B13" s="1">
        <f t="shared" si="0"/>
        <v>2024</v>
      </c>
      <c r="C13" s="59" t="s">
        <v>19</v>
      </c>
      <c r="D13" s="59" t="s">
        <v>15</v>
      </c>
      <c r="E13" s="59" t="s">
        <v>16</v>
      </c>
      <c r="F13" s="59"/>
      <c r="G13" s="67">
        <v>50.28</v>
      </c>
      <c r="H13" s="70"/>
    </row>
    <row r="14" spans="1:13" ht="17.25" thickTop="1" thickBot="1" x14ac:dyDescent="0.3">
      <c r="A14" s="57">
        <v>45315</v>
      </c>
      <c r="B14" s="1">
        <f t="shared" si="0"/>
        <v>2024</v>
      </c>
      <c r="C14" s="60" t="s">
        <v>20</v>
      </c>
      <c r="D14" s="60" t="s">
        <v>21</v>
      </c>
      <c r="E14" s="60" t="s">
        <v>22</v>
      </c>
      <c r="F14" s="65"/>
      <c r="G14" s="68"/>
      <c r="H14" s="71">
        <v>150</v>
      </c>
    </row>
    <row r="15" spans="1:13" ht="17.25" thickTop="1" thickBot="1" x14ac:dyDescent="0.3">
      <c r="A15" s="56">
        <v>45324</v>
      </c>
      <c r="B15" s="1">
        <f t="shared" si="0"/>
        <v>2024</v>
      </c>
      <c r="C15" s="59" t="s">
        <v>23</v>
      </c>
      <c r="D15" s="59" t="s">
        <v>12</v>
      </c>
      <c r="E15" s="59" t="s">
        <v>13</v>
      </c>
      <c r="F15" s="59"/>
      <c r="G15" s="67"/>
      <c r="H15" s="70">
        <v>1.67</v>
      </c>
    </row>
    <row r="16" spans="1:13" ht="17.25" thickTop="1" thickBot="1" x14ac:dyDescent="0.3">
      <c r="A16" s="57">
        <v>45324</v>
      </c>
      <c r="B16" s="1">
        <f t="shared" si="0"/>
        <v>2024</v>
      </c>
      <c r="C16" s="60" t="s">
        <v>24</v>
      </c>
      <c r="D16" s="60" t="s">
        <v>25</v>
      </c>
      <c r="E16" s="60" t="s">
        <v>16</v>
      </c>
      <c r="F16" s="60"/>
      <c r="G16" s="68">
        <v>45.5</v>
      </c>
      <c r="H16" s="71"/>
    </row>
    <row r="17" spans="1:8" ht="17.25" thickTop="1" thickBot="1" x14ac:dyDescent="0.3">
      <c r="A17" s="56">
        <v>45328</v>
      </c>
      <c r="B17" s="1">
        <f t="shared" si="0"/>
        <v>2024</v>
      </c>
      <c r="C17" s="59" t="s">
        <v>26</v>
      </c>
      <c r="D17" s="59" t="s">
        <v>25</v>
      </c>
      <c r="E17" s="59" t="s">
        <v>16</v>
      </c>
      <c r="F17" s="59"/>
      <c r="G17" s="67">
        <v>39.54</v>
      </c>
      <c r="H17" s="70"/>
    </row>
    <row r="18" spans="1:8" ht="17.25" thickTop="1" thickBot="1" x14ac:dyDescent="0.3">
      <c r="A18" s="57">
        <v>45329</v>
      </c>
      <c r="B18" s="1">
        <f t="shared" si="0"/>
        <v>2024</v>
      </c>
      <c r="C18" s="60" t="s">
        <v>27</v>
      </c>
      <c r="D18" s="60" t="s">
        <v>25</v>
      </c>
      <c r="E18" s="60" t="s">
        <v>16</v>
      </c>
      <c r="F18" s="60"/>
      <c r="G18" s="68">
        <v>164.57</v>
      </c>
      <c r="H18" s="71"/>
    </row>
    <row r="19" spans="1:8" ht="17.25" thickTop="1" thickBot="1" x14ac:dyDescent="0.3">
      <c r="A19" s="56">
        <v>45330</v>
      </c>
      <c r="B19" s="1">
        <f t="shared" si="0"/>
        <v>2024</v>
      </c>
      <c r="C19" s="59" t="s">
        <v>28</v>
      </c>
      <c r="D19" s="59" t="s">
        <v>25</v>
      </c>
      <c r="E19" s="59" t="s">
        <v>16</v>
      </c>
      <c r="F19" s="59"/>
      <c r="G19" s="67">
        <v>59.9</v>
      </c>
      <c r="H19" s="70"/>
    </row>
    <row r="20" spans="1:8" ht="17.25" thickTop="1" thickBot="1" x14ac:dyDescent="0.3">
      <c r="A20" s="57">
        <v>45332</v>
      </c>
      <c r="B20" s="1">
        <f t="shared" si="0"/>
        <v>2024</v>
      </c>
      <c r="C20" s="60" t="s">
        <v>29</v>
      </c>
      <c r="D20" s="60" t="s">
        <v>9</v>
      </c>
      <c r="E20" s="60" t="s">
        <v>30</v>
      </c>
      <c r="F20" s="60"/>
      <c r="G20" s="68"/>
      <c r="H20" s="71">
        <v>3650</v>
      </c>
    </row>
    <row r="21" spans="1:8" ht="17.25" thickTop="1" thickBot="1" x14ac:dyDescent="0.3">
      <c r="A21" s="56">
        <v>45332</v>
      </c>
      <c r="B21" s="1">
        <f t="shared" si="0"/>
        <v>2024</v>
      </c>
      <c r="C21" s="59" t="s">
        <v>31</v>
      </c>
      <c r="D21" s="59" t="s">
        <v>9</v>
      </c>
      <c r="E21" s="59" t="s">
        <v>10</v>
      </c>
      <c r="F21" s="59"/>
      <c r="G21" s="67"/>
      <c r="H21" s="70">
        <v>195</v>
      </c>
    </row>
    <row r="22" spans="1:8" ht="17.25" thickTop="1" thickBot="1" x14ac:dyDescent="0.3">
      <c r="A22" s="57">
        <v>45332</v>
      </c>
      <c r="B22" s="1">
        <f t="shared" si="0"/>
        <v>2024</v>
      </c>
      <c r="C22" s="61" t="s">
        <v>32</v>
      </c>
      <c r="D22" s="60" t="s">
        <v>9</v>
      </c>
      <c r="E22" s="60" t="s">
        <v>10</v>
      </c>
      <c r="F22" s="60"/>
      <c r="G22" s="68"/>
      <c r="H22" s="71">
        <v>220</v>
      </c>
    </row>
    <row r="23" spans="1:8" ht="17.25" thickTop="1" thickBot="1" x14ac:dyDescent="0.3">
      <c r="A23" s="56">
        <v>45332</v>
      </c>
      <c r="B23" s="1">
        <f t="shared" si="0"/>
        <v>2024</v>
      </c>
      <c r="C23" s="59" t="s">
        <v>33</v>
      </c>
      <c r="D23" s="59" t="s">
        <v>9</v>
      </c>
      <c r="E23" s="59" t="s">
        <v>10</v>
      </c>
      <c r="F23" s="59"/>
      <c r="G23" s="67"/>
      <c r="H23" s="70">
        <v>85</v>
      </c>
    </row>
    <row r="24" spans="1:8" ht="17.25" thickTop="1" thickBot="1" x14ac:dyDescent="0.3">
      <c r="A24" s="57">
        <v>45332</v>
      </c>
      <c r="B24" s="1">
        <f t="shared" si="0"/>
        <v>2024</v>
      </c>
      <c r="C24" s="60" t="s">
        <v>34</v>
      </c>
      <c r="D24" s="60" t="s">
        <v>9</v>
      </c>
      <c r="E24" s="60" t="s">
        <v>10</v>
      </c>
      <c r="F24" s="60"/>
      <c r="G24" s="68"/>
      <c r="H24" s="71">
        <v>110</v>
      </c>
    </row>
    <row r="25" spans="1:8" ht="17.25" thickTop="1" thickBot="1" x14ac:dyDescent="0.3">
      <c r="A25" s="56">
        <v>45332</v>
      </c>
      <c r="B25" s="1">
        <f t="shared" si="0"/>
        <v>2024</v>
      </c>
      <c r="C25" s="59" t="s">
        <v>35</v>
      </c>
      <c r="D25" s="59" t="s">
        <v>9</v>
      </c>
      <c r="E25" s="59" t="s">
        <v>10</v>
      </c>
      <c r="F25" s="59"/>
      <c r="G25" s="67"/>
      <c r="H25" s="70">
        <v>40</v>
      </c>
    </row>
    <row r="26" spans="1:8" ht="17.25" thickTop="1" thickBot="1" x14ac:dyDescent="0.3">
      <c r="A26" s="57">
        <v>45332</v>
      </c>
      <c r="B26" s="1">
        <f t="shared" si="0"/>
        <v>2024</v>
      </c>
      <c r="C26" s="60" t="s">
        <v>36</v>
      </c>
      <c r="D26" s="60" t="s">
        <v>9</v>
      </c>
      <c r="E26" s="60" t="s">
        <v>10</v>
      </c>
      <c r="F26" s="60"/>
      <c r="G26" s="68"/>
      <c r="H26" s="71">
        <v>50</v>
      </c>
    </row>
    <row r="27" spans="1:8" ht="17.25" thickTop="1" thickBot="1" x14ac:dyDescent="0.3">
      <c r="A27" s="56">
        <v>45332</v>
      </c>
      <c r="B27" s="1">
        <f t="shared" si="0"/>
        <v>2024</v>
      </c>
      <c r="C27" s="59" t="s">
        <v>37</v>
      </c>
      <c r="D27" s="59" t="s">
        <v>9</v>
      </c>
      <c r="E27" s="59" t="s">
        <v>10</v>
      </c>
      <c r="F27" s="59"/>
      <c r="G27" s="67"/>
      <c r="H27" s="70">
        <v>280</v>
      </c>
    </row>
    <row r="28" spans="1:8" ht="17.25" thickTop="1" thickBot="1" x14ac:dyDescent="0.3">
      <c r="A28" s="57">
        <v>45332</v>
      </c>
      <c r="B28" s="1">
        <f t="shared" si="0"/>
        <v>2024</v>
      </c>
      <c r="C28" s="60" t="s">
        <v>38</v>
      </c>
      <c r="D28" s="60" t="s">
        <v>9</v>
      </c>
      <c r="E28" s="60" t="s">
        <v>10</v>
      </c>
      <c r="F28" s="60"/>
      <c r="G28" s="68"/>
      <c r="H28" s="71">
        <v>140</v>
      </c>
    </row>
    <row r="29" spans="1:8" ht="17.25" thickTop="1" thickBot="1" x14ac:dyDescent="0.3">
      <c r="A29" s="56">
        <v>45332</v>
      </c>
      <c r="B29" s="1">
        <f t="shared" si="0"/>
        <v>2024</v>
      </c>
      <c r="C29" s="59" t="s">
        <v>39</v>
      </c>
      <c r="D29" s="59" t="s">
        <v>9</v>
      </c>
      <c r="E29" s="59" t="s">
        <v>10</v>
      </c>
      <c r="F29" s="59"/>
      <c r="G29" s="67"/>
      <c r="H29" s="70">
        <v>225</v>
      </c>
    </row>
    <row r="30" spans="1:8" ht="17.25" thickTop="1" thickBot="1" x14ac:dyDescent="0.3">
      <c r="A30" s="57">
        <v>45335</v>
      </c>
      <c r="B30" s="1">
        <f t="shared" si="0"/>
        <v>2024</v>
      </c>
      <c r="C30" s="60" t="s">
        <v>40</v>
      </c>
      <c r="D30" s="60" t="s">
        <v>9</v>
      </c>
      <c r="E30" s="60" t="s">
        <v>10</v>
      </c>
      <c r="F30" s="60"/>
      <c r="G30" s="68"/>
      <c r="H30" s="71">
        <v>400</v>
      </c>
    </row>
    <row r="31" spans="1:8" ht="17.25" thickTop="1" thickBot="1" x14ac:dyDescent="0.3">
      <c r="A31" s="56">
        <v>45335</v>
      </c>
      <c r="B31" s="1">
        <f t="shared" si="0"/>
        <v>2024</v>
      </c>
      <c r="C31" s="59" t="s">
        <v>41</v>
      </c>
      <c r="D31" s="59" t="s">
        <v>9</v>
      </c>
      <c r="E31" s="59" t="s">
        <v>10</v>
      </c>
      <c r="F31" s="59"/>
      <c r="G31" s="67"/>
      <c r="H31" s="70">
        <v>185</v>
      </c>
    </row>
    <row r="32" spans="1:8" ht="17.25" thickTop="1" thickBot="1" x14ac:dyDescent="0.3">
      <c r="A32" s="57">
        <v>45335</v>
      </c>
      <c r="B32" s="1">
        <f t="shared" si="0"/>
        <v>2024</v>
      </c>
      <c r="C32" s="60" t="s">
        <v>42</v>
      </c>
      <c r="D32" s="60" t="s">
        <v>9</v>
      </c>
      <c r="E32" s="60" t="s">
        <v>10</v>
      </c>
      <c r="F32" s="60"/>
      <c r="G32" s="68"/>
      <c r="H32" s="71">
        <v>265</v>
      </c>
    </row>
    <row r="33" spans="1:8" ht="17.25" thickTop="1" thickBot="1" x14ac:dyDescent="0.3">
      <c r="A33" s="56">
        <v>45335</v>
      </c>
      <c r="B33" s="1">
        <f t="shared" si="0"/>
        <v>2024</v>
      </c>
      <c r="C33" s="59" t="s">
        <v>43</v>
      </c>
      <c r="D33" s="59" t="s">
        <v>9</v>
      </c>
      <c r="E33" s="59" t="s">
        <v>10</v>
      </c>
      <c r="F33" s="59"/>
      <c r="G33" s="67"/>
      <c r="H33" s="70">
        <v>270</v>
      </c>
    </row>
    <row r="34" spans="1:8" ht="17.25" thickTop="1" thickBot="1" x14ac:dyDescent="0.3">
      <c r="A34" s="57">
        <v>45335</v>
      </c>
      <c r="B34" s="1">
        <f t="shared" si="0"/>
        <v>2024</v>
      </c>
      <c r="C34" s="60" t="s">
        <v>44</v>
      </c>
      <c r="D34" s="60" t="s">
        <v>9</v>
      </c>
      <c r="E34" s="60" t="s">
        <v>10</v>
      </c>
      <c r="F34" s="60"/>
      <c r="G34" s="68"/>
      <c r="H34" s="71">
        <v>105</v>
      </c>
    </row>
    <row r="35" spans="1:8" ht="17.25" thickTop="1" thickBot="1" x14ac:dyDescent="0.3">
      <c r="A35" s="56">
        <v>45335</v>
      </c>
      <c r="B35" s="1">
        <f t="shared" si="0"/>
        <v>2024</v>
      </c>
      <c r="C35" s="59" t="s">
        <v>45</v>
      </c>
      <c r="D35" s="59" t="s">
        <v>9</v>
      </c>
      <c r="E35" s="59" t="s">
        <v>10</v>
      </c>
      <c r="F35" s="59"/>
      <c r="G35" s="67"/>
      <c r="H35" s="70">
        <v>160</v>
      </c>
    </row>
    <row r="36" spans="1:8" ht="17.25" thickTop="1" thickBot="1" x14ac:dyDescent="0.3">
      <c r="A36" s="57">
        <v>45335</v>
      </c>
      <c r="B36" s="1">
        <f t="shared" si="0"/>
        <v>2024</v>
      </c>
      <c r="C36" s="60" t="s">
        <v>46</v>
      </c>
      <c r="D36" s="60" t="s">
        <v>9</v>
      </c>
      <c r="E36" s="60" t="s">
        <v>10</v>
      </c>
      <c r="F36" s="60"/>
      <c r="G36" s="68"/>
      <c r="H36" s="71">
        <v>110</v>
      </c>
    </row>
    <row r="37" spans="1:8" ht="17.25" thickTop="1" thickBot="1" x14ac:dyDescent="0.3">
      <c r="A37" s="56">
        <v>45335</v>
      </c>
      <c r="B37" s="1">
        <f t="shared" si="0"/>
        <v>2024</v>
      </c>
      <c r="C37" s="59" t="s">
        <v>47</v>
      </c>
      <c r="D37" s="59" t="s">
        <v>9</v>
      </c>
      <c r="E37" s="59" t="s">
        <v>10</v>
      </c>
      <c r="F37" s="59"/>
      <c r="G37" s="67"/>
      <c r="H37" s="70">
        <v>85</v>
      </c>
    </row>
    <row r="38" spans="1:8" ht="17.25" thickTop="1" thickBot="1" x14ac:dyDescent="0.3">
      <c r="A38" s="57">
        <v>45335</v>
      </c>
      <c r="B38" s="1">
        <f t="shared" si="0"/>
        <v>2024</v>
      </c>
      <c r="C38" s="60" t="s">
        <v>48</v>
      </c>
      <c r="D38" s="60" t="s">
        <v>9</v>
      </c>
      <c r="E38" s="60" t="s">
        <v>10</v>
      </c>
      <c r="F38" s="60"/>
      <c r="G38" s="68"/>
      <c r="H38" s="71">
        <v>80</v>
      </c>
    </row>
    <row r="39" spans="1:8" ht="17.25" thickTop="1" thickBot="1" x14ac:dyDescent="0.3">
      <c r="A39" s="56">
        <v>45335</v>
      </c>
      <c r="B39" s="1">
        <f t="shared" si="0"/>
        <v>2024</v>
      </c>
      <c r="C39" s="59" t="s">
        <v>40</v>
      </c>
      <c r="D39" s="59" t="s">
        <v>9</v>
      </c>
      <c r="E39" s="59" t="s">
        <v>10</v>
      </c>
      <c r="F39" s="59"/>
      <c r="G39" s="67"/>
      <c r="H39" s="70">
        <v>125</v>
      </c>
    </row>
    <row r="40" spans="1:8" ht="17.25" thickTop="1" thickBot="1" x14ac:dyDescent="0.3">
      <c r="A40" s="57">
        <v>45336</v>
      </c>
      <c r="B40" s="1">
        <f t="shared" si="0"/>
        <v>2024</v>
      </c>
      <c r="C40" s="60" t="s">
        <v>29</v>
      </c>
      <c r="D40" s="60" t="s">
        <v>9</v>
      </c>
      <c r="E40" s="60" t="s">
        <v>30</v>
      </c>
      <c r="F40" s="60"/>
      <c r="G40" s="68"/>
      <c r="H40" s="71">
        <v>2910</v>
      </c>
    </row>
    <row r="41" spans="1:8" ht="17.25" thickTop="1" thickBot="1" x14ac:dyDescent="0.3">
      <c r="A41" s="56">
        <v>45341</v>
      </c>
      <c r="B41" s="1">
        <f t="shared" si="0"/>
        <v>2024</v>
      </c>
      <c r="C41" s="59" t="s">
        <v>49</v>
      </c>
      <c r="D41" s="59" t="s">
        <v>25</v>
      </c>
      <c r="E41" s="59" t="s">
        <v>16</v>
      </c>
      <c r="F41" s="59"/>
      <c r="G41" s="67">
        <v>1400</v>
      </c>
      <c r="H41" s="70"/>
    </row>
    <row r="42" spans="1:8" ht="17.25" thickTop="1" thickBot="1" x14ac:dyDescent="0.3">
      <c r="A42" s="57">
        <v>45349</v>
      </c>
      <c r="B42" s="1">
        <f t="shared" si="0"/>
        <v>2024</v>
      </c>
      <c r="C42" s="60" t="s">
        <v>50</v>
      </c>
      <c r="D42" s="60" t="s">
        <v>25</v>
      </c>
      <c r="E42" s="60" t="s">
        <v>16</v>
      </c>
      <c r="F42" s="60"/>
      <c r="G42" s="68">
        <v>100</v>
      </c>
      <c r="H42" s="71"/>
    </row>
    <row r="43" spans="1:8" ht="17.25" thickTop="1" thickBot="1" x14ac:dyDescent="0.3">
      <c r="A43" s="56">
        <v>45355</v>
      </c>
      <c r="B43" s="1">
        <f t="shared" si="0"/>
        <v>2024</v>
      </c>
      <c r="C43" s="59" t="s">
        <v>51</v>
      </c>
      <c r="D43" s="59" t="s">
        <v>25</v>
      </c>
      <c r="E43" s="59" t="s">
        <v>16</v>
      </c>
      <c r="F43" s="59"/>
      <c r="G43" s="67">
        <v>60</v>
      </c>
      <c r="H43" s="70"/>
    </row>
    <row r="44" spans="1:8" ht="17.25" thickTop="1" thickBot="1" x14ac:dyDescent="0.3">
      <c r="A44" s="57">
        <v>45357</v>
      </c>
      <c r="B44" s="1">
        <f t="shared" si="0"/>
        <v>2024</v>
      </c>
      <c r="C44" s="60" t="s">
        <v>52</v>
      </c>
      <c r="D44" s="60" t="s">
        <v>104</v>
      </c>
      <c r="E44" s="60" t="s">
        <v>22</v>
      </c>
      <c r="F44" s="60"/>
      <c r="G44" s="68">
        <v>12494.46</v>
      </c>
      <c r="H44" s="71"/>
    </row>
    <row r="45" spans="1:8" ht="17.25" thickTop="1" thickBot="1" x14ac:dyDescent="0.3">
      <c r="A45" s="56">
        <v>45358</v>
      </c>
      <c r="B45" s="1">
        <f t="shared" si="0"/>
        <v>2024</v>
      </c>
      <c r="C45" s="59" t="s">
        <v>53</v>
      </c>
      <c r="D45" s="59" t="s">
        <v>9</v>
      </c>
      <c r="E45" s="59" t="s">
        <v>22</v>
      </c>
      <c r="F45" s="59"/>
      <c r="G45" s="67">
        <v>596.1</v>
      </c>
      <c r="H45" s="70"/>
    </row>
    <row r="46" spans="1:8" ht="17.25" thickTop="1" thickBot="1" x14ac:dyDescent="0.3">
      <c r="A46" s="57">
        <v>45359</v>
      </c>
      <c r="B46" s="1">
        <f t="shared" si="0"/>
        <v>2024</v>
      </c>
      <c r="C46" s="60" t="s">
        <v>54</v>
      </c>
      <c r="D46" s="60" t="s">
        <v>25</v>
      </c>
      <c r="E46" s="60" t="s">
        <v>16</v>
      </c>
      <c r="F46" s="60"/>
      <c r="G46" s="68">
        <v>100</v>
      </c>
      <c r="H46" s="71"/>
    </row>
    <row r="47" spans="1:8" ht="17.25" thickTop="1" thickBot="1" x14ac:dyDescent="0.3">
      <c r="A47" s="56">
        <v>45370</v>
      </c>
      <c r="B47" s="1">
        <f t="shared" si="0"/>
        <v>2024</v>
      </c>
      <c r="C47" s="62" t="s">
        <v>55</v>
      </c>
      <c r="D47" s="59" t="s">
        <v>15</v>
      </c>
      <c r="E47" s="59" t="s">
        <v>16</v>
      </c>
      <c r="F47" s="59"/>
      <c r="G47" s="67">
        <v>150</v>
      </c>
      <c r="H47" s="70"/>
    </row>
    <row r="48" spans="1:8" ht="17.25" thickTop="1" thickBot="1" x14ac:dyDescent="0.3">
      <c r="A48" s="57">
        <v>45376</v>
      </c>
      <c r="B48" s="1">
        <f t="shared" si="0"/>
        <v>2024</v>
      </c>
      <c r="C48" s="60" t="s">
        <v>56</v>
      </c>
      <c r="D48" s="60" t="s">
        <v>12</v>
      </c>
      <c r="E48" s="60" t="s">
        <v>13</v>
      </c>
      <c r="F48" s="60"/>
      <c r="G48" s="68">
        <v>10.5</v>
      </c>
      <c r="H48" s="71"/>
    </row>
    <row r="49" spans="1:8" ht="17.25" thickTop="1" thickBot="1" x14ac:dyDescent="0.3">
      <c r="A49" s="56">
        <v>45386</v>
      </c>
      <c r="B49" s="1">
        <f t="shared" si="0"/>
        <v>2024</v>
      </c>
      <c r="C49" s="59" t="s">
        <v>57</v>
      </c>
      <c r="D49" s="59" t="s">
        <v>58</v>
      </c>
      <c r="E49" s="59" t="s">
        <v>16</v>
      </c>
      <c r="F49" s="59"/>
      <c r="G49" s="67">
        <v>165</v>
      </c>
      <c r="H49" s="70"/>
    </row>
    <row r="50" spans="1:8" ht="17.25" thickTop="1" thickBot="1" x14ac:dyDescent="0.3">
      <c r="A50" s="57">
        <v>45386</v>
      </c>
      <c r="B50" s="1">
        <f t="shared" si="0"/>
        <v>2024</v>
      </c>
      <c r="C50" s="60" t="s">
        <v>59</v>
      </c>
      <c r="D50" s="60" t="s">
        <v>58</v>
      </c>
      <c r="E50" s="60" t="s">
        <v>16</v>
      </c>
      <c r="F50" s="60"/>
      <c r="G50" s="68">
        <v>549.29</v>
      </c>
      <c r="H50" s="71"/>
    </row>
    <row r="51" spans="1:8" ht="17.25" thickTop="1" thickBot="1" x14ac:dyDescent="0.3">
      <c r="A51" s="56">
        <v>45392</v>
      </c>
      <c r="B51" s="1">
        <f t="shared" si="0"/>
        <v>2024</v>
      </c>
      <c r="C51" s="59" t="s">
        <v>60</v>
      </c>
      <c r="D51" s="59" t="s">
        <v>12</v>
      </c>
      <c r="E51" s="59" t="s">
        <v>13</v>
      </c>
      <c r="F51" s="59"/>
      <c r="G51" s="67">
        <v>3.3</v>
      </c>
      <c r="H51" s="70"/>
    </row>
    <row r="52" spans="1:8" ht="17.25" thickTop="1" thickBot="1" x14ac:dyDescent="0.3">
      <c r="A52" s="57">
        <v>45398</v>
      </c>
      <c r="B52" s="1">
        <f t="shared" si="0"/>
        <v>2024</v>
      </c>
      <c r="C52" s="63" t="s">
        <v>61</v>
      </c>
      <c r="D52" s="60" t="s">
        <v>58</v>
      </c>
      <c r="E52" s="60" t="s">
        <v>16</v>
      </c>
      <c r="F52" s="60"/>
      <c r="G52" s="68">
        <v>384.97</v>
      </c>
      <c r="H52" s="71"/>
    </row>
    <row r="53" spans="1:8" ht="17.25" thickTop="1" thickBot="1" x14ac:dyDescent="0.3">
      <c r="A53" s="56">
        <v>45399</v>
      </c>
      <c r="B53" s="1">
        <f t="shared" si="0"/>
        <v>2024</v>
      </c>
      <c r="C53" s="59" t="s">
        <v>62</v>
      </c>
      <c r="D53" s="59" t="s">
        <v>15</v>
      </c>
      <c r="E53" s="59" t="s">
        <v>16</v>
      </c>
      <c r="F53" s="59"/>
      <c r="G53" s="67">
        <v>873.3</v>
      </c>
      <c r="H53" s="70"/>
    </row>
    <row r="54" spans="1:8" ht="17.25" thickTop="1" thickBot="1" x14ac:dyDescent="0.3">
      <c r="A54" s="57">
        <v>45414</v>
      </c>
      <c r="B54" s="1">
        <f t="shared" si="0"/>
        <v>2024</v>
      </c>
      <c r="C54" s="60" t="s">
        <v>63</v>
      </c>
      <c r="D54" s="60" t="s">
        <v>64</v>
      </c>
      <c r="E54" s="60" t="s">
        <v>16</v>
      </c>
      <c r="F54" s="60"/>
      <c r="G54" s="68">
        <v>45</v>
      </c>
      <c r="H54" s="71"/>
    </row>
    <row r="55" spans="1:8" ht="17.25" thickTop="1" thickBot="1" x14ac:dyDescent="0.3">
      <c r="A55" s="56">
        <v>45414</v>
      </c>
      <c r="B55" s="1">
        <f t="shared" si="0"/>
        <v>2024</v>
      </c>
      <c r="C55" s="62" t="s">
        <v>65</v>
      </c>
      <c r="D55" s="59" t="s">
        <v>66</v>
      </c>
      <c r="E55" s="59" t="s">
        <v>16</v>
      </c>
      <c r="F55" s="59"/>
      <c r="G55" s="67">
        <v>217.5</v>
      </c>
      <c r="H55" s="70"/>
    </row>
    <row r="56" spans="1:8" ht="17.25" thickTop="1" thickBot="1" x14ac:dyDescent="0.3">
      <c r="A56" s="57">
        <v>45415</v>
      </c>
      <c r="B56" s="1">
        <f t="shared" si="0"/>
        <v>2024</v>
      </c>
      <c r="C56" s="60" t="s">
        <v>67</v>
      </c>
      <c r="D56" s="60" t="s">
        <v>58</v>
      </c>
      <c r="E56" s="60" t="s">
        <v>16</v>
      </c>
      <c r="F56" s="60"/>
      <c r="G56" s="68">
        <v>549.99</v>
      </c>
      <c r="H56" s="71"/>
    </row>
    <row r="57" spans="1:8" ht="17.25" thickTop="1" thickBot="1" x14ac:dyDescent="0.3">
      <c r="A57" s="56">
        <v>45419</v>
      </c>
      <c r="B57" s="1">
        <f t="shared" si="0"/>
        <v>2024</v>
      </c>
      <c r="C57" s="59" t="s">
        <v>68</v>
      </c>
      <c r="D57" s="59" t="s">
        <v>12</v>
      </c>
      <c r="E57" s="59" t="s">
        <v>13</v>
      </c>
      <c r="F57" s="59"/>
      <c r="G57" s="67"/>
      <c r="H57" s="70">
        <v>31.43</v>
      </c>
    </row>
    <row r="58" spans="1:8" ht="17.25" thickTop="1" thickBot="1" x14ac:dyDescent="0.3">
      <c r="A58" s="57">
        <v>45419</v>
      </c>
      <c r="B58" s="1">
        <f t="shared" si="0"/>
        <v>2024</v>
      </c>
      <c r="C58" s="60" t="s">
        <v>69</v>
      </c>
      <c r="D58" s="60" t="s">
        <v>70</v>
      </c>
      <c r="E58" s="60" t="s">
        <v>16</v>
      </c>
      <c r="F58" s="60"/>
      <c r="G58" s="68">
        <v>119.3</v>
      </c>
      <c r="H58" s="71"/>
    </row>
    <row r="59" spans="1:8" ht="17.25" thickTop="1" thickBot="1" x14ac:dyDescent="0.3">
      <c r="A59" s="56">
        <v>45419</v>
      </c>
      <c r="B59" s="1">
        <f t="shared" si="0"/>
        <v>2024</v>
      </c>
      <c r="C59" s="62" t="s">
        <v>71</v>
      </c>
      <c r="D59" s="59" t="s">
        <v>58</v>
      </c>
      <c r="E59" s="59" t="s">
        <v>16</v>
      </c>
      <c r="F59" s="59"/>
      <c r="G59" s="67">
        <v>1281.68</v>
      </c>
      <c r="H59" s="70"/>
    </row>
    <row r="60" spans="1:8" ht="17.25" thickTop="1" thickBot="1" x14ac:dyDescent="0.3">
      <c r="A60" s="57">
        <v>45422</v>
      </c>
      <c r="B60" s="1">
        <f t="shared" si="0"/>
        <v>2024</v>
      </c>
      <c r="C60" s="60" t="s">
        <v>72</v>
      </c>
      <c r="D60" s="60" t="s">
        <v>9</v>
      </c>
      <c r="E60" s="60" t="s">
        <v>10</v>
      </c>
      <c r="F60" s="60"/>
      <c r="G60" s="68"/>
      <c r="H60" s="71">
        <v>170</v>
      </c>
    </row>
    <row r="61" spans="1:8" ht="17.25" thickTop="1" thickBot="1" x14ac:dyDescent="0.3">
      <c r="A61" s="56">
        <v>45425</v>
      </c>
      <c r="B61" s="1">
        <f t="shared" si="0"/>
        <v>2024</v>
      </c>
      <c r="C61" s="59" t="s">
        <v>73</v>
      </c>
      <c r="D61" s="59" t="s">
        <v>12</v>
      </c>
      <c r="E61" s="59" t="s">
        <v>22</v>
      </c>
      <c r="F61" s="59"/>
      <c r="G61" s="67"/>
      <c r="H61" s="70">
        <v>0.9</v>
      </c>
    </row>
    <row r="62" spans="1:8" ht="17.25" thickTop="1" thickBot="1" x14ac:dyDescent="0.3">
      <c r="A62" s="57">
        <v>45427</v>
      </c>
      <c r="B62" s="1">
        <f t="shared" si="0"/>
        <v>2024</v>
      </c>
      <c r="C62" s="60" t="s">
        <v>74</v>
      </c>
      <c r="D62" s="60" t="s">
        <v>75</v>
      </c>
      <c r="E62" s="60" t="s">
        <v>16</v>
      </c>
      <c r="F62" s="60"/>
      <c r="G62" s="68">
        <v>32.380000000000003</v>
      </c>
      <c r="H62" s="71"/>
    </row>
    <row r="63" spans="1:8" ht="17.25" thickTop="1" thickBot="1" x14ac:dyDescent="0.3">
      <c r="A63" s="56">
        <v>45427</v>
      </c>
      <c r="B63" s="1">
        <f t="shared" si="0"/>
        <v>2024</v>
      </c>
      <c r="C63" s="59" t="s">
        <v>76</v>
      </c>
      <c r="D63" s="59" t="s">
        <v>104</v>
      </c>
      <c r="E63" s="59" t="s">
        <v>22</v>
      </c>
      <c r="F63" s="59"/>
      <c r="G63" s="67"/>
      <c r="H63" s="70">
        <v>2000</v>
      </c>
    </row>
    <row r="64" spans="1:8" ht="17.25" thickTop="1" thickBot="1" x14ac:dyDescent="0.3">
      <c r="A64" s="57">
        <v>45428</v>
      </c>
      <c r="B64" s="1">
        <f t="shared" si="0"/>
        <v>2024</v>
      </c>
      <c r="C64" s="61" t="s">
        <v>77</v>
      </c>
      <c r="D64" s="60" t="s">
        <v>75</v>
      </c>
      <c r="E64" s="60" t="s">
        <v>16</v>
      </c>
      <c r="F64" s="60"/>
      <c r="G64" s="68">
        <v>53.1</v>
      </c>
      <c r="H64" s="71"/>
    </row>
    <row r="65" spans="1:8" ht="17.25" thickTop="1" thickBot="1" x14ac:dyDescent="0.3">
      <c r="A65" s="56">
        <v>45429</v>
      </c>
      <c r="B65" s="1">
        <f t="shared" si="0"/>
        <v>2024</v>
      </c>
      <c r="C65" s="59" t="s">
        <v>78</v>
      </c>
      <c r="D65" s="59" t="s">
        <v>70</v>
      </c>
      <c r="E65" s="59" t="s">
        <v>16</v>
      </c>
      <c r="F65" s="59"/>
      <c r="G65" s="67">
        <v>42.95</v>
      </c>
      <c r="H65" s="70"/>
    </row>
    <row r="66" spans="1:8" ht="17.25" thickTop="1" thickBot="1" x14ac:dyDescent="0.3">
      <c r="A66" s="57">
        <v>45433</v>
      </c>
      <c r="B66" s="1">
        <f t="shared" si="0"/>
        <v>2024</v>
      </c>
      <c r="C66" s="60" t="s">
        <v>79</v>
      </c>
      <c r="D66" s="60" t="s">
        <v>75</v>
      </c>
      <c r="E66" s="60" t="s">
        <v>16</v>
      </c>
      <c r="F66" s="60"/>
      <c r="G66" s="68">
        <v>90.72</v>
      </c>
      <c r="H66" s="71"/>
    </row>
    <row r="67" spans="1:8" ht="17.25" thickTop="1" thickBot="1" x14ac:dyDescent="0.3">
      <c r="A67" s="56">
        <v>45433</v>
      </c>
      <c r="B67" s="1">
        <f t="shared" si="0"/>
        <v>2024</v>
      </c>
      <c r="C67" s="64" t="s">
        <v>80</v>
      </c>
      <c r="D67" s="59" t="s">
        <v>58</v>
      </c>
      <c r="E67" s="59" t="s">
        <v>16</v>
      </c>
      <c r="F67" s="59"/>
      <c r="G67" s="67">
        <v>748.88</v>
      </c>
      <c r="H67" s="70"/>
    </row>
    <row r="68" spans="1:8" ht="17.25" thickTop="1" thickBot="1" x14ac:dyDescent="0.3">
      <c r="A68" s="57">
        <v>45435</v>
      </c>
      <c r="B68" s="1">
        <f t="shared" si="0"/>
        <v>2024</v>
      </c>
      <c r="C68" s="60" t="s">
        <v>81</v>
      </c>
      <c r="D68" s="60" t="s">
        <v>12</v>
      </c>
      <c r="E68" s="60" t="s">
        <v>13</v>
      </c>
      <c r="F68" s="60"/>
      <c r="G68" s="68">
        <v>5.25</v>
      </c>
      <c r="H68" s="71"/>
    </row>
    <row r="69" spans="1:8" ht="17.25" thickTop="1" thickBot="1" x14ac:dyDescent="0.3">
      <c r="A69" s="56">
        <v>45435</v>
      </c>
      <c r="B69" s="1">
        <f t="shared" si="0"/>
        <v>2024</v>
      </c>
      <c r="C69" s="64" t="s">
        <v>82</v>
      </c>
      <c r="D69" s="59" t="s">
        <v>12</v>
      </c>
      <c r="E69" s="59" t="s">
        <v>13</v>
      </c>
      <c r="F69" s="59"/>
      <c r="G69" s="67">
        <v>3</v>
      </c>
      <c r="H69" s="70"/>
    </row>
    <row r="70" spans="1:8" ht="17.25" thickTop="1" thickBot="1" x14ac:dyDescent="0.3">
      <c r="A70" s="57">
        <v>45441</v>
      </c>
      <c r="B70" s="1">
        <f t="shared" si="0"/>
        <v>2024</v>
      </c>
      <c r="C70" s="60" t="s">
        <v>83</v>
      </c>
      <c r="D70" s="60" t="s">
        <v>66</v>
      </c>
      <c r="E70" s="60" t="s">
        <v>22</v>
      </c>
      <c r="F70" s="60"/>
      <c r="G70" s="68"/>
      <c r="H70" s="71">
        <v>40</v>
      </c>
    </row>
    <row r="71" spans="1:8" ht="17.25" thickTop="1" thickBot="1" x14ac:dyDescent="0.3">
      <c r="A71" s="56">
        <v>45446</v>
      </c>
      <c r="B71" s="1">
        <f t="shared" si="0"/>
        <v>2024</v>
      </c>
      <c r="C71" s="59" t="s">
        <v>84</v>
      </c>
      <c r="D71" s="59" t="s">
        <v>85</v>
      </c>
      <c r="E71" s="59" t="s">
        <v>16</v>
      </c>
      <c r="F71" s="59"/>
      <c r="G71" s="67">
        <v>28</v>
      </c>
      <c r="H71" s="70"/>
    </row>
    <row r="72" spans="1:8" ht="17.25" thickTop="1" thickBot="1" x14ac:dyDescent="0.3">
      <c r="A72" s="57">
        <v>45453</v>
      </c>
      <c r="B72" s="1">
        <f t="shared" si="0"/>
        <v>2024</v>
      </c>
      <c r="C72" s="61"/>
      <c r="D72" s="60"/>
      <c r="E72" s="60"/>
      <c r="F72" s="60"/>
      <c r="G72" s="68">
        <v>166.09</v>
      </c>
      <c r="H72" s="71"/>
    </row>
    <row r="73" spans="1:8" ht="17.25" thickTop="1" thickBot="1" x14ac:dyDescent="0.3">
      <c r="A73" s="56">
        <v>45455</v>
      </c>
      <c r="B73" s="1">
        <f t="shared" ref="B73:B119" si="1">YEAR(A73)</f>
        <v>2024</v>
      </c>
      <c r="C73" s="64"/>
      <c r="D73" s="59" t="s">
        <v>9</v>
      </c>
      <c r="E73" s="59" t="s">
        <v>10</v>
      </c>
      <c r="F73" s="59"/>
      <c r="G73" s="67"/>
      <c r="H73" s="70">
        <v>70</v>
      </c>
    </row>
    <row r="74" spans="1:8" ht="17.25" thickTop="1" thickBot="1" x14ac:dyDescent="0.3">
      <c r="A74" s="57">
        <v>45457</v>
      </c>
      <c r="B74" s="1">
        <f t="shared" si="1"/>
        <v>2024</v>
      </c>
      <c r="C74" s="60"/>
      <c r="D74" s="60" t="s">
        <v>9</v>
      </c>
      <c r="E74" s="60" t="s">
        <v>10</v>
      </c>
      <c r="F74" s="60"/>
      <c r="G74" s="68"/>
      <c r="H74" s="71">
        <v>100</v>
      </c>
    </row>
    <row r="75" spans="1:8" ht="17.25" thickTop="1" thickBot="1" x14ac:dyDescent="0.3">
      <c r="A75" s="56">
        <v>45461</v>
      </c>
      <c r="B75" s="1">
        <f t="shared" si="1"/>
        <v>2024</v>
      </c>
      <c r="C75" s="59"/>
      <c r="D75" s="59"/>
      <c r="E75" s="59"/>
      <c r="F75" s="59"/>
      <c r="G75" s="67">
        <v>95</v>
      </c>
      <c r="H75" s="70"/>
    </row>
    <row r="76" spans="1:8" ht="17.25" thickTop="1" thickBot="1" x14ac:dyDescent="0.3">
      <c r="A76" s="57">
        <v>45462</v>
      </c>
      <c r="B76" s="1">
        <f t="shared" si="1"/>
        <v>2024</v>
      </c>
      <c r="C76" s="60"/>
      <c r="D76" s="60" t="s">
        <v>9</v>
      </c>
      <c r="E76" s="60" t="s">
        <v>10</v>
      </c>
      <c r="F76" s="60"/>
      <c r="G76" s="68"/>
      <c r="H76" s="71">
        <v>200</v>
      </c>
    </row>
    <row r="77" spans="1:8" ht="17.25" thickTop="1" thickBot="1" x14ac:dyDescent="0.3">
      <c r="A77" s="56">
        <v>45462</v>
      </c>
      <c r="B77" s="1">
        <f t="shared" si="1"/>
        <v>2024</v>
      </c>
      <c r="C77" s="59"/>
      <c r="D77" s="59" t="s">
        <v>9</v>
      </c>
      <c r="E77" s="59" t="s">
        <v>10</v>
      </c>
      <c r="F77" s="59"/>
      <c r="G77" s="67"/>
      <c r="H77" s="70">
        <v>20</v>
      </c>
    </row>
    <row r="78" spans="1:8" ht="17.25" thickTop="1" thickBot="1" x14ac:dyDescent="0.3">
      <c r="A78" s="57">
        <v>45464</v>
      </c>
      <c r="B78" s="1">
        <f t="shared" si="1"/>
        <v>2024</v>
      </c>
      <c r="C78" s="60"/>
      <c r="D78" s="60" t="s">
        <v>9</v>
      </c>
      <c r="E78" s="60" t="s">
        <v>10</v>
      </c>
      <c r="F78" s="60"/>
      <c r="G78" s="68"/>
      <c r="H78" s="71">
        <v>70</v>
      </c>
    </row>
    <row r="79" spans="1:8" ht="17.25" thickTop="1" thickBot="1" x14ac:dyDescent="0.3">
      <c r="A79" s="56">
        <v>45471</v>
      </c>
      <c r="B79" s="1">
        <f t="shared" si="1"/>
        <v>2024</v>
      </c>
      <c r="C79" s="59"/>
      <c r="D79" s="59" t="s">
        <v>9</v>
      </c>
      <c r="E79" s="59" t="s">
        <v>10</v>
      </c>
      <c r="F79" s="59"/>
      <c r="G79" s="67"/>
      <c r="H79" s="70">
        <v>305</v>
      </c>
    </row>
    <row r="80" spans="1:8" ht="17.25" thickTop="1" thickBot="1" x14ac:dyDescent="0.3">
      <c r="A80" s="57">
        <v>45482</v>
      </c>
      <c r="B80" s="1">
        <f t="shared" si="1"/>
        <v>2024</v>
      </c>
      <c r="C80" s="60" t="s">
        <v>86</v>
      </c>
      <c r="D80" s="60" t="s">
        <v>21</v>
      </c>
      <c r="E80" s="60" t="s">
        <v>22</v>
      </c>
      <c r="F80" s="60"/>
      <c r="G80" s="68"/>
      <c r="H80" s="71">
        <v>150</v>
      </c>
    </row>
    <row r="81" spans="1:8" ht="17.25" thickTop="1" thickBot="1" x14ac:dyDescent="0.3">
      <c r="A81" s="56">
        <v>45483</v>
      </c>
      <c r="B81" s="1">
        <f t="shared" si="1"/>
        <v>2024</v>
      </c>
      <c r="C81" s="59" t="s">
        <v>87</v>
      </c>
      <c r="D81" s="59" t="s">
        <v>70</v>
      </c>
      <c r="E81" s="59" t="s">
        <v>16</v>
      </c>
      <c r="F81" s="59"/>
      <c r="G81" s="67">
        <v>107</v>
      </c>
      <c r="H81" s="70"/>
    </row>
    <row r="82" spans="1:8" ht="17.25" thickTop="1" thickBot="1" x14ac:dyDescent="0.3">
      <c r="A82" s="57">
        <v>45483</v>
      </c>
      <c r="B82" s="1">
        <f t="shared" si="1"/>
        <v>2024</v>
      </c>
      <c r="C82" s="60" t="s">
        <v>88</v>
      </c>
      <c r="D82" s="60" t="s">
        <v>12</v>
      </c>
      <c r="E82" s="60" t="s">
        <v>13</v>
      </c>
      <c r="F82" s="60"/>
      <c r="G82" s="68">
        <v>3.3</v>
      </c>
      <c r="H82" s="71"/>
    </row>
    <row r="83" spans="1:8" ht="17.25" thickTop="1" thickBot="1" x14ac:dyDescent="0.3">
      <c r="A83" s="56">
        <v>45485</v>
      </c>
      <c r="B83" s="1">
        <f t="shared" si="1"/>
        <v>2024</v>
      </c>
      <c r="C83" s="59" t="s">
        <v>89</v>
      </c>
      <c r="D83" s="59" t="s">
        <v>9</v>
      </c>
      <c r="E83" s="59" t="s">
        <v>22</v>
      </c>
      <c r="F83" s="59"/>
      <c r="G83" s="67"/>
      <c r="H83" s="70">
        <v>120</v>
      </c>
    </row>
    <row r="84" spans="1:8" ht="17.25" thickTop="1" thickBot="1" x14ac:dyDescent="0.3">
      <c r="A84" s="57">
        <v>45489</v>
      </c>
      <c r="B84" s="1">
        <f t="shared" si="1"/>
        <v>2024</v>
      </c>
      <c r="C84" s="60" t="s">
        <v>90</v>
      </c>
      <c r="D84" s="60" t="s">
        <v>9</v>
      </c>
      <c r="E84" s="60" t="s">
        <v>10</v>
      </c>
      <c r="F84" s="60"/>
      <c r="G84" s="68"/>
      <c r="H84" s="71">
        <v>35</v>
      </c>
    </row>
    <row r="85" spans="1:8" ht="17.25" thickTop="1" thickBot="1" x14ac:dyDescent="0.3">
      <c r="A85" s="56">
        <v>45489</v>
      </c>
      <c r="B85" s="1">
        <f t="shared" si="1"/>
        <v>2024</v>
      </c>
      <c r="C85" s="59" t="s">
        <v>91</v>
      </c>
      <c r="D85" s="59" t="s">
        <v>58</v>
      </c>
      <c r="E85" s="59" t="s">
        <v>16</v>
      </c>
      <c r="F85" s="59"/>
      <c r="G85" s="67">
        <v>72.44</v>
      </c>
      <c r="H85" s="70"/>
    </row>
    <row r="86" spans="1:8" ht="17.25" thickTop="1" thickBot="1" x14ac:dyDescent="0.3">
      <c r="A86" s="57">
        <v>45488</v>
      </c>
      <c r="B86" s="1">
        <f t="shared" si="1"/>
        <v>2024</v>
      </c>
      <c r="C86" s="60"/>
      <c r="D86" s="60" t="s">
        <v>9</v>
      </c>
      <c r="E86" s="60" t="s">
        <v>10</v>
      </c>
      <c r="F86" s="60"/>
      <c r="G86" s="68"/>
      <c r="H86" s="71">
        <v>4</v>
      </c>
    </row>
    <row r="87" spans="1:8" ht="17.25" thickTop="1" thickBot="1" x14ac:dyDescent="0.3">
      <c r="A87" s="56">
        <v>45490</v>
      </c>
      <c r="B87" s="1">
        <f t="shared" si="1"/>
        <v>2024</v>
      </c>
      <c r="C87" s="59"/>
      <c r="D87" s="59" t="s">
        <v>9</v>
      </c>
      <c r="E87" s="59" t="s">
        <v>10</v>
      </c>
      <c r="F87" s="59"/>
      <c r="G87" s="67"/>
      <c r="H87" s="70">
        <v>170</v>
      </c>
    </row>
    <row r="88" spans="1:8" ht="17.25" thickTop="1" thickBot="1" x14ac:dyDescent="0.3">
      <c r="A88" s="57">
        <v>45491</v>
      </c>
      <c r="B88" s="1">
        <f t="shared" si="1"/>
        <v>2024</v>
      </c>
      <c r="C88" s="60"/>
      <c r="D88" s="60" t="s">
        <v>9</v>
      </c>
      <c r="E88" s="60" t="s">
        <v>10</v>
      </c>
      <c r="F88" s="60"/>
      <c r="G88" s="68"/>
      <c r="H88" s="71">
        <v>120</v>
      </c>
    </row>
    <row r="89" spans="1:8" ht="17.25" thickTop="1" thickBot="1" x14ac:dyDescent="0.3">
      <c r="A89" s="56">
        <v>45491</v>
      </c>
      <c r="B89" s="1">
        <f t="shared" si="1"/>
        <v>2024</v>
      </c>
      <c r="C89" s="59" t="s">
        <v>92</v>
      </c>
      <c r="D89" s="59" t="s">
        <v>9</v>
      </c>
      <c r="E89" s="59" t="s">
        <v>22</v>
      </c>
      <c r="F89" s="59"/>
      <c r="G89" s="67"/>
      <c r="H89" s="70">
        <v>120</v>
      </c>
    </row>
    <row r="90" spans="1:8" ht="17.25" thickTop="1" thickBot="1" x14ac:dyDescent="0.3">
      <c r="A90" s="57">
        <v>45492</v>
      </c>
      <c r="B90" s="1">
        <f t="shared" si="1"/>
        <v>2024</v>
      </c>
      <c r="C90" s="60"/>
      <c r="D90" s="60"/>
      <c r="E90" s="60" t="s">
        <v>16</v>
      </c>
      <c r="F90" s="60"/>
      <c r="G90" s="68">
        <v>16.16</v>
      </c>
      <c r="H90" s="71"/>
    </row>
    <row r="91" spans="1:8" ht="17.25" thickTop="1" thickBot="1" x14ac:dyDescent="0.3">
      <c r="A91" s="56">
        <v>45492</v>
      </c>
      <c r="B91" s="1">
        <f t="shared" si="1"/>
        <v>2024</v>
      </c>
      <c r="C91" s="59"/>
      <c r="D91" s="59"/>
      <c r="E91" s="59" t="s">
        <v>16</v>
      </c>
      <c r="F91" s="59"/>
      <c r="G91" s="67">
        <v>56.18</v>
      </c>
      <c r="H91" s="70"/>
    </row>
    <row r="92" spans="1:8" ht="17.25" thickTop="1" thickBot="1" x14ac:dyDescent="0.3">
      <c r="A92" s="57">
        <v>45496</v>
      </c>
      <c r="B92" s="1">
        <f t="shared" si="1"/>
        <v>2024</v>
      </c>
      <c r="C92" s="60"/>
      <c r="D92" s="60"/>
      <c r="E92" s="60" t="s">
        <v>16</v>
      </c>
      <c r="F92" s="60"/>
      <c r="G92" s="68">
        <v>22.98</v>
      </c>
      <c r="H92" s="71"/>
    </row>
    <row r="93" spans="1:8" ht="17.25" thickTop="1" thickBot="1" x14ac:dyDescent="0.3">
      <c r="A93" s="56">
        <v>45496</v>
      </c>
      <c r="B93" s="1">
        <f t="shared" si="1"/>
        <v>2024</v>
      </c>
      <c r="C93" s="59"/>
      <c r="D93" s="59"/>
      <c r="E93" s="59" t="s">
        <v>16</v>
      </c>
      <c r="F93" s="59"/>
      <c r="G93" s="67">
        <v>259.98</v>
      </c>
      <c r="H93" s="70"/>
    </row>
    <row r="94" spans="1:8" ht="17.25" thickTop="1" thickBot="1" x14ac:dyDescent="0.3">
      <c r="A94" s="57">
        <v>45499</v>
      </c>
      <c r="B94" s="1">
        <f t="shared" si="1"/>
        <v>2024</v>
      </c>
      <c r="C94" s="60"/>
      <c r="D94" s="60"/>
      <c r="E94" s="60" t="s">
        <v>10</v>
      </c>
      <c r="F94" s="60"/>
      <c r="G94" s="68"/>
      <c r="H94" s="71">
        <v>50</v>
      </c>
    </row>
    <row r="95" spans="1:8" ht="17.25" thickTop="1" thickBot="1" x14ac:dyDescent="0.3">
      <c r="A95" s="56">
        <v>45499</v>
      </c>
      <c r="B95" s="1">
        <f t="shared" si="1"/>
        <v>2024</v>
      </c>
      <c r="C95" s="59"/>
      <c r="D95" s="59"/>
      <c r="E95" s="59" t="s">
        <v>10</v>
      </c>
      <c r="F95" s="59"/>
      <c r="G95" s="67"/>
      <c r="H95" s="70">
        <v>200</v>
      </c>
    </row>
    <row r="96" spans="1:8" ht="17.25" thickTop="1" thickBot="1" x14ac:dyDescent="0.3">
      <c r="A96" s="57">
        <v>45499</v>
      </c>
      <c r="B96" s="1">
        <f t="shared" si="1"/>
        <v>2024</v>
      </c>
      <c r="C96" s="60"/>
      <c r="D96" s="60"/>
      <c r="E96" s="60" t="s">
        <v>30</v>
      </c>
      <c r="F96" s="60"/>
      <c r="G96" s="68"/>
      <c r="H96" s="71">
        <v>70</v>
      </c>
    </row>
    <row r="97" spans="1:8" ht="17.25" thickTop="1" thickBot="1" x14ac:dyDescent="0.3">
      <c r="A97" s="56">
        <v>45499</v>
      </c>
      <c r="B97" s="1">
        <f t="shared" si="1"/>
        <v>2024</v>
      </c>
      <c r="C97" s="59"/>
      <c r="D97" s="59"/>
      <c r="E97" s="59" t="s">
        <v>30</v>
      </c>
      <c r="F97" s="59"/>
      <c r="G97" s="67"/>
      <c r="H97" s="70">
        <v>10</v>
      </c>
    </row>
    <row r="98" spans="1:8" ht="17.25" thickTop="1" thickBot="1" x14ac:dyDescent="0.3">
      <c r="A98" s="57">
        <v>45499</v>
      </c>
      <c r="B98" s="1">
        <f t="shared" si="1"/>
        <v>2024</v>
      </c>
      <c r="C98" s="60"/>
      <c r="D98" s="60"/>
      <c r="E98" s="60" t="s">
        <v>30</v>
      </c>
      <c r="F98" s="60"/>
      <c r="G98" s="68"/>
      <c r="H98" s="71">
        <v>20</v>
      </c>
    </row>
    <row r="99" spans="1:8" ht="17.25" thickTop="1" thickBot="1" x14ac:dyDescent="0.3">
      <c r="A99" s="56">
        <v>45499</v>
      </c>
      <c r="B99" s="1">
        <f t="shared" si="1"/>
        <v>2024</v>
      </c>
      <c r="C99" s="59" t="s">
        <v>93</v>
      </c>
      <c r="D99" s="59" t="s">
        <v>66</v>
      </c>
      <c r="E99" s="59" t="s">
        <v>94</v>
      </c>
      <c r="F99" s="59"/>
      <c r="G99" s="67">
        <v>350</v>
      </c>
      <c r="H99" s="70"/>
    </row>
    <row r="100" spans="1:8" ht="17.25" thickTop="1" thickBot="1" x14ac:dyDescent="0.3">
      <c r="A100" s="57">
        <v>45502</v>
      </c>
      <c r="B100" s="1">
        <f t="shared" si="1"/>
        <v>2024</v>
      </c>
      <c r="C100" s="60"/>
      <c r="D100" s="60"/>
      <c r="E100" s="60" t="s">
        <v>16</v>
      </c>
      <c r="F100" s="60"/>
      <c r="G100" s="68">
        <v>62.76</v>
      </c>
      <c r="H100" s="71"/>
    </row>
    <row r="101" spans="1:8" ht="17.25" thickTop="1" thickBot="1" x14ac:dyDescent="0.3">
      <c r="A101" s="56">
        <v>45503</v>
      </c>
      <c r="B101" s="1">
        <f t="shared" si="1"/>
        <v>2024</v>
      </c>
      <c r="C101" s="59"/>
      <c r="D101" s="59" t="s">
        <v>66</v>
      </c>
      <c r="E101" s="59" t="s">
        <v>30</v>
      </c>
      <c r="F101" s="59"/>
      <c r="G101" s="67"/>
      <c r="H101" s="70">
        <v>2100</v>
      </c>
    </row>
    <row r="102" spans="1:8" ht="17.25" thickTop="1" thickBot="1" x14ac:dyDescent="0.3">
      <c r="A102" s="57">
        <v>45503</v>
      </c>
      <c r="B102" s="1">
        <f t="shared" si="1"/>
        <v>2024</v>
      </c>
      <c r="C102" s="60"/>
      <c r="D102" s="60" t="s">
        <v>66</v>
      </c>
      <c r="E102" s="60" t="s">
        <v>30</v>
      </c>
      <c r="F102" s="60"/>
      <c r="G102" s="68"/>
      <c r="H102" s="71">
        <v>1295</v>
      </c>
    </row>
    <row r="103" spans="1:8" ht="17.25" thickTop="1" thickBot="1" x14ac:dyDescent="0.3">
      <c r="A103" s="56">
        <v>45503</v>
      </c>
      <c r="B103" s="1">
        <f t="shared" si="1"/>
        <v>2024</v>
      </c>
      <c r="C103" s="59"/>
      <c r="D103" s="59" t="s">
        <v>66</v>
      </c>
      <c r="E103" s="59" t="s">
        <v>30</v>
      </c>
      <c r="F103" s="59"/>
      <c r="G103" s="67"/>
      <c r="H103" s="70">
        <v>1140</v>
      </c>
    </row>
    <row r="104" spans="1:8" ht="17.25" thickTop="1" thickBot="1" x14ac:dyDescent="0.3">
      <c r="A104" s="57">
        <v>45503</v>
      </c>
      <c r="B104" s="1">
        <f t="shared" si="1"/>
        <v>2024</v>
      </c>
      <c r="C104" s="60"/>
      <c r="D104" s="60" t="s">
        <v>66</v>
      </c>
      <c r="E104" s="60" t="s">
        <v>30</v>
      </c>
      <c r="F104" s="60"/>
      <c r="G104" s="68"/>
      <c r="H104" s="71">
        <v>945</v>
      </c>
    </row>
    <row r="105" spans="1:8" ht="17.25" thickTop="1" thickBot="1" x14ac:dyDescent="0.3">
      <c r="A105" s="56">
        <v>45503</v>
      </c>
      <c r="B105" s="1">
        <f t="shared" si="1"/>
        <v>2024</v>
      </c>
      <c r="C105" s="59"/>
      <c r="D105" s="59" t="s">
        <v>66</v>
      </c>
      <c r="E105" s="59" t="s">
        <v>30</v>
      </c>
      <c r="F105" s="59"/>
      <c r="G105" s="67"/>
      <c r="H105" s="70">
        <v>87.5</v>
      </c>
    </row>
    <row r="106" spans="1:8" ht="17.25" thickTop="1" thickBot="1" x14ac:dyDescent="0.3">
      <c r="A106" s="57">
        <v>45503</v>
      </c>
      <c r="B106" s="1">
        <f t="shared" si="1"/>
        <v>2024</v>
      </c>
      <c r="C106" s="60"/>
      <c r="D106" s="60" t="s">
        <v>66</v>
      </c>
      <c r="E106" s="60" t="s">
        <v>30</v>
      </c>
      <c r="F106" s="60"/>
      <c r="G106" s="68"/>
      <c r="H106" s="71">
        <v>187.4</v>
      </c>
    </row>
    <row r="107" spans="1:8" ht="17.25" thickTop="1" thickBot="1" x14ac:dyDescent="0.3">
      <c r="A107" s="56">
        <v>45503</v>
      </c>
      <c r="B107" s="1">
        <f t="shared" si="1"/>
        <v>2024</v>
      </c>
      <c r="C107" s="59"/>
      <c r="D107" s="59"/>
      <c r="E107" s="59" t="s">
        <v>10</v>
      </c>
      <c r="F107" s="59"/>
      <c r="G107" s="67"/>
      <c r="H107" s="70">
        <v>59</v>
      </c>
    </row>
    <row r="108" spans="1:8" ht="17.25" thickTop="1" thickBot="1" x14ac:dyDescent="0.3">
      <c r="A108" s="57">
        <v>45503</v>
      </c>
      <c r="B108" s="1">
        <f t="shared" si="1"/>
        <v>2024</v>
      </c>
      <c r="C108" s="60"/>
      <c r="D108" s="60"/>
      <c r="E108" s="60" t="s">
        <v>10</v>
      </c>
      <c r="F108" s="60"/>
      <c r="G108" s="68"/>
      <c r="H108" s="71">
        <v>114</v>
      </c>
    </row>
    <row r="109" spans="1:8" ht="17.25" thickTop="1" thickBot="1" x14ac:dyDescent="0.3">
      <c r="A109" s="56">
        <v>45503</v>
      </c>
      <c r="B109" s="1">
        <f t="shared" si="1"/>
        <v>2024</v>
      </c>
      <c r="C109" s="59"/>
      <c r="D109" s="59" t="s">
        <v>66</v>
      </c>
      <c r="E109" s="59" t="s">
        <v>10</v>
      </c>
      <c r="F109" s="59"/>
      <c r="G109" s="67"/>
      <c r="H109" s="70">
        <v>3258</v>
      </c>
    </row>
    <row r="110" spans="1:8" ht="17.25" thickTop="1" thickBot="1" x14ac:dyDescent="0.3">
      <c r="A110" s="57">
        <v>45503</v>
      </c>
      <c r="B110" s="1">
        <f t="shared" si="1"/>
        <v>2024</v>
      </c>
      <c r="C110" s="60" t="s">
        <v>68</v>
      </c>
      <c r="D110" s="60" t="s">
        <v>66</v>
      </c>
      <c r="E110" s="60" t="s">
        <v>22</v>
      </c>
      <c r="F110" s="60"/>
      <c r="G110" s="68"/>
      <c r="H110" s="71">
        <v>1924.54</v>
      </c>
    </row>
    <row r="111" spans="1:8" ht="17.25" thickTop="1" thickBot="1" x14ac:dyDescent="0.3">
      <c r="A111" s="56">
        <v>45503</v>
      </c>
      <c r="B111" s="1">
        <f t="shared" si="1"/>
        <v>2024</v>
      </c>
      <c r="C111" s="59"/>
      <c r="D111" s="59"/>
      <c r="E111" s="59" t="s">
        <v>16</v>
      </c>
      <c r="F111" s="59"/>
      <c r="G111" s="67">
        <v>81.48</v>
      </c>
      <c r="H111" s="70"/>
    </row>
    <row r="112" spans="1:8" ht="17.25" thickTop="1" thickBot="1" x14ac:dyDescent="0.3">
      <c r="A112" s="57">
        <v>45503</v>
      </c>
      <c r="B112" s="1">
        <f t="shared" si="1"/>
        <v>2024</v>
      </c>
      <c r="C112" s="60"/>
      <c r="D112" s="60"/>
      <c r="E112" s="60" t="s">
        <v>16</v>
      </c>
      <c r="F112" s="60"/>
      <c r="G112" s="68">
        <v>118</v>
      </c>
      <c r="H112" s="71"/>
    </row>
    <row r="113" spans="1:8" ht="17.25" thickTop="1" thickBot="1" x14ac:dyDescent="0.3">
      <c r="A113" s="56">
        <v>45504</v>
      </c>
      <c r="B113" s="1">
        <f t="shared" si="1"/>
        <v>2024</v>
      </c>
      <c r="C113" s="59"/>
      <c r="D113" s="59"/>
      <c r="E113" s="59" t="s">
        <v>16</v>
      </c>
      <c r="F113" s="59"/>
      <c r="G113" s="67">
        <v>817.13</v>
      </c>
      <c r="H113" s="70"/>
    </row>
    <row r="114" spans="1:8" ht="17.25" thickTop="1" thickBot="1" x14ac:dyDescent="0.3">
      <c r="A114" s="57">
        <v>45504</v>
      </c>
      <c r="B114" s="1">
        <f t="shared" si="1"/>
        <v>2024</v>
      </c>
      <c r="C114" s="60" t="s">
        <v>95</v>
      </c>
      <c r="D114" s="60" t="s">
        <v>12</v>
      </c>
      <c r="E114" s="60" t="s">
        <v>13</v>
      </c>
      <c r="F114" s="60"/>
      <c r="G114" s="68">
        <v>3</v>
      </c>
      <c r="H114" s="71"/>
    </row>
    <row r="115" spans="1:8" ht="17.25" thickTop="1" thickBot="1" x14ac:dyDescent="0.3">
      <c r="A115" s="56">
        <v>45506</v>
      </c>
      <c r="B115" s="1">
        <f t="shared" si="1"/>
        <v>2024</v>
      </c>
      <c r="C115" s="59" t="s">
        <v>96</v>
      </c>
      <c r="D115" s="59" t="s">
        <v>9</v>
      </c>
      <c r="E115" s="59" t="s">
        <v>22</v>
      </c>
      <c r="F115" s="59"/>
      <c r="G115" s="67"/>
      <c r="H115" s="70">
        <v>70</v>
      </c>
    </row>
    <row r="116" spans="1:8" ht="17.25" thickTop="1" thickBot="1" x14ac:dyDescent="0.3">
      <c r="A116" s="57">
        <v>45507</v>
      </c>
      <c r="B116" s="1">
        <f t="shared" si="1"/>
        <v>2024</v>
      </c>
      <c r="C116" s="60" t="s">
        <v>97</v>
      </c>
      <c r="D116" s="60" t="s">
        <v>98</v>
      </c>
      <c r="E116" s="60" t="s">
        <v>16</v>
      </c>
      <c r="F116" s="60"/>
      <c r="G116" s="68">
        <v>794.22</v>
      </c>
      <c r="H116" s="71"/>
    </row>
    <row r="117" spans="1:8" ht="17.25" thickTop="1" thickBot="1" x14ac:dyDescent="0.3">
      <c r="A117" s="56">
        <v>45507</v>
      </c>
      <c r="B117" s="1">
        <f t="shared" si="1"/>
        <v>2024</v>
      </c>
      <c r="C117" s="59" t="s">
        <v>99</v>
      </c>
      <c r="D117" s="59" t="s">
        <v>98</v>
      </c>
      <c r="E117" s="59" t="s">
        <v>16</v>
      </c>
      <c r="F117" s="59"/>
      <c r="G117" s="67">
        <v>1450</v>
      </c>
      <c r="H117" s="70"/>
    </row>
    <row r="118" spans="1:8" ht="17.25" thickTop="1" thickBot="1" x14ac:dyDescent="0.3">
      <c r="A118" s="57">
        <v>45509</v>
      </c>
      <c r="B118" s="1">
        <f t="shared" si="1"/>
        <v>2024</v>
      </c>
      <c r="C118" s="60" t="s">
        <v>100</v>
      </c>
      <c r="D118" s="60" t="s">
        <v>9</v>
      </c>
      <c r="E118" s="60" t="s">
        <v>22</v>
      </c>
      <c r="F118" s="60"/>
      <c r="G118" s="68"/>
      <c r="H118" s="71">
        <v>200</v>
      </c>
    </row>
    <row r="119" spans="1:8" ht="17.25" thickTop="1" thickBot="1" x14ac:dyDescent="0.3">
      <c r="A119" s="56">
        <v>45509</v>
      </c>
      <c r="B119" s="1">
        <f t="shared" si="1"/>
        <v>2024</v>
      </c>
      <c r="C119" s="59" t="s">
        <v>101</v>
      </c>
      <c r="D119" s="59" t="s">
        <v>12</v>
      </c>
      <c r="E119" s="59" t="s">
        <v>13</v>
      </c>
      <c r="F119" s="59"/>
      <c r="G119" s="67">
        <v>2.5</v>
      </c>
      <c r="H119" s="72"/>
    </row>
    <row r="120" spans="1:8" ht="17.25" thickTop="1" thickBot="1" x14ac:dyDescent="0.3">
      <c r="A120" s="57">
        <v>45658</v>
      </c>
      <c r="B120" s="1">
        <f>YEAR(A120)</f>
        <v>2025</v>
      </c>
      <c r="C120" s="60" t="s">
        <v>103</v>
      </c>
      <c r="D120" s="60"/>
      <c r="E120" s="60"/>
      <c r="F120" s="60"/>
      <c r="G120" s="68"/>
      <c r="H120" s="71"/>
    </row>
    <row r="121" spans="1:8" ht="17.25" thickTop="1" thickBot="1" x14ac:dyDescent="0.3">
      <c r="A121" s="56">
        <v>46023</v>
      </c>
      <c r="B121" s="1">
        <f>YEAR(A121)</f>
        <v>2026</v>
      </c>
      <c r="C121" s="59" t="s">
        <v>103</v>
      </c>
      <c r="D121" s="59"/>
      <c r="E121" s="59"/>
      <c r="F121" s="59"/>
      <c r="G121" s="67"/>
      <c r="H121" s="72"/>
    </row>
    <row r="122" spans="1:8" ht="17.25" thickTop="1" thickBot="1" x14ac:dyDescent="0.3">
      <c r="A122" s="57">
        <v>46388</v>
      </c>
      <c r="B122" s="1">
        <f>YEAR(A122)</f>
        <v>2027</v>
      </c>
      <c r="C122" s="60" t="s">
        <v>103</v>
      </c>
      <c r="D122" s="60"/>
      <c r="E122" s="60"/>
      <c r="F122" s="60"/>
      <c r="G122" s="68"/>
      <c r="H122" s="71"/>
    </row>
    <row r="123" spans="1:8" ht="17.25" thickTop="1" thickBot="1" x14ac:dyDescent="0.3">
      <c r="A123" s="56">
        <v>46753</v>
      </c>
      <c r="B123" s="1">
        <f>YEAR(A123)</f>
        <v>2028</v>
      </c>
      <c r="C123" s="59" t="s">
        <v>103</v>
      </c>
      <c r="D123" s="59"/>
      <c r="E123" s="59"/>
      <c r="F123" s="59"/>
      <c r="G123" s="67"/>
      <c r="H123" s="72"/>
    </row>
    <row r="124" spans="1:8" ht="17.25" thickTop="1" thickBot="1" x14ac:dyDescent="0.3">
      <c r="A124" s="57">
        <v>47119</v>
      </c>
      <c r="B124" s="1">
        <f>YEAR(A124)</f>
        <v>2029</v>
      </c>
      <c r="C124" s="59" t="s">
        <v>103</v>
      </c>
      <c r="D124" s="60"/>
      <c r="E124" s="60"/>
      <c r="F124" s="60"/>
      <c r="G124" s="68"/>
      <c r="H124" s="73"/>
    </row>
    <row r="125" spans="1:8" ht="16.5" thickTop="1" x14ac:dyDescent="0.25">
      <c r="A125" s="57">
        <v>47484</v>
      </c>
      <c r="B125" s="1">
        <f>YEAR(A125)</f>
        <v>2030</v>
      </c>
      <c r="C125" s="60" t="s">
        <v>103</v>
      </c>
      <c r="D125" s="60"/>
      <c r="E125" s="60"/>
      <c r="F125" s="60"/>
      <c r="G125" s="68"/>
      <c r="H125" s="73"/>
    </row>
  </sheetData>
  <sheetProtection selectLockedCells="1"/>
  <mergeCells count="1">
    <mergeCell ref="B4:C4"/>
  </mergeCells>
  <dataValidations count="2">
    <dataValidation type="list" allowBlank="1" showInputMessage="1" showErrorMessage="1" sqref="D8:D125" xr:uid="{1D83C063-5409-48F0-B206-49A85F1F896B}">
      <formula1>liste_categorie</formula1>
    </dataValidation>
    <dataValidation type="list" allowBlank="1" showInputMessage="1" showErrorMessage="1" sqref="E8" xr:uid="{B48FA8B3-2E7B-4B41-AFDF-6BAC52222FCD}">
      <formula1>liste_mode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6E432-FFFE-4FB6-B1CA-CB0FE9E10653}">
  <dimension ref="A1:D18"/>
  <sheetViews>
    <sheetView showZeros="0" workbookViewId="0">
      <selection activeCell="C21" sqref="C21"/>
    </sheetView>
  </sheetViews>
  <sheetFormatPr baseColWidth="10" defaultRowHeight="15" x14ac:dyDescent="0.25"/>
  <cols>
    <col min="1" max="1" width="21.85546875" bestFit="1" customWidth="1"/>
    <col min="2" max="4" width="15" bestFit="1" customWidth="1"/>
  </cols>
  <sheetData>
    <row r="1" spans="1:4" ht="26.25" x14ac:dyDescent="0.4">
      <c r="A1" s="39" t="s">
        <v>115</v>
      </c>
      <c r="B1" s="40">
        <v>2024</v>
      </c>
      <c r="C1">
        <f>SUM(C4:C16)-SUM(B4:B16)</f>
        <v>904.94999999999709</v>
      </c>
    </row>
    <row r="2" spans="1:4" ht="15.75" thickBot="1" x14ac:dyDescent="0.3"/>
    <row r="3" spans="1:4" ht="25.5" thickTop="1" thickBot="1" x14ac:dyDescent="0.45">
      <c r="A3" s="38"/>
      <c r="B3" s="47" t="s">
        <v>117</v>
      </c>
      <c r="C3" s="48" t="s">
        <v>114</v>
      </c>
      <c r="D3" s="49" t="s">
        <v>116</v>
      </c>
    </row>
    <row r="4" spans="1:4" ht="24.75" thickTop="1" x14ac:dyDescent="0.4">
      <c r="A4" s="50" t="str" cm="1">
        <f t="array" ref="A4:A16">_xlfn.UNIQUE(_xlfn._xlws.FILTER(Compte[Catégorie],NOT(ISBLANK(Compte[Catégorie]))))</f>
        <v>Calendrier</v>
      </c>
      <c r="B4" s="41">
        <f>SUMIFS(Compte[Dépense],Compte[Catégorie],Bilans!A4,Compte[Années],Bilans!$B$1)</f>
        <v>843.1</v>
      </c>
      <c r="C4" s="41">
        <f>SUMIFS(Compte[Recette],Compte[Catégorie],Bilans!A4,Compte[Années],Bilans!$B$1)</f>
        <v>11524</v>
      </c>
      <c r="D4" s="42">
        <f>IF(C4-B4&gt;0,C4-B4,"")</f>
        <v>10680.9</v>
      </c>
    </row>
    <row r="5" spans="1:4" ht="24" x14ac:dyDescent="0.4">
      <c r="A5" s="51" t="str">
        <v>Banque</v>
      </c>
      <c r="B5" s="43">
        <f>SUMIFS(Compte[Dépense],Compte[Catégorie],Bilans!A5,Compte[Années],Bilans!$B$1)</f>
        <v>34</v>
      </c>
      <c r="C5" s="43">
        <f>SUMIFS(Compte[Recette],Compte[Catégorie],Bilans!A5,Compte[Années],Bilans!$B$1)</f>
        <v>34</v>
      </c>
      <c r="D5" s="44" t="str">
        <f t="shared" ref="D5:D16" si="0">IF(C5-B5&gt;0,C5-B5,"")</f>
        <v/>
      </c>
    </row>
    <row r="6" spans="1:4" ht="24" x14ac:dyDescent="0.4">
      <c r="A6" s="51" t="str">
        <v>Noel</v>
      </c>
      <c r="B6" s="43">
        <f>SUMIFS(Compte[Dépense],Compte[Catégorie],Bilans!A6,Compte[Années],Bilans!$B$1)</f>
        <v>1507</v>
      </c>
      <c r="C6" s="43">
        <f>SUMIFS(Compte[Recette],Compte[Catégorie],Bilans!A6,Compte[Années],Bilans!$B$1)</f>
        <v>0</v>
      </c>
      <c r="D6" s="44" t="str">
        <f t="shared" si="0"/>
        <v/>
      </c>
    </row>
    <row r="7" spans="1:4" ht="24" x14ac:dyDescent="0.4">
      <c r="A7" s="51" t="str">
        <v>Subvention</v>
      </c>
      <c r="B7" s="43">
        <f>SUMIFS(Compte[Dépense],Compte[Catégorie],Bilans!A7,Compte[Années],Bilans!$B$1)</f>
        <v>0</v>
      </c>
      <c r="C7" s="43">
        <f>SUMIFS(Compte[Recette],Compte[Catégorie],Bilans!A7,Compte[Années],Bilans!$B$1)</f>
        <v>300</v>
      </c>
      <c r="D7" s="44">
        <f t="shared" si="0"/>
        <v>300</v>
      </c>
    </row>
    <row r="8" spans="1:4" ht="24" x14ac:dyDescent="0.4">
      <c r="A8" s="51" t="str">
        <v>Sainte-barbe</v>
      </c>
      <c r="B8" s="43">
        <f>SUMIFS(Compte[Dépense],Compte[Catégorie],Bilans!A8,Compte[Années],Bilans!$B$1)</f>
        <v>1969.51</v>
      </c>
      <c r="C8" s="43">
        <f>SUMIFS(Compte[Recette],Compte[Catégorie],Bilans!A8,Compte[Années],Bilans!$B$1)</f>
        <v>0</v>
      </c>
      <c r="D8" s="44" t="str">
        <f t="shared" si="0"/>
        <v/>
      </c>
    </row>
    <row r="9" spans="1:4" ht="24" x14ac:dyDescent="0.4">
      <c r="A9" s="51" t="str">
        <v>Virement/livret</v>
      </c>
      <c r="B9" s="43">
        <f>SUMIFS(Compte[Dépense],Compte[Catégorie],Bilans!A9,Compte[Années],Bilans!$B$1)</f>
        <v>12494.46</v>
      </c>
      <c r="C9" s="43">
        <f>SUMIFS(Compte[Recette],Compte[Catégorie],Bilans!A9,Compte[Années],Bilans!$B$1)</f>
        <v>2000</v>
      </c>
      <c r="D9" s="44" t="str">
        <f t="shared" si="0"/>
        <v/>
      </c>
    </row>
    <row r="10" spans="1:4" ht="24" x14ac:dyDescent="0.4">
      <c r="A10" s="51" t="str">
        <v>Foyer</v>
      </c>
      <c r="B10" s="43">
        <f>SUMIFS(Compte[Dépense],Compte[Catégorie],Bilans!A10,Compte[Années],Bilans!$B$1)</f>
        <v>3752.2500000000005</v>
      </c>
      <c r="C10" s="43">
        <f>SUMIFS(Compte[Recette],Compte[Catégorie],Bilans!A10,Compte[Années],Bilans!$B$1)</f>
        <v>0</v>
      </c>
      <c r="D10" s="44" t="str">
        <f t="shared" si="0"/>
        <v/>
      </c>
    </row>
    <row r="11" spans="1:4" ht="24" x14ac:dyDescent="0.4">
      <c r="A11" s="51" t="str">
        <v>Décès</v>
      </c>
      <c r="B11" s="43">
        <f>SUMIFS(Compte[Dépense],Compte[Catégorie],Bilans!A11,Compte[Années],Bilans!$B$1)</f>
        <v>45</v>
      </c>
      <c r="C11" s="43">
        <f>SUMIFS(Compte[Recette],Compte[Catégorie],Bilans!A11,Compte[Années],Bilans!$B$1)</f>
        <v>0</v>
      </c>
      <c r="D11" s="44" t="str">
        <f t="shared" si="0"/>
        <v/>
      </c>
    </row>
    <row r="12" spans="1:4" ht="24" x14ac:dyDescent="0.4">
      <c r="A12" s="51" t="str">
        <v>Brocante</v>
      </c>
      <c r="B12" s="43">
        <f>SUMIFS(Compte[Dépense],Compte[Catégorie],Bilans!A12,Compte[Années],Bilans!$B$1)</f>
        <v>567.5</v>
      </c>
      <c r="C12" s="43">
        <f>SUMIFS(Compte[Recette],Compte[Catégorie],Bilans!A12,Compte[Années],Bilans!$B$1)</f>
        <v>10977.439999999999</v>
      </c>
      <c r="D12" s="44">
        <f t="shared" si="0"/>
        <v>10409.939999999999</v>
      </c>
    </row>
    <row r="13" spans="1:4" ht="24" x14ac:dyDescent="0.4">
      <c r="A13" s="51" t="str">
        <v>Amicale</v>
      </c>
      <c r="B13" s="43">
        <f>SUMIFS(Compte[Dépense],Compte[Catégorie],Bilans!A13,Compte[Années],Bilans!$B$1)</f>
        <v>269.25</v>
      </c>
      <c r="C13" s="43">
        <f>SUMIFS(Compte[Recette],Compte[Catégorie],Bilans!A13,Compte[Années],Bilans!$B$1)</f>
        <v>0</v>
      </c>
      <c r="D13" s="44" t="str">
        <f t="shared" si="0"/>
        <v/>
      </c>
    </row>
    <row r="14" spans="1:4" ht="24" x14ac:dyDescent="0.4">
      <c r="A14" s="51" t="str">
        <v>Barbecue</v>
      </c>
      <c r="B14" s="43">
        <f>SUMIFS(Compte[Dépense],Compte[Catégorie],Bilans!A14,Compte[Années],Bilans!$B$1)</f>
        <v>176.2</v>
      </c>
      <c r="C14" s="43">
        <f>SUMIFS(Compte[Recette],Compte[Catégorie],Bilans!A14,Compte[Années],Bilans!$B$1)</f>
        <v>0</v>
      </c>
      <c r="D14" s="44" t="str">
        <f t="shared" si="0"/>
        <v/>
      </c>
    </row>
    <row r="15" spans="1:4" ht="24" x14ac:dyDescent="0.4">
      <c r="A15" s="51" t="str">
        <v>Divers</v>
      </c>
      <c r="B15" s="43">
        <f>SUMIFS(Compte[Dépense],Compte[Catégorie],Bilans!A15,Compte[Années],Bilans!$B$1)</f>
        <v>28</v>
      </c>
      <c r="C15" s="43">
        <f>SUMIFS(Compte[Recette],Compte[Catégorie],Bilans!A15,Compte[Années],Bilans!$B$1)</f>
        <v>0</v>
      </c>
      <c r="D15" s="44" t="str">
        <f t="shared" si="0"/>
        <v/>
      </c>
    </row>
    <row r="16" spans="1:4" ht="24" x14ac:dyDescent="0.4">
      <c r="A16" s="51" t="str">
        <v>U.D.S.P</v>
      </c>
      <c r="B16" s="43">
        <f>SUMIFS(Compte[Dépense],Compte[Catégorie],Bilans!A16,Compte[Années],Bilans!$B$1)</f>
        <v>2244.2200000000003</v>
      </c>
      <c r="C16" s="43">
        <f>SUMIFS(Compte[Recette],Compte[Catégorie],Bilans!A16,Compte[Années],Bilans!$B$1)</f>
        <v>0</v>
      </c>
      <c r="D16" s="44" t="str">
        <f t="shared" si="0"/>
        <v/>
      </c>
    </row>
    <row r="17" spans="1:4" ht="15.75" thickBot="1" x14ac:dyDescent="0.3">
      <c r="A17" s="52"/>
      <c r="B17" s="45"/>
      <c r="C17" s="45"/>
      <c r="D17" s="46"/>
    </row>
    <row r="18" spans="1:4" ht="15.75" thickTop="1" x14ac:dyDescent="0.25"/>
  </sheetData>
  <dataValidations count="1">
    <dataValidation type="list" allowBlank="1" showInputMessage="1" showErrorMessage="1" sqref="B1" xr:uid="{5F94BDE8-A6D4-412A-8457-40F06FF23E5E}">
      <formula1>liste_annees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2E381-5A24-4CF7-B3E3-E95245B782F7}">
  <dimension ref="A1:B18"/>
  <sheetViews>
    <sheetView workbookViewId="0">
      <selection activeCell="F23" sqref="F23"/>
    </sheetView>
  </sheetViews>
  <sheetFormatPr baseColWidth="10" defaultRowHeight="15" x14ac:dyDescent="0.25"/>
  <sheetData>
    <row r="1" spans="1:2" ht="15.75" thickTop="1" x14ac:dyDescent="0.25">
      <c r="A1" s="17" t="s">
        <v>110</v>
      </c>
      <c r="B1" s="18"/>
    </row>
    <row r="2" spans="1:2" ht="15.75" thickBot="1" x14ac:dyDescent="0.3">
      <c r="A2" s="19" t="s">
        <v>111</v>
      </c>
      <c r="B2" s="19" t="s">
        <v>112</v>
      </c>
    </row>
    <row r="3" spans="1:2" ht="15.75" thickTop="1" x14ac:dyDescent="0.25">
      <c r="A3" s="20">
        <v>2023</v>
      </c>
      <c r="B3" s="21">
        <v>13196.15</v>
      </c>
    </row>
    <row r="4" spans="1:2" x14ac:dyDescent="0.25">
      <c r="A4" s="22">
        <v>2024</v>
      </c>
      <c r="B4" s="23"/>
    </row>
    <row r="5" spans="1:2" x14ac:dyDescent="0.25">
      <c r="A5" s="24">
        <v>2025</v>
      </c>
      <c r="B5" s="25"/>
    </row>
    <row r="6" spans="1:2" x14ac:dyDescent="0.25">
      <c r="A6" s="24">
        <v>2026</v>
      </c>
      <c r="B6" s="25"/>
    </row>
    <row r="7" spans="1:2" x14ac:dyDescent="0.25">
      <c r="A7" s="24">
        <v>2027</v>
      </c>
      <c r="B7" s="25"/>
    </row>
    <row r="8" spans="1:2" x14ac:dyDescent="0.25">
      <c r="A8" s="24">
        <v>2028</v>
      </c>
      <c r="B8" s="25"/>
    </row>
    <row r="9" spans="1:2" x14ac:dyDescent="0.25">
      <c r="A9" s="24">
        <v>2029</v>
      </c>
      <c r="B9" s="25"/>
    </row>
    <row r="10" spans="1:2" x14ac:dyDescent="0.25">
      <c r="A10" s="24">
        <v>2030</v>
      </c>
      <c r="B10" s="25"/>
    </row>
    <row r="11" spans="1:2" x14ac:dyDescent="0.25">
      <c r="A11" s="26">
        <v>2030</v>
      </c>
      <c r="B11" s="27"/>
    </row>
    <row r="12" spans="1:2" ht="15.75" thickBot="1" x14ac:dyDescent="0.3">
      <c r="A12" s="28">
        <v>2031</v>
      </c>
      <c r="B12" s="29"/>
    </row>
    <row r="13" spans="1:2" ht="15.75" thickTop="1" x14ac:dyDescent="0.25"/>
    <row r="14" spans="1:2" ht="15.75" thickBot="1" x14ac:dyDescent="0.3"/>
    <row r="15" spans="1:2" ht="15.75" thickTop="1" x14ac:dyDescent="0.25">
      <c r="A15" s="30" t="s">
        <v>113</v>
      </c>
      <c r="B15" s="31">
        <v>7821.76</v>
      </c>
    </row>
    <row r="16" spans="1:2" x14ac:dyDescent="0.25">
      <c r="A16" s="32"/>
      <c r="B16" s="33"/>
    </row>
    <row r="17" spans="1:2" ht="15.75" thickBot="1" x14ac:dyDescent="0.3">
      <c r="A17" s="34"/>
      <c r="B17" s="35"/>
    </row>
    <row r="18" spans="1:2" ht="15.75" thickTop="1" x14ac:dyDescent="0.25"/>
  </sheetData>
  <mergeCells count="3">
    <mergeCell ref="A1:B1"/>
    <mergeCell ref="A15:A17"/>
    <mergeCell ref="B15:B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Compte</vt:lpstr>
      <vt:lpstr>Bilans</vt:lpstr>
      <vt:lpstr>Ne pas toucher</vt:lpstr>
      <vt:lpstr>liste_annees</vt:lpstr>
      <vt:lpstr>liste_categorie</vt:lpstr>
      <vt:lpstr>liste_mode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cp:lastPrinted>2024-08-09T13:52:36Z</cp:lastPrinted>
  <dcterms:created xsi:type="dcterms:W3CDTF">2024-08-09T13:12:14Z</dcterms:created>
  <dcterms:modified xsi:type="dcterms:W3CDTF">2024-08-09T15:46:24Z</dcterms:modified>
</cp:coreProperties>
</file>