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CD61B7A-B7B6-4982-8F28-65420C22B503}" xr6:coauthVersionLast="47" xr6:coauthVersionMax="47" xr10:uidLastSave="{00000000-0000-0000-0000-000000000000}"/>
  <bookViews>
    <workbookView xWindow="-120" yWindow="-120" windowWidth="29040" windowHeight="15840" xr2:uid="{F407D4FA-1A90-4070-AB4E-3EC13892D5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B4" i="1"/>
  <c r="C4" i="1"/>
  <c r="D4" i="1"/>
  <c r="E4" i="1"/>
  <c r="F4" i="1"/>
  <c r="G4" i="1"/>
  <c r="H4" i="1"/>
  <c r="I4" i="1"/>
  <c r="J4" i="1"/>
  <c r="K4" i="1"/>
  <c r="L4" i="1"/>
  <c r="M4" i="1"/>
  <c r="N4" i="1"/>
  <c r="B5" i="1"/>
  <c r="C5" i="1"/>
  <c r="D5" i="1"/>
  <c r="E5" i="1"/>
  <c r="F5" i="1"/>
  <c r="G5" i="1"/>
  <c r="H5" i="1"/>
  <c r="I5" i="1"/>
  <c r="J5" i="1"/>
  <c r="K5" i="1"/>
  <c r="L5" i="1"/>
  <c r="M5" i="1"/>
  <c r="N5" i="1"/>
  <c r="B6" i="1"/>
  <c r="C6" i="1"/>
  <c r="D6" i="1"/>
  <c r="E6" i="1"/>
  <c r="F6" i="1"/>
  <c r="G6" i="1"/>
  <c r="H6" i="1"/>
  <c r="I6" i="1"/>
  <c r="J6" i="1"/>
  <c r="K6" i="1"/>
  <c r="L6" i="1"/>
  <c r="M6" i="1"/>
  <c r="N6" i="1"/>
  <c r="B7" i="1"/>
  <c r="C7" i="1"/>
  <c r="D7" i="1"/>
  <c r="E7" i="1"/>
  <c r="F7" i="1"/>
  <c r="G7" i="1"/>
  <c r="H7" i="1"/>
  <c r="I7" i="1"/>
  <c r="J7" i="1"/>
  <c r="K7" i="1"/>
  <c r="L7" i="1"/>
  <c r="M7" i="1"/>
  <c r="N7" i="1"/>
  <c r="B8" i="1"/>
  <c r="C8" i="1"/>
  <c r="D8" i="1"/>
  <c r="E8" i="1"/>
  <c r="F8" i="1"/>
  <c r="G8" i="1"/>
  <c r="H8" i="1"/>
  <c r="I8" i="1"/>
  <c r="J8" i="1"/>
  <c r="K8" i="1"/>
  <c r="L8" i="1"/>
  <c r="M8" i="1"/>
  <c r="N8" i="1"/>
  <c r="B9" i="1"/>
  <c r="C9" i="1"/>
  <c r="D9" i="1"/>
  <c r="E9" i="1"/>
  <c r="F9" i="1"/>
  <c r="G9" i="1"/>
  <c r="H9" i="1"/>
  <c r="I9" i="1"/>
  <c r="J9" i="1"/>
  <c r="K9" i="1"/>
  <c r="L9" i="1"/>
  <c r="M9" i="1"/>
  <c r="N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3" i="1"/>
  <c r="AZ3" i="1"/>
  <c r="AY4" i="1"/>
  <c r="AZ4" i="1"/>
  <c r="AY5" i="1"/>
  <c r="AZ5" i="1"/>
  <c r="AY6" i="1"/>
  <c r="AZ6" i="1"/>
  <c r="AY7" i="1"/>
  <c r="AZ7" i="1"/>
  <c r="AY8" i="1"/>
  <c r="AZ8" i="1"/>
  <c r="AY9" i="1"/>
  <c r="AZ9" i="1"/>
  <c r="AY10" i="1"/>
  <c r="AZ10" i="1"/>
  <c r="BA3" i="1"/>
  <c r="BA4" i="1"/>
  <c r="BA5" i="1"/>
  <c r="BA6" i="1"/>
  <c r="BA7" i="1"/>
  <c r="BA8" i="1"/>
  <c r="BA9" i="1"/>
  <c r="BA10" i="1"/>
  <c r="BB3" i="1"/>
  <c r="BB4" i="1"/>
  <c r="BB5" i="1"/>
  <c r="BB6" i="1"/>
  <c r="BB7" i="1"/>
  <c r="BB8" i="1"/>
  <c r="BB9" i="1"/>
  <c r="BB10" i="1"/>
  <c r="BC3" i="1"/>
  <c r="BC4" i="1"/>
  <c r="BC5" i="1"/>
  <c r="BC6" i="1"/>
  <c r="BC7" i="1"/>
  <c r="BC8" i="1"/>
  <c r="BC9" i="1"/>
  <c r="BC10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C2" i="1"/>
  <c r="B2" i="1"/>
</calcChain>
</file>

<file path=xl/sharedStrings.xml><?xml version="1.0" encoding="utf-8"?>
<sst xmlns="http://schemas.openxmlformats.org/spreadsheetml/2006/main" count="64" uniqueCount="62">
  <si>
    <t>Composition</t>
  </si>
  <si>
    <t>Matière 6</t>
  </si>
  <si>
    <t>Matière 7</t>
  </si>
  <si>
    <t>AC</t>
  </si>
  <si>
    <t>AF</t>
  </si>
  <si>
    <t>CAG</t>
  </si>
  <si>
    <t>CB</t>
  </si>
  <si>
    <t>CCC</t>
  </si>
  <si>
    <t>CCH</t>
  </si>
  <si>
    <t>CCO</t>
  </si>
  <si>
    <t>CCV</t>
  </si>
  <si>
    <t>CCVA</t>
  </si>
  <si>
    <t>CLY</t>
  </si>
  <si>
    <t>CM</t>
  </si>
  <si>
    <t>CO</t>
  </si>
  <si>
    <t>CU</t>
  </si>
  <si>
    <t>CUI</t>
  </si>
  <si>
    <t>CV</t>
  </si>
  <si>
    <t>CVO</t>
  </si>
  <si>
    <t>CVT</t>
  </si>
  <si>
    <t>EA</t>
  </si>
  <si>
    <t>EME</t>
  </si>
  <si>
    <t>FER</t>
  </si>
  <si>
    <t>FM</t>
  </si>
  <si>
    <t>LA</t>
  </si>
  <si>
    <t>LI</t>
  </si>
  <si>
    <t>MD</t>
  </si>
  <si>
    <t>ME</t>
  </si>
  <si>
    <t>OS</t>
  </si>
  <si>
    <t>PA</t>
  </si>
  <si>
    <t>PC</t>
  </si>
  <si>
    <t>PL</t>
  </si>
  <si>
    <t>PLEX</t>
  </si>
  <si>
    <t>PP</t>
  </si>
  <si>
    <t>PU</t>
  </si>
  <si>
    <t>RAP</t>
  </si>
  <si>
    <t>RH</t>
  </si>
  <si>
    <t>SE</t>
  </si>
  <si>
    <t>SN</t>
  </si>
  <si>
    <t>SPA</t>
  </si>
  <si>
    <t>TE</t>
  </si>
  <si>
    <t>VI</t>
  </si>
  <si>
    <t>WM</t>
  </si>
  <si>
    <t>WO</t>
  </si>
  <si>
    <t>WP</t>
  </si>
  <si>
    <t>WS</t>
  </si>
  <si>
    <t>WV</t>
  </si>
  <si>
    <t>WY</t>
  </si>
  <si>
    <t>ZMC</t>
  </si>
  <si>
    <t>ZN</t>
  </si>
  <si>
    <t>80%WO 20%PA</t>
  </si>
  <si>
    <t>100%VI</t>
  </si>
  <si>
    <t>44%CO 31%VI 19%WO 6%PA</t>
  </si>
  <si>
    <t>46%CO 27%VI 15%WO 12%PA</t>
  </si>
  <si>
    <t>55%CO 45%VI</t>
  </si>
  <si>
    <t>100%AF</t>
  </si>
  <si>
    <t>58%CLY 20%CO 16%PA 5%SE 1%EA</t>
  </si>
  <si>
    <t>CO2</t>
  </si>
  <si>
    <t>PA3</t>
  </si>
  <si>
    <t>PL4</t>
  </si>
  <si>
    <t>VI5</t>
  </si>
  <si>
    <t>WO6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</si>
</sst>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2" fontId="2" fillId="2" borderId="5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C2DB9A-575E-41F3-836B-3A4F4E1AC71B}" name="Tableau2" displayName="Tableau2" ref="A1:BC10" totalsRowShown="0" headerRowDxfId="1" dataDxfId="2" headerRowBorderDxfId="57" tableBorderDxfId="58">
  <autoFilter ref="A1:BC10" xr:uid="{EFC2DB9A-575E-41F3-836B-3A4F4E1AC71B}"/>
  <tableColumns count="55">
    <tableColumn id="1" xr3:uid="{D156C286-37B2-49B9-BC9A-1965192600F7}" name="Composition" dataDxfId="56"/>
    <tableColumn id="2" xr3:uid="{B6F0199F-E805-47E1-93AE-311B2FB2B873}" name="CO" dataDxfId="0">
      <calculatedColumnFormula>IFERROR(IF(MID($A2,(SEARCH(Tableau2[[#Headers],[CO]],$A2)-3),2)="00",100,MID($A2,(SEARCH(Tableau2[[#Headers],[CO]],$A2)-3),2)),"")</calculatedColumnFormula>
    </tableColumn>
    <tableColumn id="3" xr3:uid="{45240051-8A63-476D-8F71-8DDD5F5CDF6E}" name="WO" dataDxfId="55">
      <calculatedColumnFormula>IFERROR(IF(MID($A2,(SEARCH(Tableau2[[#Headers],[WO]],$A2)-3),2)="00",100,MID($A2,(SEARCH(Tableau2[[#Headers],[WO]],$A2)-3),2)),"")</calculatedColumnFormula>
    </tableColumn>
    <tableColumn id="4" xr3:uid="{1E240B0E-64D7-4436-82C1-C8181AEC5023}" name="VI" dataDxfId="54">
      <calculatedColumnFormula>IFERROR(IF(MID($A2,(SEARCH(Tableau2[[#Headers],[VI]],$A2)-3),2)="00",100,MID($A2,(SEARCH(Tableau2[[#Headers],[VI]],$A2)-3),2)),"")</calculatedColumnFormula>
    </tableColumn>
    <tableColumn id="5" xr3:uid="{C553F48E-2927-4A20-BBD7-095821A7094F}" name="PA" dataDxfId="53">
      <calculatedColumnFormula>IFERROR(IF(MID($A2,(SEARCH(Tableau2[[#Headers],[PA]],$A2)-3),2)="00",100,MID($A2,(SEARCH(Tableau2[[#Headers],[PA]],$A2)-3),2)),"")</calculatedColumnFormula>
    </tableColumn>
    <tableColumn id="6" xr3:uid="{0180E2C4-1B9A-4BBE-9497-FC08869FC6EA}" name="PL" dataDxfId="52">
      <calculatedColumnFormula>IFERROR(IF(MID($A2,(SEARCH(Tableau2[[#Headers],[PL]],$A2)-3),2)="00",100,MID($A2,(SEARCH(Tableau2[[#Headers],[PL]],$A2)-3),2)),"")</calculatedColumnFormula>
    </tableColumn>
    <tableColumn id="7" xr3:uid="{45890177-623C-4D12-9FFC-D72AC15934B0}" name="Matière 6" dataDxfId="51">
      <calculatedColumnFormula>IFERROR(IF(MID($A2,(SEARCH(Tableau2[[#Headers],[Matière 6]],$A2)-3),2)="00",100,MID($A2,(SEARCH(Tableau2[[#Headers],[Matière 6]],$A2)-3),2)),"")</calculatedColumnFormula>
    </tableColumn>
    <tableColumn id="8" xr3:uid="{F85FE741-F5CB-4176-A16F-337B456E45A9}" name="Matière 7" dataDxfId="50">
      <calculatedColumnFormula>IFERROR(IF(MID($A2,(SEARCH(Tableau2[[#Headers],[Matière 7]],$A2)-3),2)="00",100,MID($A2,(SEARCH(Tableau2[[#Headers],[Matière 7]],$A2)-3),2)),"")</calculatedColumnFormula>
    </tableColumn>
    <tableColumn id="9" xr3:uid="{4B0B00CA-A25D-4445-A8E7-E1C9C5643A98}" name="AC" dataDxfId="49">
      <calculatedColumnFormula>IFERROR(IF(MID($A2,(SEARCH(Tableau2[[#Headers],[AC]],$A2)-3),2)="00",100,MID($A2,(SEARCH(Tableau2[[#Headers],[AC]],$A2)-3),2)),"")</calculatedColumnFormula>
    </tableColumn>
    <tableColumn id="10" xr3:uid="{21B4B0BE-A17F-4B82-87BE-224B6C154EBA}" name="AF" dataDxfId="48">
      <calculatedColumnFormula>IFERROR(IF(MID($A2,(SEARCH(Tableau2[[#Headers],[AF]],$A2)-3),2)="00",100,MID($A2,(SEARCH(Tableau2[[#Headers],[AF]],$A2)-3),2)),"")</calculatedColumnFormula>
    </tableColumn>
    <tableColumn id="11" xr3:uid="{512CA1C8-E817-4255-9019-C54F33330958}" name="CAG" dataDxfId="47">
      <calculatedColumnFormula>IFERROR(IF(MID($A2,(SEARCH(Tableau2[[#Headers],[CAG]],$A2)-3),2)="00",100,MID($A2,(SEARCH(Tableau2[[#Headers],[CAG]],$A2)-3),2)),"")</calculatedColumnFormula>
    </tableColumn>
    <tableColumn id="12" xr3:uid="{E78ECAA8-6310-4E2A-9FD7-E40CEF448DD6}" name="CB" dataDxfId="46">
      <calculatedColumnFormula>IFERROR(IF(MID($A2,(SEARCH(Tableau2[[#Headers],[CB]],$A2)-3),2)="00",100,MID($A2,(SEARCH(Tableau2[[#Headers],[CB]],$A2)-3),2)),"")</calculatedColumnFormula>
    </tableColumn>
    <tableColumn id="13" xr3:uid="{62A58F6E-2D74-4E66-A1D7-A5E5597E822D}" name="CCC" dataDxfId="45">
      <calculatedColumnFormula>IFERROR(IF(MID($A2,(SEARCH(Tableau2[[#Headers],[CCC]],$A2)-3),2)="00",100,MID($A2,(SEARCH(Tableau2[[#Headers],[CCC]],$A2)-3),2)),"")</calculatedColumnFormula>
    </tableColumn>
    <tableColumn id="14" xr3:uid="{1FB05B03-D581-4CF1-B33A-3299891F9D00}" name="CCH" dataDxfId="44">
      <calculatedColumnFormula>IFERROR(IF(MID($A2,(SEARCH(Tableau2[[#Headers],[CCH]],$A2)-3),2)="00",100,MID($A2,(SEARCH(Tableau2[[#Headers],[CCH]],$A2)-3),2)),"")</calculatedColumnFormula>
    </tableColumn>
    <tableColumn id="15" xr3:uid="{2061D657-0C44-4A90-A431-B3FA6C9B3043}" name="CCO" dataDxfId="43">
      <calculatedColumnFormula>IFERROR(IF(MID($A2,(SEARCH(Tableau2[[#Headers],[CCO]],$A2)-3),2)="00",100,MID($A2,(SEARCH(Tableau2[[#Headers],[CCO]],$A2)-3),2)),"")</calculatedColumnFormula>
    </tableColumn>
    <tableColumn id="16" xr3:uid="{4591CE3D-694F-4037-83BC-CAD43C6867C4}" name="CCV" dataDxfId="42">
      <calculatedColumnFormula>IFERROR(IF(MID($A2,(SEARCH(Tableau2[[#Headers],[CCV]],$A2)-3),2)="00",100,MID($A2,(SEARCH(Tableau2[[#Headers],[CCV]],$A2)-3),2)),"")</calculatedColumnFormula>
    </tableColumn>
    <tableColumn id="17" xr3:uid="{E9A6B042-817D-4DBD-90BD-44A4F00CFF90}" name="CCVA" dataDxfId="41">
      <calculatedColumnFormula>IFERROR(IF(MID($A2,(SEARCH(Tableau2[[#Headers],[CCVA]],$A2)-3),2)="00",100,MID($A2,(SEARCH(Tableau2[[#Headers],[CCVA]],$A2)-3),2)),"")</calculatedColumnFormula>
    </tableColumn>
    <tableColumn id="18" xr3:uid="{21D65EC7-6B54-4778-A02B-BD87F7800992}" name="CLY" dataDxfId="40">
      <calculatedColumnFormula>IFERROR(IF(MID($A2,(SEARCH(Tableau2[[#Headers],[CLY]],$A2)-3),2)="00",100,MID($A2,(SEARCH(Tableau2[[#Headers],[CLY]],$A2)-3),2)),"")</calculatedColumnFormula>
    </tableColumn>
    <tableColumn id="19" xr3:uid="{0C8F4E99-1274-43D9-B4EE-5E820BDDDACD}" name="CM" dataDxfId="39">
      <calculatedColumnFormula>IFERROR(IF(MID($A2,(SEARCH(Tableau2[[#Headers],[CM]],$A2)-3),2)="00",100,MID($A2,(SEARCH(Tableau2[[#Headers],[CM]],$A2)-3),2)),"")</calculatedColumnFormula>
    </tableColumn>
    <tableColumn id="20" xr3:uid="{FB3DB2BE-A232-4813-BC95-FE744C7BE16B}" name="CO2" dataDxfId="38">
      <calculatedColumnFormula>IFERROR(IF(MID($A2,(SEARCH(Tableau2[[#Headers],[CO2]],$A2)-3),2)="00",100,MID($A2,(SEARCH(Tableau2[[#Headers],[CO2]],$A2)-3),2)),"")</calculatedColumnFormula>
    </tableColumn>
    <tableColumn id="21" xr3:uid="{250FF616-4659-45F1-8869-9C1FAC0F07BB}" name="CU" dataDxfId="37">
      <calculatedColumnFormula>IFERROR(IF(MID($A2,(SEARCH(Tableau2[[#Headers],[CU]],$A2)-3),2)="00",100,MID($A2,(SEARCH(Tableau2[[#Headers],[CU]],$A2)-3),2)),"")</calculatedColumnFormula>
    </tableColumn>
    <tableColumn id="22" xr3:uid="{42F67EF2-6063-49F2-8B6E-60A03DE93B12}" name="CUI" dataDxfId="36">
      <calculatedColumnFormula>IFERROR(IF(MID($A2,(SEARCH(Tableau2[[#Headers],[CUI]],$A2)-3),2)="00",100,MID($A2,(SEARCH(Tableau2[[#Headers],[CUI]],$A2)-3),2)),"")</calculatedColumnFormula>
    </tableColumn>
    <tableColumn id="23" xr3:uid="{E9358CA2-03A0-4F96-8AEF-7644AA7DB49C}" name="CV" dataDxfId="35">
      <calculatedColumnFormula>IFERROR(IF(MID($A2,(SEARCH(Tableau2[[#Headers],[CV]],$A2)-3),2)="00",100,MID($A2,(SEARCH(Tableau2[[#Headers],[CV]],$A2)-3),2)),"")</calculatedColumnFormula>
    </tableColumn>
    <tableColumn id="24" xr3:uid="{8A07A84B-0297-4271-823A-AFE215432994}" name="CVO" dataDxfId="34">
      <calculatedColumnFormula>IFERROR(IF(MID($A2,(SEARCH(Tableau2[[#Headers],[CVO]],$A2)-3),2)="00",100,MID($A2,(SEARCH(Tableau2[[#Headers],[CVO]],$A2)-3),2)),"")</calculatedColumnFormula>
    </tableColumn>
    <tableColumn id="25" xr3:uid="{F3180103-C7CC-471D-AEDF-413B936A4826}" name="CVT" dataDxfId="33">
      <calculatedColumnFormula>IFERROR(IF(MID($A2,(SEARCH(Tableau2[[#Headers],[CVT]],$A2)-3),2)="00",100,MID($A2,(SEARCH(Tableau2[[#Headers],[CVT]],$A2)-3),2)),"")</calculatedColumnFormula>
    </tableColumn>
    <tableColumn id="26" xr3:uid="{71DD58C6-50B8-4A1A-89A0-8FF3B73CC1AC}" name="EA" dataDxfId="32">
      <calculatedColumnFormula>IFERROR(IF(MID($A2,(SEARCH(Tableau2[[#Headers],[EA]],$A2)-3),2)="00",100,MID($A2,(SEARCH(Tableau2[[#Headers],[EA]],$A2)-3),2)),"")</calculatedColumnFormula>
    </tableColumn>
    <tableColumn id="27" xr3:uid="{DBC79182-8817-4251-AB37-D54DB1D8040D}" name="EME" dataDxfId="31">
      <calculatedColumnFormula>IFERROR(IF(MID($A2,(SEARCH(Tableau2[[#Headers],[EME]],$A2)-3),2)="00",100,MID($A2,(SEARCH(Tableau2[[#Headers],[EME]],$A2)-3),2)),"")</calculatedColumnFormula>
    </tableColumn>
    <tableColumn id="28" xr3:uid="{9CE02553-2F42-4C14-A08D-E84CEA149087}" name="FER" dataDxfId="30">
      <calculatedColumnFormula>IFERROR(IF(MID($A2,(SEARCH(Tableau2[[#Headers],[FER]],$A2)-3),2)="00",100,MID($A2,(SEARCH(Tableau2[[#Headers],[FER]],$A2)-3),2)),"")</calculatedColumnFormula>
    </tableColumn>
    <tableColumn id="29" xr3:uid="{762A5636-DDE8-4FD8-BB75-E59BE45D384B}" name="FM" dataDxfId="29">
      <calculatedColumnFormula>IFERROR(IF(MID($A2,(SEARCH(Tableau2[[#Headers],[FM]],$A2)-3),2)="00",100,MID($A2,(SEARCH(Tableau2[[#Headers],[FM]],$A2)-3),2)),"")</calculatedColumnFormula>
    </tableColumn>
    <tableColumn id="30" xr3:uid="{56B90DDD-78E9-428D-89E2-F62175B44ADD}" name="LA" dataDxfId="28">
      <calculatedColumnFormula>IFERROR(IF(MID($A2,(SEARCH(Tableau2[[#Headers],[LA]],$A2)-3),2)="00",100,MID($A2,(SEARCH(Tableau2[[#Headers],[LA]],$A2)-3),2)),"")</calculatedColumnFormula>
    </tableColumn>
    <tableColumn id="31" xr3:uid="{439D3847-C9D6-4706-8D8D-679BCAAD40E8}" name="LI" dataDxfId="27">
      <calculatedColumnFormula>IFERROR(IF(MID($A2,(SEARCH(Tableau2[[#Headers],[LI]],$A2)-3),2)="00",100,MID($A2,(SEARCH(Tableau2[[#Headers],[LI]],$A2)-3),2)),"")</calculatedColumnFormula>
    </tableColumn>
    <tableColumn id="32" xr3:uid="{DADD8CE4-08D6-4066-B877-7304D0CE18D3}" name="MD" dataDxfId="26">
      <calculatedColumnFormula>IFERROR(IF(MID($A2,(SEARCH(Tableau2[[#Headers],[MD]],$A2)-3),2)="00",100,MID($A2,(SEARCH(Tableau2[[#Headers],[MD]],$A2)-3),2)),"")</calculatedColumnFormula>
    </tableColumn>
    <tableColumn id="33" xr3:uid="{57AFE1B6-702B-45CC-85CC-E9B4E04F9E1B}" name="ME" dataDxfId="25">
      <calculatedColumnFormula>IFERROR(IF(MID($A2,(SEARCH(Tableau2[[#Headers],[ME]],$A2)-3),2)="00",100,MID($A2,(SEARCH(Tableau2[[#Headers],[ME]],$A2)-3),2)),"")</calculatedColumnFormula>
    </tableColumn>
    <tableColumn id="34" xr3:uid="{6D7CD2D8-6436-4084-85F9-3A4700E60012}" name="OS" dataDxfId="24">
      <calculatedColumnFormula>IFERROR(IF(MID($A2,(SEARCH(Tableau2[[#Headers],[OS]],$A2)-3),2)="00",100,MID($A2,(SEARCH(Tableau2[[#Headers],[OS]],$A2)-3),2)),"")</calculatedColumnFormula>
    </tableColumn>
    <tableColumn id="35" xr3:uid="{B8705CF1-D89B-478D-865D-BA68C7B27656}" name="PA3" dataDxfId="23">
      <calculatedColumnFormula>IFERROR(IF(MID($A2,(SEARCH(Tableau2[[#Headers],[PA3]],$A2)-3),2)="00",100,MID($A2,(SEARCH(Tableau2[[#Headers],[PA3]],$A2)-3),2)),"")</calculatedColumnFormula>
    </tableColumn>
    <tableColumn id="36" xr3:uid="{FE3D3B7D-9449-42ED-AA5A-43475FE09365}" name="PC" dataDxfId="22">
      <calculatedColumnFormula>IFERROR(IF(MID($A2,(SEARCH(Tableau2[[#Headers],[PC]],$A2)-3),2)="00",100,MID($A2,(SEARCH(Tableau2[[#Headers],[PC]],$A2)-3),2)),"")</calculatedColumnFormula>
    </tableColumn>
    <tableColumn id="37" xr3:uid="{229B6805-4FFE-4DD7-B9DC-FBBC956D035E}" name="PL4" dataDxfId="21">
      <calculatedColumnFormula>IFERROR(IF(MID($A2,(SEARCH(Tableau2[[#Headers],[PL4]],$A2)-3),2)="00",100,MID($A2,(SEARCH(Tableau2[[#Headers],[PL4]],$A2)-3),2)),"")</calculatedColumnFormula>
    </tableColumn>
    <tableColumn id="38" xr3:uid="{DA5CDC42-44DC-4A34-AFC9-4EBF06AF1155}" name="PLEX" dataDxfId="20">
      <calculatedColumnFormula>IFERROR(IF(MID($A2,(SEARCH(Tableau2[[#Headers],[PLEX]],$A2)-3),2)="00",100,MID($A2,(SEARCH(Tableau2[[#Headers],[PLEX]],$A2)-3),2)),"")</calculatedColumnFormula>
    </tableColumn>
    <tableColumn id="39" xr3:uid="{664AC5B0-2A77-45E5-AEA9-3A39617D1DF0}" name="PP" dataDxfId="19">
      <calculatedColumnFormula>IFERROR(IF(MID($A2,(SEARCH(Tableau2[[#Headers],[PP]],$A2)-3),2)="00",100,MID($A2,(SEARCH(Tableau2[[#Headers],[PP]],$A2)-3),2)),"")</calculatedColumnFormula>
    </tableColumn>
    <tableColumn id="40" xr3:uid="{B3C7C251-E250-4205-A3DD-130AC503468F}" name="PU" dataDxfId="18">
      <calculatedColumnFormula>IFERROR(IF(MID($A2,(SEARCH(Tableau2[[#Headers],[PU]],$A2)-3),2)="00",100,MID($A2,(SEARCH(Tableau2[[#Headers],[PU]],$A2)-3),2)),"")</calculatedColumnFormula>
    </tableColumn>
    <tableColumn id="41" xr3:uid="{61DC037A-B957-4B30-A1D4-A8D415F27D2A}" name="RAP" dataDxfId="17">
      <calculatedColumnFormula>IFERROR(IF(MID($A2,(SEARCH(Tableau2[[#Headers],[RAP]],$A2)-3),2)="00",100,MID($A2,(SEARCH(Tableau2[[#Headers],[RAP]],$A2)-3),2)),"")</calculatedColumnFormula>
    </tableColumn>
    <tableColumn id="42" xr3:uid="{7B472491-0CEB-4B58-A0E7-E281466A4722}" name="RH" dataDxfId="16">
      <calculatedColumnFormula>IFERROR(IF(MID($A2,(SEARCH(Tableau2[[#Headers],[RH]],$A2)-3),2)="00",100,MID($A2,(SEARCH(Tableau2[[#Headers],[RH]],$A2)-3),2)),"")</calculatedColumnFormula>
    </tableColumn>
    <tableColumn id="43" xr3:uid="{6DDB5ECD-B0E4-4C2F-9F93-077CF6FE950A}" name="SE" dataDxfId="15">
      <calculatedColumnFormula>IFERROR(IF(MID($A2,(SEARCH(Tableau2[[#Headers],[SE]],$A2)-3),2)="00",100,MID($A2,(SEARCH(Tableau2[[#Headers],[SE]],$A2)-3),2)),"")</calculatedColumnFormula>
    </tableColumn>
    <tableColumn id="44" xr3:uid="{20BCD936-1032-4138-A6B6-1C38675D378C}" name="SN" dataDxfId="14">
      <calculatedColumnFormula>IFERROR(IF(MID($A2,(SEARCH(Tableau2[[#Headers],[SN]],$A2)-3),2)="00",100,MID($A2,(SEARCH(Tableau2[[#Headers],[SN]],$A2)-3),2)),"")</calculatedColumnFormula>
    </tableColumn>
    <tableColumn id="45" xr3:uid="{5FD3C03C-1A0F-45FF-AB38-364DBB16D1F4}" name="SPA" dataDxfId="13">
      <calculatedColumnFormula>IFERROR(IF(MID($A2,(SEARCH(Tableau2[[#Headers],[SPA]],$A2)-3),2)="00",100,MID($A2,(SEARCH(Tableau2[[#Headers],[SPA]],$A2)-3),2)),"")</calculatedColumnFormula>
    </tableColumn>
    <tableColumn id="46" xr3:uid="{1827D271-1B5B-4838-B6DD-2F692BDB1588}" name="TE" dataDxfId="12">
      <calculatedColumnFormula>IFERROR(IF(MID($A2,(SEARCH(Tableau2[[#Headers],[TE]],$A2)-3),2)="00",100,MID($A2,(SEARCH(Tableau2[[#Headers],[TE]],$A2)-3),2)),"")</calculatedColumnFormula>
    </tableColumn>
    <tableColumn id="47" xr3:uid="{59B10C58-A063-40B2-8E23-2DB51FBBB759}" name="VI5" dataDxfId="11">
      <calculatedColumnFormula>IFERROR(IF(MID($A2,(SEARCH(Tableau2[[#Headers],[VI5]],$A2)-3),2)="00",100,MID($A2,(SEARCH(Tableau2[[#Headers],[VI5]],$A2)-3),2)),"")</calculatedColumnFormula>
    </tableColumn>
    <tableColumn id="48" xr3:uid="{52E36D6D-E859-42EB-9934-77E98F4CBD27}" name="WM" dataDxfId="10">
      <calculatedColumnFormula>IFERROR(IF(MID($A2,(SEARCH(Tableau2[[#Headers],[WM]],$A2)-3),2)="00",100,MID($A2,(SEARCH(Tableau2[[#Headers],[WM]],$A2)-3),2)),"")</calculatedColumnFormula>
    </tableColumn>
    <tableColumn id="49" xr3:uid="{B14475DF-3822-4CCF-8264-CD210ECCB829}" name="WO6" dataDxfId="9">
      <calculatedColumnFormula>IFERROR(IF(MID($A2,(SEARCH(Tableau2[[#Headers],[WO6]],$A2)-3),2)="00",100,MID($A2,(SEARCH(Tableau2[[#Headers],[WO6]],$A2)-3),2)),"")</calculatedColumnFormula>
    </tableColumn>
    <tableColumn id="50" xr3:uid="{99DCC290-0ED7-4DED-8A59-633CF1C1A9B7}" name="WP" dataDxfId="8">
      <calculatedColumnFormula>IFERROR(IF(MID($A2,(SEARCH(Tableau2[[#Headers],[WP]],$A2)-3),2)="00",100,MID($A2,(SEARCH(Tableau2[[#Headers],[WP]],$A2)-3),2)),"")</calculatedColumnFormula>
    </tableColumn>
    <tableColumn id="51" xr3:uid="{0BDA6601-574C-41EF-A2F3-8331D1D0E32B}" name="WS" dataDxfId="7">
      <calculatedColumnFormula>IFERROR(IF(MID($A2,(SEARCH(Tableau2[[#Headers],[WS]],$A2)-3),2)="00",100,MID($A2,(SEARCH(Tableau2[[#Headers],[WS]],$A2)-3),2)),"")</calculatedColumnFormula>
    </tableColumn>
    <tableColumn id="52" xr3:uid="{09A8CD2A-9893-4282-847C-7482FB987E01}" name="WV" dataDxfId="6">
      <calculatedColumnFormula>IFERROR(IF(MID($A2,(SEARCH(Tableau2[[#Headers],[WV]],$A2)-3),2)="00",100,MID($A2,(SEARCH(Tableau2[[#Headers],[WV]],$A2)-3),2)),"")</calculatedColumnFormula>
    </tableColumn>
    <tableColumn id="53" xr3:uid="{8DBCAC96-7D01-423D-B0FE-010154310DF4}" name="WY" dataDxfId="5">
      <calculatedColumnFormula>IFERROR(IF(MID($A2,(SEARCH(Tableau2[[#Headers],[WY]],$A2)-3),2)="00",100,MID($A2,(SEARCH(Tableau2[[#Headers],[WY]],$A2)-3),2)),"")</calculatedColumnFormula>
    </tableColumn>
    <tableColumn id="54" xr3:uid="{4132A11B-6AFC-492F-875A-F74BDA14E453}" name="ZMC" dataDxfId="4">
      <calculatedColumnFormula>IFERROR(IF(MID($A2,(SEARCH(Tableau2[[#Headers],[ZMC]],$A2)-3),2)="00",100,MID($A2,(SEARCH(Tableau2[[#Headers],[ZMC]],$A2)-3),2)),"")</calculatedColumnFormula>
    </tableColumn>
    <tableColumn id="55" xr3:uid="{B56BB7C1-D0DB-406C-94B5-B866708612DB}" name="ZN" dataDxfId="3">
      <calculatedColumnFormula>IFERROR(IF(MID($A2,(SEARCH(Tableau2[[#Headers],[ZN]],$A2)-3),2)="00",100,MID($A2,(SEARCH(Tableau2[[#Headers],[ZN]],$A2)-3),2)),"")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25882-09C6-4BCF-A11D-7CF1CC39C636}">
  <dimension ref="A1:BC13"/>
  <sheetViews>
    <sheetView tabSelected="1" workbookViewId="0">
      <selection activeCell="A11" sqref="A11"/>
    </sheetView>
  </sheetViews>
  <sheetFormatPr baseColWidth="10" defaultRowHeight="15" x14ac:dyDescent="0.25"/>
  <cols>
    <col min="1" max="1" width="25.85546875" customWidth="1"/>
  </cols>
  <sheetData>
    <row r="1" spans="1:55" x14ac:dyDescent="0.25">
      <c r="A1" s="5" t="s">
        <v>0</v>
      </c>
      <c r="B1" s="6" t="s">
        <v>14</v>
      </c>
      <c r="C1" s="7" t="s">
        <v>43</v>
      </c>
      <c r="D1" s="7" t="s">
        <v>41</v>
      </c>
      <c r="E1" s="7" t="s">
        <v>29</v>
      </c>
      <c r="F1" s="7" t="s">
        <v>31</v>
      </c>
      <c r="G1" s="7" t="s">
        <v>1</v>
      </c>
      <c r="H1" s="7" t="s">
        <v>2</v>
      </c>
      <c r="I1" s="8" t="s">
        <v>3</v>
      </c>
      <c r="J1" s="8" t="s">
        <v>4</v>
      </c>
      <c r="K1" s="8" t="s">
        <v>5</v>
      </c>
      <c r="L1" s="8" t="s">
        <v>6</v>
      </c>
      <c r="M1" s="8" t="s">
        <v>7</v>
      </c>
      <c r="N1" s="8" t="s">
        <v>8</v>
      </c>
      <c r="O1" s="8" t="s">
        <v>9</v>
      </c>
      <c r="P1" s="8" t="s">
        <v>10</v>
      </c>
      <c r="Q1" s="8" t="s">
        <v>11</v>
      </c>
      <c r="R1" s="8" t="s">
        <v>12</v>
      </c>
      <c r="S1" s="8" t="s">
        <v>13</v>
      </c>
      <c r="T1" s="8" t="s">
        <v>57</v>
      </c>
      <c r="U1" s="8" t="s">
        <v>15</v>
      </c>
      <c r="V1" s="8" t="s">
        <v>16</v>
      </c>
      <c r="W1" s="8" t="s">
        <v>17</v>
      </c>
      <c r="X1" s="8" t="s">
        <v>18</v>
      </c>
      <c r="Y1" s="8" t="s">
        <v>19</v>
      </c>
      <c r="Z1" s="8" t="s">
        <v>20</v>
      </c>
      <c r="AA1" s="8" t="s">
        <v>21</v>
      </c>
      <c r="AB1" s="8" t="s">
        <v>22</v>
      </c>
      <c r="AC1" s="8" t="s">
        <v>23</v>
      </c>
      <c r="AD1" s="8" t="s">
        <v>24</v>
      </c>
      <c r="AE1" s="8" t="s">
        <v>25</v>
      </c>
      <c r="AF1" s="8" t="s">
        <v>26</v>
      </c>
      <c r="AG1" s="8" t="s">
        <v>27</v>
      </c>
      <c r="AH1" s="8" t="s">
        <v>28</v>
      </c>
      <c r="AI1" s="8" t="s">
        <v>58</v>
      </c>
      <c r="AJ1" s="8" t="s">
        <v>30</v>
      </c>
      <c r="AK1" s="8" t="s">
        <v>59</v>
      </c>
      <c r="AL1" s="8" t="s">
        <v>32</v>
      </c>
      <c r="AM1" s="8" t="s">
        <v>33</v>
      </c>
      <c r="AN1" s="8" t="s">
        <v>34</v>
      </c>
      <c r="AO1" s="8" t="s">
        <v>35</v>
      </c>
      <c r="AP1" s="8" t="s">
        <v>36</v>
      </c>
      <c r="AQ1" s="8" t="s">
        <v>37</v>
      </c>
      <c r="AR1" s="8" t="s">
        <v>38</v>
      </c>
      <c r="AS1" s="8" t="s">
        <v>39</v>
      </c>
      <c r="AT1" s="8" t="s">
        <v>40</v>
      </c>
      <c r="AU1" s="8" t="s">
        <v>60</v>
      </c>
      <c r="AV1" s="8" t="s">
        <v>42</v>
      </c>
      <c r="AW1" s="8" t="s">
        <v>61</v>
      </c>
      <c r="AX1" s="8" t="s">
        <v>44</v>
      </c>
      <c r="AY1" s="8" t="s">
        <v>45</v>
      </c>
      <c r="AZ1" s="8" t="s">
        <v>46</v>
      </c>
      <c r="BA1" s="8" t="s">
        <v>47</v>
      </c>
      <c r="BB1" s="8" t="s">
        <v>48</v>
      </c>
      <c r="BC1" s="9" t="s">
        <v>49</v>
      </c>
    </row>
    <row r="2" spans="1:55" x14ac:dyDescent="0.25">
      <c r="A2" s="3" t="s">
        <v>50</v>
      </c>
      <c r="B2" s="2" t="str">
        <f>IFERROR(IF(MID($A2,(SEARCH(Tableau2[[#Headers],[CO]],$A2)-3),2)="00",100,MID($A2,(SEARCH(Tableau2[[#Headers],[CO]],$A2)-3),2)),"")</f>
        <v/>
      </c>
      <c r="C2" s="2" t="str">
        <f>IFERROR(IF(MID($A2,(SEARCH(Tableau2[[#Headers],[WO]],$A2)-3),2)="00",100,MID($A2,(SEARCH(Tableau2[[#Headers],[WO]],$A2)-3),2)),"")</f>
        <v>80</v>
      </c>
      <c r="D2" s="2" t="str">
        <f>IFERROR(IF(MID($A2,(SEARCH(Tableau2[[#Headers],[VI]],$A2)-3),2)="00",100,MID($A2,(SEARCH(Tableau2[[#Headers],[VI]],$A2)-3),2)),"")</f>
        <v/>
      </c>
      <c r="E2" s="2" t="str">
        <f>IFERROR(IF(MID($A2,(SEARCH(Tableau2[[#Headers],[PA]],$A2)-3),2)="00",100,MID($A2,(SEARCH(Tableau2[[#Headers],[PA]],$A2)-3),2)),"")</f>
        <v>20</v>
      </c>
      <c r="F2" s="2" t="str">
        <f>IFERROR(IF(MID($A2,(SEARCH(Tableau2[[#Headers],[PL]],$A2)-3),2)="00",100,MID($A2,(SEARCH(Tableau2[[#Headers],[PL]],$A2)-3),2)),"")</f>
        <v/>
      </c>
      <c r="G2" s="2" t="str">
        <f>IFERROR(IF(MID($A2,(SEARCH(Tableau2[[#Headers],[Matière 6]],$A2)-3),2)="00",100,MID($A2,(SEARCH(Tableau2[[#Headers],[Matière 6]],$A2)-3),2)),"")</f>
        <v/>
      </c>
      <c r="H2" s="2" t="str">
        <f>IFERROR(IF(MID($A2,(SEARCH(Tableau2[[#Headers],[Matière 7]],$A2)-3),2)="00",100,MID($A2,(SEARCH(Tableau2[[#Headers],[Matière 7]],$A2)-3),2)),"")</f>
        <v/>
      </c>
      <c r="I2" s="2" t="str">
        <f>IFERROR(IF(MID($A2,(SEARCH(Tableau2[[#Headers],[AC]],$A2)-3),2)="00",100,MID($A2,(SEARCH(Tableau2[[#Headers],[AC]],$A2)-3),2)),"")</f>
        <v/>
      </c>
      <c r="J2" s="2" t="str">
        <f>IFERROR(IF(MID($A2,(SEARCH(Tableau2[[#Headers],[AF]],$A2)-3),2)="00",100,MID($A2,(SEARCH(Tableau2[[#Headers],[AF]],$A2)-3),2)),"")</f>
        <v/>
      </c>
      <c r="K2" s="2" t="str">
        <f>IFERROR(IF(MID($A2,(SEARCH(Tableau2[[#Headers],[CAG]],$A2)-3),2)="00",100,MID($A2,(SEARCH(Tableau2[[#Headers],[CAG]],$A2)-3),2)),"")</f>
        <v/>
      </c>
      <c r="L2" s="2" t="str">
        <f>IFERROR(IF(MID($A2,(SEARCH(Tableau2[[#Headers],[CB]],$A2)-3),2)="00",100,MID($A2,(SEARCH(Tableau2[[#Headers],[CB]],$A2)-3),2)),"")</f>
        <v/>
      </c>
      <c r="M2" s="2" t="str">
        <f>IFERROR(IF(MID($A2,(SEARCH(Tableau2[[#Headers],[CCC]],$A2)-3),2)="00",100,MID($A2,(SEARCH(Tableau2[[#Headers],[CCC]],$A2)-3),2)),"")</f>
        <v/>
      </c>
      <c r="N2" s="2" t="str">
        <f>IFERROR(IF(MID($A2,(SEARCH(Tableau2[[#Headers],[CCH]],$A2)-3),2)="00",100,MID($A2,(SEARCH(Tableau2[[#Headers],[CCH]],$A2)-3),2)),"")</f>
        <v/>
      </c>
      <c r="O2" s="2" t="str">
        <f>IFERROR(IF(MID($A2,(SEARCH(Tableau2[[#Headers],[CCO]],$A2)-3),2)="00",100,MID($A2,(SEARCH(Tableau2[[#Headers],[CCO]],$A2)-3),2)),"")</f>
        <v/>
      </c>
      <c r="P2" s="2" t="str">
        <f>IFERROR(IF(MID($A2,(SEARCH(Tableau2[[#Headers],[CCV]],$A2)-3),2)="00",100,MID($A2,(SEARCH(Tableau2[[#Headers],[CCV]],$A2)-3),2)),"")</f>
        <v/>
      </c>
      <c r="Q2" s="2" t="str">
        <f>IFERROR(IF(MID($A2,(SEARCH(Tableau2[[#Headers],[CCVA]],$A2)-3),2)="00",100,MID($A2,(SEARCH(Tableau2[[#Headers],[CCVA]],$A2)-3),2)),"")</f>
        <v/>
      </c>
      <c r="R2" s="2" t="str">
        <f>IFERROR(IF(MID($A2,(SEARCH(Tableau2[[#Headers],[CLY]],$A2)-3),2)="00",100,MID($A2,(SEARCH(Tableau2[[#Headers],[CLY]],$A2)-3),2)),"")</f>
        <v/>
      </c>
      <c r="S2" s="2" t="str">
        <f>IFERROR(IF(MID($A2,(SEARCH(Tableau2[[#Headers],[CM]],$A2)-3),2)="00",100,MID($A2,(SEARCH(Tableau2[[#Headers],[CM]],$A2)-3),2)),"")</f>
        <v/>
      </c>
      <c r="T2" s="2" t="str">
        <f>IFERROR(IF(MID($A2,(SEARCH(Tableau2[[#Headers],[CO2]],$A2)-3),2)="00",100,MID($A2,(SEARCH(Tableau2[[#Headers],[CO2]],$A2)-3),2)),"")</f>
        <v/>
      </c>
      <c r="U2" s="2" t="str">
        <f>IFERROR(IF(MID($A2,(SEARCH(Tableau2[[#Headers],[CU]],$A2)-3),2)="00",100,MID($A2,(SEARCH(Tableau2[[#Headers],[CU]],$A2)-3),2)),"")</f>
        <v/>
      </c>
      <c r="V2" s="2" t="str">
        <f>IFERROR(IF(MID($A2,(SEARCH(Tableau2[[#Headers],[CUI]],$A2)-3),2)="00",100,MID($A2,(SEARCH(Tableau2[[#Headers],[CUI]],$A2)-3),2)),"")</f>
        <v/>
      </c>
      <c r="W2" s="2" t="str">
        <f>IFERROR(IF(MID($A2,(SEARCH(Tableau2[[#Headers],[CV]],$A2)-3),2)="00",100,MID($A2,(SEARCH(Tableau2[[#Headers],[CV]],$A2)-3),2)),"")</f>
        <v/>
      </c>
      <c r="X2" s="2" t="str">
        <f>IFERROR(IF(MID($A2,(SEARCH(Tableau2[[#Headers],[CVO]],$A2)-3),2)="00",100,MID($A2,(SEARCH(Tableau2[[#Headers],[CVO]],$A2)-3),2)),"")</f>
        <v/>
      </c>
      <c r="Y2" s="2" t="str">
        <f>IFERROR(IF(MID($A2,(SEARCH(Tableau2[[#Headers],[CVT]],$A2)-3),2)="00",100,MID($A2,(SEARCH(Tableau2[[#Headers],[CVT]],$A2)-3),2)),"")</f>
        <v/>
      </c>
      <c r="Z2" s="2" t="str">
        <f>IFERROR(IF(MID($A2,(SEARCH(Tableau2[[#Headers],[EA]],$A2)-3),2)="00",100,MID($A2,(SEARCH(Tableau2[[#Headers],[EA]],$A2)-3),2)),"")</f>
        <v/>
      </c>
      <c r="AA2" s="2" t="str">
        <f>IFERROR(IF(MID($A2,(SEARCH(Tableau2[[#Headers],[EME]],$A2)-3),2)="00",100,MID($A2,(SEARCH(Tableau2[[#Headers],[EME]],$A2)-3),2)),"")</f>
        <v/>
      </c>
      <c r="AB2" s="2" t="str">
        <f>IFERROR(IF(MID($A2,(SEARCH(Tableau2[[#Headers],[FER]],$A2)-3),2)="00",100,MID($A2,(SEARCH(Tableau2[[#Headers],[FER]],$A2)-3),2)),"")</f>
        <v/>
      </c>
      <c r="AC2" s="2" t="str">
        <f>IFERROR(IF(MID($A2,(SEARCH(Tableau2[[#Headers],[FM]],$A2)-3),2)="00",100,MID($A2,(SEARCH(Tableau2[[#Headers],[FM]],$A2)-3),2)),"")</f>
        <v/>
      </c>
      <c r="AD2" s="2" t="str">
        <f>IFERROR(IF(MID($A2,(SEARCH(Tableau2[[#Headers],[LA]],$A2)-3),2)="00",100,MID($A2,(SEARCH(Tableau2[[#Headers],[LA]],$A2)-3),2)),"")</f>
        <v/>
      </c>
      <c r="AE2" s="2" t="str">
        <f>IFERROR(IF(MID($A2,(SEARCH(Tableau2[[#Headers],[LI]],$A2)-3),2)="00",100,MID($A2,(SEARCH(Tableau2[[#Headers],[LI]],$A2)-3),2)),"")</f>
        <v/>
      </c>
      <c r="AF2" s="2" t="str">
        <f>IFERROR(IF(MID($A2,(SEARCH(Tableau2[[#Headers],[MD]],$A2)-3),2)="00",100,MID($A2,(SEARCH(Tableau2[[#Headers],[MD]],$A2)-3),2)),"")</f>
        <v/>
      </c>
      <c r="AG2" s="2" t="str">
        <f>IFERROR(IF(MID($A2,(SEARCH(Tableau2[[#Headers],[ME]],$A2)-3),2)="00",100,MID($A2,(SEARCH(Tableau2[[#Headers],[ME]],$A2)-3),2)),"")</f>
        <v/>
      </c>
      <c r="AH2" s="2" t="str">
        <f>IFERROR(IF(MID($A2,(SEARCH(Tableau2[[#Headers],[OS]],$A2)-3),2)="00",100,MID($A2,(SEARCH(Tableau2[[#Headers],[OS]],$A2)-3),2)),"")</f>
        <v/>
      </c>
      <c r="AI2" s="2" t="str">
        <f>IFERROR(IF(MID($A2,(SEARCH(Tableau2[[#Headers],[PA3]],$A2)-3),2)="00",100,MID($A2,(SEARCH(Tableau2[[#Headers],[PA3]],$A2)-3),2)),"")</f>
        <v/>
      </c>
      <c r="AJ2" s="2" t="str">
        <f>IFERROR(IF(MID($A2,(SEARCH(Tableau2[[#Headers],[PC]],$A2)-3),2)="00",100,MID($A2,(SEARCH(Tableau2[[#Headers],[PC]],$A2)-3),2)),"")</f>
        <v/>
      </c>
      <c r="AK2" s="2" t="str">
        <f>IFERROR(IF(MID($A2,(SEARCH(Tableau2[[#Headers],[PL4]],$A2)-3),2)="00",100,MID($A2,(SEARCH(Tableau2[[#Headers],[PL4]],$A2)-3),2)),"")</f>
        <v/>
      </c>
      <c r="AL2" s="2" t="str">
        <f>IFERROR(IF(MID($A2,(SEARCH(Tableau2[[#Headers],[PLEX]],$A2)-3),2)="00",100,MID($A2,(SEARCH(Tableau2[[#Headers],[PLEX]],$A2)-3),2)),"")</f>
        <v/>
      </c>
      <c r="AM2" s="2" t="str">
        <f>IFERROR(IF(MID($A2,(SEARCH(Tableau2[[#Headers],[PP]],$A2)-3),2)="00",100,MID($A2,(SEARCH(Tableau2[[#Headers],[PP]],$A2)-3),2)),"")</f>
        <v/>
      </c>
      <c r="AN2" s="2" t="str">
        <f>IFERROR(IF(MID($A2,(SEARCH(Tableau2[[#Headers],[PU]],$A2)-3),2)="00",100,MID($A2,(SEARCH(Tableau2[[#Headers],[PU]],$A2)-3),2)),"")</f>
        <v/>
      </c>
      <c r="AO2" s="2" t="str">
        <f>IFERROR(IF(MID($A2,(SEARCH(Tableau2[[#Headers],[RAP]],$A2)-3),2)="00",100,MID($A2,(SEARCH(Tableau2[[#Headers],[RAP]],$A2)-3),2)),"")</f>
        <v/>
      </c>
      <c r="AP2" s="2" t="str">
        <f>IFERROR(IF(MID($A2,(SEARCH(Tableau2[[#Headers],[RH]],$A2)-3),2)="00",100,MID($A2,(SEARCH(Tableau2[[#Headers],[RH]],$A2)-3),2)),"")</f>
        <v/>
      </c>
      <c r="AQ2" s="2" t="str">
        <f>IFERROR(IF(MID($A2,(SEARCH(Tableau2[[#Headers],[SE]],$A2)-3),2)="00",100,MID($A2,(SEARCH(Tableau2[[#Headers],[SE]],$A2)-3),2)),"")</f>
        <v/>
      </c>
      <c r="AR2" s="2" t="str">
        <f>IFERROR(IF(MID($A2,(SEARCH(Tableau2[[#Headers],[SN]],$A2)-3),2)="00",100,MID($A2,(SEARCH(Tableau2[[#Headers],[SN]],$A2)-3),2)),"")</f>
        <v/>
      </c>
      <c r="AS2" s="2" t="str">
        <f>IFERROR(IF(MID($A2,(SEARCH(Tableau2[[#Headers],[SPA]],$A2)-3),2)="00",100,MID($A2,(SEARCH(Tableau2[[#Headers],[SPA]],$A2)-3),2)),"")</f>
        <v/>
      </c>
      <c r="AT2" s="2" t="str">
        <f>IFERROR(IF(MID($A2,(SEARCH(Tableau2[[#Headers],[TE]],$A2)-3),2)="00",100,MID($A2,(SEARCH(Tableau2[[#Headers],[TE]],$A2)-3),2)),"")</f>
        <v/>
      </c>
      <c r="AU2" s="2" t="str">
        <f>IFERROR(IF(MID($A2,(SEARCH(Tableau2[[#Headers],[VI5]],$A2)-3),2)="00",100,MID($A2,(SEARCH(Tableau2[[#Headers],[VI5]],$A2)-3),2)),"")</f>
        <v/>
      </c>
      <c r="AV2" s="2" t="str">
        <f>IFERROR(IF(MID($A2,(SEARCH(Tableau2[[#Headers],[WM]],$A2)-3),2)="00",100,MID($A2,(SEARCH(Tableau2[[#Headers],[WM]],$A2)-3),2)),"")</f>
        <v/>
      </c>
      <c r="AW2" s="2" t="str">
        <f>IFERROR(IF(MID($A2,(SEARCH(Tableau2[[#Headers],[WO6]],$A2)-3),2)="00",100,MID($A2,(SEARCH(Tableau2[[#Headers],[WO6]],$A2)-3),2)),"")</f>
        <v/>
      </c>
      <c r="AX2" s="2" t="str">
        <f>IFERROR(IF(MID($A2,(SEARCH(Tableau2[[#Headers],[WP]],$A2)-3),2)="00",100,MID($A2,(SEARCH(Tableau2[[#Headers],[WP]],$A2)-3),2)),"")</f>
        <v/>
      </c>
      <c r="AY2" s="2" t="str">
        <f>IFERROR(IF(MID($A2,(SEARCH(Tableau2[[#Headers],[WS]],$A2)-3),2)="00",100,MID($A2,(SEARCH(Tableau2[[#Headers],[WS]],$A2)-3),2)),"")</f>
        <v/>
      </c>
      <c r="AZ2" s="2" t="str">
        <f>IFERROR(IF(MID($A2,(SEARCH(Tableau2[[#Headers],[WV]],$A2)-3),2)="00",100,MID($A2,(SEARCH(Tableau2[[#Headers],[WV]],$A2)-3),2)),"")</f>
        <v/>
      </c>
      <c r="BA2" s="2" t="str">
        <f>IFERROR(IF(MID($A2,(SEARCH(Tableau2[[#Headers],[WY]],$A2)-3),2)="00",100,MID($A2,(SEARCH(Tableau2[[#Headers],[WY]],$A2)-3),2)),"")</f>
        <v/>
      </c>
      <c r="BB2" s="2" t="str">
        <f>IFERROR(IF(MID($A2,(SEARCH(Tableau2[[#Headers],[ZMC]],$A2)-3),2)="00",100,MID($A2,(SEARCH(Tableau2[[#Headers],[ZMC]],$A2)-3),2)),"")</f>
        <v/>
      </c>
      <c r="BC2" s="2" t="str">
        <f>IFERROR(IF(MID($A2,(SEARCH(Tableau2[[#Headers],[ZN]],$A2)-3),2)="00",100,MID($A2,(SEARCH(Tableau2[[#Headers],[ZN]],$A2)-3),2)),"")</f>
        <v/>
      </c>
    </row>
    <row r="3" spans="1:55" x14ac:dyDescent="0.25">
      <c r="A3" s="3" t="s">
        <v>51</v>
      </c>
      <c r="B3" s="2" t="str">
        <f>IFERROR(IF(MID($A3,(SEARCH(Tableau2[[#Headers],[CO]],$A3)-3),2)="00",100,MID($A3,(SEARCH(Tableau2[[#Headers],[CO]],$A3)-3),2)),"")</f>
        <v/>
      </c>
      <c r="C3" s="2" t="str">
        <f>IFERROR(IF(MID($A3,(SEARCH(Tableau2[[#Headers],[WO]],$A3)-3),2)="00",100,MID($A3,(SEARCH(Tableau2[[#Headers],[WO]],$A3)-3),2)),"")</f>
        <v/>
      </c>
      <c r="D3" s="2">
        <f>IFERROR(IF(MID($A3,(SEARCH(Tableau2[[#Headers],[VI]],$A3)-3),2)="00",100,MID($A3,(SEARCH(Tableau2[[#Headers],[VI]],$A3)-3),2)),"")</f>
        <v>100</v>
      </c>
      <c r="E3" s="2" t="str">
        <f>IFERROR(IF(MID($A3,(SEARCH(Tableau2[[#Headers],[PA]],$A3)-3),2)="00",100,MID($A3,(SEARCH(Tableau2[[#Headers],[PA]],$A3)-3),2)),"")</f>
        <v/>
      </c>
      <c r="F3" s="2" t="str">
        <f>IFERROR(IF(MID($A3,(SEARCH(Tableau2[[#Headers],[PL]],$A3)-3),2)="00",100,MID($A3,(SEARCH(Tableau2[[#Headers],[PL]],$A3)-3),2)),"")</f>
        <v/>
      </c>
      <c r="G3" s="2" t="str">
        <f>IFERROR(IF(MID($A3,(SEARCH(Tableau2[[#Headers],[Matière 6]],$A3)-3),2)="00",100,MID($A3,(SEARCH(Tableau2[[#Headers],[Matière 6]],$A3)-3),2)),"")</f>
        <v/>
      </c>
      <c r="H3" s="2" t="str">
        <f>IFERROR(IF(MID($A3,(SEARCH(Tableau2[[#Headers],[Matière 7]],$A3)-3),2)="00",100,MID($A3,(SEARCH(Tableau2[[#Headers],[Matière 7]],$A3)-3),2)),"")</f>
        <v/>
      </c>
      <c r="I3" s="2" t="str">
        <f>IFERROR(IF(MID($A3,(SEARCH(Tableau2[[#Headers],[AC]],$A3)-3),2)="00",100,MID($A3,(SEARCH(Tableau2[[#Headers],[AC]],$A3)-3),2)),"")</f>
        <v/>
      </c>
      <c r="J3" s="2" t="str">
        <f>IFERROR(IF(MID($A3,(SEARCH(Tableau2[[#Headers],[AF]],$A3)-3),2)="00",100,MID($A3,(SEARCH(Tableau2[[#Headers],[AF]],$A3)-3),2)),"")</f>
        <v/>
      </c>
      <c r="K3" s="2" t="str">
        <f>IFERROR(IF(MID($A3,(SEARCH(Tableau2[[#Headers],[CAG]],$A3)-3),2)="00",100,MID($A3,(SEARCH(Tableau2[[#Headers],[CAG]],$A3)-3),2)),"")</f>
        <v/>
      </c>
      <c r="L3" s="2" t="str">
        <f>IFERROR(IF(MID($A3,(SEARCH(Tableau2[[#Headers],[CB]],$A3)-3),2)="00",100,MID($A3,(SEARCH(Tableau2[[#Headers],[CB]],$A3)-3),2)),"")</f>
        <v/>
      </c>
      <c r="M3" s="2" t="str">
        <f>IFERROR(IF(MID($A3,(SEARCH(Tableau2[[#Headers],[CCC]],$A3)-3),2)="00",100,MID($A3,(SEARCH(Tableau2[[#Headers],[CCC]],$A3)-3),2)),"")</f>
        <v/>
      </c>
      <c r="N3" s="2" t="str">
        <f>IFERROR(IF(MID($A3,(SEARCH(Tableau2[[#Headers],[CCH]],$A3)-3),2)="00",100,MID($A3,(SEARCH(Tableau2[[#Headers],[CCH]],$A3)-3),2)),"")</f>
        <v/>
      </c>
      <c r="O3" s="2" t="str">
        <f>IFERROR(IF(MID($A3,(SEARCH(Tableau2[[#Headers],[CCO]],$A3)-3),2)="00",100,MID($A3,(SEARCH(Tableau2[[#Headers],[CCO]],$A3)-3),2)),"")</f>
        <v/>
      </c>
      <c r="P3" s="2" t="str">
        <f>IFERROR(IF(MID($A3,(SEARCH(Tableau2[[#Headers],[CCV]],$A3)-3),2)="00",100,MID($A3,(SEARCH(Tableau2[[#Headers],[CCV]],$A3)-3),2)),"")</f>
        <v/>
      </c>
      <c r="Q3" s="2" t="str">
        <f>IFERROR(IF(MID($A3,(SEARCH(Tableau2[[#Headers],[CCVA]],$A3)-3),2)="00",100,MID($A3,(SEARCH(Tableau2[[#Headers],[CCVA]],$A3)-3),2)),"")</f>
        <v/>
      </c>
      <c r="R3" s="2" t="str">
        <f>IFERROR(IF(MID($A3,(SEARCH(Tableau2[[#Headers],[CLY]],$A3)-3),2)="00",100,MID($A3,(SEARCH(Tableau2[[#Headers],[CLY]],$A3)-3),2)),"")</f>
        <v/>
      </c>
      <c r="S3" s="2" t="str">
        <f>IFERROR(IF(MID($A3,(SEARCH(Tableau2[[#Headers],[CM]],$A3)-3),2)="00",100,MID($A3,(SEARCH(Tableau2[[#Headers],[CM]],$A3)-3),2)),"")</f>
        <v/>
      </c>
      <c r="T3" s="2" t="str">
        <f>IFERROR(IF(MID($A3,(SEARCH(Tableau2[[#Headers],[CO2]],$A3)-3),2)="00",100,MID($A3,(SEARCH(Tableau2[[#Headers],[CO2]],$A3)-3),2)),"")</f>
        <v/>
      </c>
      <c r="U3" s="2" t="str">
        <f>IFERROR(IF(MID($A3,(SEARCH(Tableau2[[#Headers],[CU]],$A3)-3),2)="00",100,MID($A3,(SEARCH(Tableau2[[#Headers],[CU]],$A3)-3),2)),"")</f>
        <v/>
      </c>
      <c r="V3" s="2" t="str">
        <f>IFERROR(IF(MID($A3,(SEARCH(Tableau2[[#Headers],[CUI]],$A3)-3),2)="00",100,MID($A3,(SEARCH(Tableau2[[#Headers],[CUI]],$A3)-3),2)),"")</f>
        <v/>
      </c>
      <c r="W3" s="2" t="str">
        <f>IFERROR(IF(MID($A3,(SEARCH(Tableau2[[#Headers],[CV]],$A3)-3),2)="00",100,MID($A3,(SEARCH(Tableau2[[#Headers],[CV]],$A3)-3),2)),"")</f>
        <v/>
      </c>
      <c r="X3" s="2" t="str">
        <f>IFERROR(IF(MID($A3,(SEARCH(Tableau2[[#Headers],[CVO]],$A3)-3),2)="00",100,MID($A3,(SEARCH(Tableau2[[#Headers],[CVO]],$A3)-3),2)),"")</f>
        <v/>
      </c>
      <c r="Y3" s="2" t="str">
        <f>IFERROR(IF(MID($A3,(SEARCH(Tableau2[[#Headers],[CVT]],$A3)-3),2)="00",100,MID($A3,(SEARCH(Tableau2[[#Headers],[CVT]],$A3)-3),2)),"")</f>
        <v/>
      </c>
      <c r="Z3" s="2" t="str">
        <f>IFERROR(IF(MID($A3,(SEARCH(Tableau2[[#Headers],[EA]],$A3)-3),2)="00",100,MID($A3,(SEARCH(Tableau2[[#Headers],[EA]],$A3)-3),2)),"")</f>
        <v/>
      </c>
      <c r="AA3" s="2" t="str">
        <f>IFERROR(IF(MID($A3,(SEARCH(Tableau2[[#Headers],[EME]],$A3)-3),2)="00",100,MID($A3,(SEARCH(Tableau2[[#Headers],[EME]],$A3)-3),2)),"")</f>
        <v/>
      </c>
      <c r="AB3" s="2" t="str">
        <f>IFERROR(IF(MID($A3,(SEARCH(Tableau2[[#Headers],[FER]],$A3)-3),2)="00",100,MID($A3,(SEARCH(Tableau2[[#Headers],[FER]],$A3)-3),2)),"")</f>
        <v/>
      </c>
      <c r="AC3" s="2" t="str">
        <f>IFERROR(IF(MID($A3,(SEARCH(Tableau2[[#Headers],[FM]],$A3)-3),2)="00",100,MID($A3,(SEARCH(Tableau2[[#Headers],[FM]],$A3)-3),2)),"")</f>
        <v/>
      </c>
      <c r="AD3" s="2" t="str">
        <f>IFERROR(IF(MID($A3,(SEARCH(Tableau2[[#Headers],[LA]],$A3)-3),2)="00",100,MID($A3,(SEARCH(Tableau2[[#Headers],[LA]],$A3)-3),2)),"")</f>
        <v/>
      </c>
      <c r="AE3" s="2" t="str">
        <f>IFERROR(IF(MID($A3,(SEARCH(Tableau2[[#Headers],[LI]],$A3)-3),2)="00",100,MID($A3,(SEARCH(Tableau2[[#Headers],[LI]],$A3)-3),2)),"")</f>
        <v/>
      </c>
      <c r="AF3" s="2" t="str">
        <f>IFERROR(IF(MID($A3,(SEARCH(Tableau2[[#Headers],[MD]],$A3)-3),2)="00",100,MID($A3,(SEARCH(Tableau2[[#Headers],[MD]],$A3)-3),2)),"")</f>
        <v/>
      </c>
      <c r="AG3" s="2" t="str">
        <f>IFERROR(IF(MID($A3,(SEARCH(Tableau2[[#Headers],[ME]],$A3)-3),2)="00",100,MID($A3,(SEARCH(Tableau2[[#Headers],[ME]],$A3)-3),2)),"")</f>
        <v/>
      </c>
      <c r="AH3" s="2" t="str">
        <f>IFERROR(IF(MID($A3,(SEARCH(Tableau2[[#Headers],[OS]],$A3)-3),2)="00",100,MID($A3,(SEARCH(Tableau2[[#Headers],[OS]],$A3)-3),2)),"")</f>
        <v/>
      </c>
      <c r="AI3" s="2" t="str">
        <f>IFERROR(IF(MID($A3,(SEARCH(Tableau2[[#Headers],[PA3]],$A3)-3),2)="00",100,MID($A3,(SEARCH(Tableau2[[#Headers],[PA3]],$A3)-3),2)),"")</f>
        <v/>
      </c>
      <c r="AJ3" s="2" t="str">
        <f>IFERROR(IF(MID($A3,(SEARCH(Tableau2[[#Headers],[PC]],$A3)-3),2)="00",100,MID($A3,(SEARCH(Tableau2[[#Headers],[PC]],$A3)-3),2)),"")</f>
        <v/>
      </c>
      <c r="AK3" s="2" t="str">
        <f>IFERROR(IF(MID($A3,(SEARCH(Tableau2[[#Headers],[PL4]],$A3)-3),2)="00",100,MID($A3,(SEARCH(Tableau2[[#Headers],[PL4]],$A3)-3),2)),"")</f>
        <v/>
      </c>
      <c r="AL3" s="2" t="str">
        <f>IFERROR(IF(MID($A3,(SEARCH(Tableau2[[#Headers],[PLEX]],$A3)-3),2)="00",100,MID($A3,(SEARCH(Tableau2[[#Headers],[PLEX]],$A3)-3),2)),"")</f>
        <v/>
      </c>
      <c r="AM3" s="2" t="str">
        <f>IFERROR(IF(MID($A3,(SEARCH(Tableau2[[#Headers],[PP]],$A3)-3),2)="00",100,MID($A3,(SEARCH(Tableau2[[#Headers],[PP]],$A3)-3),2)),"")</f>
        <v/>
      </c>
      <c r="AN3" s="2" t="str">
        <f>IFERROR(IF(MID($A3,(SEARCH(Tableau2[[#Headers],[PU]],$A3)-3),2)="00",100,MID($A3,(SEARCH(Tableau2[[#Headers],[PU]],$A3)-3),2)),"")</f>
        <v/>
      </c>
      <c r="AO3" s="2" t="str">
        <f>IFERROR(IF(MID($A3,(SEARCH(Tableau2[[#Headers],[RAP]],$A3)-3),2)="00",100,MID($A3,(SEARCH(Tableau2[[#Headers],[RAP]],$A3)-3),2)),"")</f>
        <v/>
      </c>
      <c r="AP3" s="2" t="str">
        <f>IFERROR(IF(MID($A3,(SEARCH(Tableau2[[#Headers],[RH]],$A3)-3),2)="00",100,MID($A3,(SEARCH(Tableau2[[#Headers],[RH]],$A3)-3),2)),"")</f>
        <v/>
      </c>
      <c r="AQ3" s="2" t="str">
        <f>IFERROR(IF(MID($A3,(SEARCH(Tableau2[[#Headers],[SE]],$A3)-3),2)="00",100,MID($A3,(SEARCH(Tableau2[[#Headers],[SE]],$A3)-3),2)),"")</f>
        <v/>
      </c>
      <c r="AR3" s="2" t="str">
        <f>IFERROR(IF(MID($A3,(SEARCH(Tableau2[[#Headers],[SN]],$A3)-3),2)="00",100,MID($A3,(SEARCH(Tableau2[[#Headers],[SN]],$A3)-3),2)),"")</f>
        <v/>
      </c>
      <c r="AS3" s="2" t="str">
        <f>IFERROR(IF(MID($A3,(SEARCH(Tableau2[[#Headers],[SPA]],$A3)-3),2)="00",100,MID($A3,(SEARCH(Tableau2[[#Headers],[SPA]],$A3)-3),2)),"")</f>
        <v/>
      </c>
      <c r="AT3" s="2" t="str">
        <f>IFERROR(IF(MID($A3,(SEARCH(Tableau2[[#Headers],[TE]],$A3)-3),2)="00",100,MID($A3,(SEARCH(Tableau2[[#Headers],[TE]],$A3)-3),2)),"")</f>
        <v/>
      </c>
      <c r="AU3" s="2" t="str">
        <f>IFERROR(IF(MID($A3,(SEARCH(Tableau2[[#Headers],[VI5]],$A3)-3),2)="00",100,MID($A3,(SEARCH(Tableau2[[#Headers],[VI5]],$A3)-3),2)),"")</f>
        <v/>
      </c>
      <c r="AV3" s="2" t="str">
        <f>IFERROR(IF(MID($A3,(SEARCH(Tableau2[[#Headers],[WM]],$A3)-3),2)="00",100,MID($A3,(SEARCH(Tableau2[[#Headers],[WM]],$A3)-3),2)),"")</f>
        <v/>
      </c>
      <c r="AW3" s="2" t="str">
        <f>IFERROR(IF(MID($A3,(SEARCH(Tableau2[[#Headers],[WO6]],$A3)-3),2)="00",100,MID($A3,(SEARCH(Tableau2[[#Headers],[WO6]],$A3)-3),2)),"")</f>
        <v/>
      </c>
      <c r="AX3" s="2" t="str">
        <f>IFERROR(IF(MID($A3,(SEARCH(Tableau2[[#Headers],[WP]],$A3)-3),2)="00",100,MID($A3,(SEARCH(Tableau2[[#Headers],[WP]],$A3)-3),2)),"")</f>
        <v/>
      </c>
      <c r="AY3" s="2" t="str">
        <f>IFERROR(IF(MID($A3,(SEARCH(Tableau2[[#Headers],[WS]],$A3)-3),2)="00",100,MID($A3,(SEARCH(Tableau2[[#Headers],[WS]],$A3)-3),2)),"")</f>
        <v/>
      </c>
      <c r="AZ3" s="2" t="str">
        <f>IFERROR(IF(MID($A3,(SEARCH(Tableau2[[#Headers],[WV]],$A3)-3),2)="00",100,MID($A3,(SEARCH(Tableau2[[#Headers],[WV]],$A3)-3),2)),"")</f>
        <v/>
      </c>
      <c r="BA3" s="2" t="str">
        <f>IFERROR(IF(MID($A3,(SEARCH(Tableau2[[#Headers],[WY]],$A3)-3),2)="00",100,MID($A3,(SEARCH(Tableau2[[#Headers],[WY]],$A3)-3),2)),"")</f>
        <v/>
      </c>
      <c r="BB3" s="2" t="str">
        <f>IFERROR(IF(MID($A3,(SEARCH(Tableau2[[#Headers],[ZMC]],$A3)-3),2)="00",100,MID($A3,(SEARCH(Tableau2[[#Headers],[ZMC]],$A3)-3),2)),"")</f>
        <v/>
      </c>
      <c r="BC3" s="2" t="str">
        <f>IFERROR(IF(MID($A3,(SEARCH(Tableau2[[#Headers],[ZN]],$A3)-3),2)="00",100,MID($A3,(SEARCH(Tableau2[[#Headers],[ZN]],$A3)-3),2)),"")</f>
        <v/>
      </c>
    </row>
    <row r="4" spans="1:55" x14ac:dyDescent="0.25">
      <c r="A4" s="3" t="s">
        <v>52</v>
      </c>
      <c r="B4" s="2" t="str">
        <f>IFERROR(IF(MID($A4,(SEARCH(Tableau2[[#Headers],[CO]],$A4)-3),2)="00",100,MID($A4,(SEARCH(Tableau2[[#Headers],[CO]],$A4)-3),2)),"")</f>
        <v>44</v>
      </c>
      <c r="C4" s="2" t="str">
        <f>IFERROR(IF(MID($A4,(SEARCH(Tableau2[[#Headers],[WO]],$A4)-3),2)="00",100,MID($A4,(SEARCH(Tableau2[[#Headers],[WO]],$A4)-3),2)),"")</f>
        <v>19</v>
      </c>
      <c r="D4" s="2" t="str">
        <f>IFERROR(IF(MID($A4,(SEARCH(Tableau2[[#Headers],[VI]],$A4)-3),2)="00",100,MID($A4,(SEARCH(Tableau2[[#Headers],[VI]],$A4)-3),2)),"")</f>
        <v>31</v>
      </c>
      <c r="E4" s="2" t="str">
        <f>IFERROR(IF(MID($A4,(SEARCH(Tableau2[[#Headers],[PA]],$A4)-3),2)="00",100,MID($A4,(SEARCH(Tableau2[[#Headers],[PA]],$A4)-3),2)),"")</f>
        <v xml:space="preserve"> 6</v>
      </c>
      <c r="F4" s="2" t="str">
        <f>IFERROR(IF(MID($A4,(SEARCH(Tableau2[[#Headers],[PL]],$A4)-3),2)="00",100,MID($A4,(SEARCH(Tableau2[[#Headers],[PL]],$A4)-3),2)),"")</f>
        <v/>
      </c>
      <c r="G4" s="2" t="str">
        <f>IFERROR(IF(MID($A4,(SEARCH(Tableau2[[#Headers],[Matière 6]],$A4)-3),2)="00",100,MID($A4,(SEARCH(Tableau2[[#Headers],[Matière 6]],$A4)-3),2)),"")</f>
        <v/>
      </c>
      <c r="H4" s="2" t="str">
        <f>IFERROR(IF(MID($A4,(SEARCH(Tableau2[[#Headers],[Matière 7]],$A4)-3),2)="00",100,MID($A4,(SEARCH(Tableau2[[#Headers],[Matière 7]],$A4)-3),2)),"")</f>
        <v/>
      </c>
      <c r="I4" s="2" t="str">
        <f>IFERROR(IF(MID($A4,(SEARCH(Tableau2[[#Headers],[AC]],$A4)-3),2)="00",100,MID($A4,(SEARCH(Tableau2[[#Headers],[AC]],$A4)-3),2)),"")</f>
        <v/>
      </c>
      <c r="J4" s="2" t="str">
        <f>IFERROR(IF(MID($A4,(SEARCH(Tableau2[[#Headers],[AF]],$A4)-3),2)="00",100,MID($A4,(SEARCH(Tableau2[[#Headers],[AF]],$A4)-3),2)),"")</f>
        <v/>
      </c>
      <c r="K4" s="2" t="str">
        <f>IFERROR(IF(MID($A4,(SEARCH(Tableau2[[#Headers],[CAG]],$A4)-3),2)="00",100,MID($A4,(SEARCH(Tableau2[[#Headers],[CAG]],$A4)-3),2)),"")</f>
        <v/>
      </c>
      <c r="L4" s="2" t="str">
        <f>IFERROR(IF(MID($A4,(SEARCH(Tableau2[[#Headers],[CB]],$A4)-3),2)="00",100,MID($A4,(SEARCH(Tableau2[[#Headers],[CB]],$A4)-3),2)),"")</f>
        <v/>
      </c>
      <c r="M4" s="2" t="str">
        <f>IFERROR(IF(MID($A4,(SEARCH(Tableau2[[#Headers],[CCC]],$A4)-3),2)="00",100,MID($A4,(SEARCH(Tableau2[[#Headers],[CCC]],$A4)-3),2)),"")</f>
        <v/>
      </c>
      <c r="N4" s="2" t="str">
        <f>IFERROR(IF(MID($A4,(SEARCH(Tableau2[[#Headers],[CCH]],$A4)-3),2)="00",100,MID($A4,(SEARCH(Tableau2[[#Headers],[CCH]],$A4)-3),2)),"")</f>
        <v/>
      </c>
      <c r="O4" s="2" t="str">
        <f>IFERROR(IF(MID($A4,(SEARCH(Tableau2[[#Headers],[CCO]],$A4)-3),2)="00",100,MID($A4,(SEARCH(Tableau2[[#Headers],[CCO]],$A4)-3),2)),"")</f>
        <v/>
      </c>
      <c r="P4" s="2" t="str">
        <f>IFERROR(IF(MID($A4,(SEARCH(Tableau2[[#Headers],[CCV]],$A4)-3),2)="00",100,MID($A4,(SEARCH(Tableau2[[#Headers],[CCV]],$A4)-3),2)),"")</f>
        <v/>
      </c>
      <c r="Q4" s="2" t="str">
        <f>IFERROR(IF(MID($A4,(SEARCH(Tableau2[[#Headers],[CCVA]],$A4)-3),2)="00",100,MID($A4,(SEARCH(Tableau2[[#Headers],[CCVA]],$A4)-3),2)),"")</f>
        <v/>
      </c>
      <c r="R4" s="2" t="str">
        <f>IFERROR(IF(MID($A4,(SEARCH(Tableau2[[#Headers],[CLY]],$A4)-3),2)="00",100,MID($A4,(SEARCH(Tableau2[[#Headers],[CLY]],$A4)-3),2)),"")</f>
        <v/>
      </c>
      <c r="S4" s="2" t="str">
        <f>IFERROR(IF(MID($A4,(SEARCH(Tableau2[[#Headers],[CM]],$A4)-3),2)="00",100,MID($A4,(SEARCH(Tableau2[[#Headers],[CM]],$A4)-3),2)),"")</f>
        <v/>
      </c>
      <c r="T4" s="2" t="str">
        <f>IFERROR(IF(MID($A4,(SEARCH(Tableau2[[#Headers],[CO2]],$A4)-3),2)="00",100,MID($A4,(SEARCH(Tableau2[[#Headers],[CO2]],$A4)-3),2)),"")</f>
        <v/>
      </c>
      <c r="U4" s="2" t="str">
        <f>IFERROR(IF(MID($A4,(SEARCH(Tableau2[[#Headers],[CU]],$A4)-3),2)="00",100,MID($A4,(SEARCH(Tableau2[[#Headers],[CU]],$A4)-3),2)),"")</f>
        <v/>
      </c>
      <c r="V4" s="2" t="str">
        <f>IFERROR(IF(MID($A4,(SEARCH(Tableau2[[#Headers],[CUI]],$A4)-3),2)="00",100,MID($A4,(SEARCH(Tableau2[[#Headers],[CUI]],$A4)-3),2)),"")</f>
        <v/>
      </c>
      <c r="W4" s="2" t="str">
        <f>IFERROR(IF(MID($A4,(SEARCH(Tableau2[[#Headers],[CV]],$A4)-3),2)="00",100,MID($A4,(SEARCH(Tableau2[[#Headers],[CV]],$A4)-3),2)),"")</f>
        <v/>
      </c>
      <c r="X4" s="2" t="str">
        <f>IFERROR(IF(MID($A4,(SEARCH(Tableau2[[#Headers],[CVO]],$A4)-3),2)="00",100,MID($A4,(SEARCH(Tableau2[[#Headers],[CVO]],$A4)-3),2)),"")</f>
        <v/>
      </c>
      <c r="Y4" s="2" t="str">
        <f>IFERROR(IF(MID($A4,(SEARCH(Tableau2[[#Headers],[CVT]],$A4)-3),2)="00",100,MID($A4,(SEARCH(Tableau2[[#Headers],[CVT]],$A4)-3),2)),"")</f>
        <v/>
      </c>
      <c r="Z4" s="2" t="str">
        <f>IFERROR(IF(MID($A4,(SEARCH(Tableau2[[#Headers],[EA]],$A4)-3),2)="00",100,MID($A4,(SEARCH(Tableau2[[#Headers],[EA]],$A4)-3),2)),"")</f>
        <v/>
      </c>
      <c r="AA4" s="2" t="str">
        <f>IFERROR(IF(MID($A4,(SEARCH(Tableau2[[#Headers],[EME]],$A4)-3),2)="00",100,MID($A4,(SEARCH(Tableau2[[#Headers],[EME]],$A4)-3),2)),"")</f>
        <v/>
      </c>
      <c r="AB4" s="2" t="str">
        <f>IFERROR(IF(MID($A4,(SEARCH(Tableau2[[#Headers],[FER]],$A4)-3),2)="00",100,MID($A4,(SEARCH(Tableau2[[#Headers],[FER]],$A4)-3),2)),"")</f>
        <v/>
      </c>
      <c r="AC4" s="2" t="str">
        <f>IFERROR(IF(MID($A4,(SEARCH(Tableau2[[#Headers],[FM]],$A4)-3),2)="00",100,MID($A4,(SEARCH(Tableau2[[#Headers],[FM]],$A4)-3),2)),"")</f>
        <v/>
      </c>
      <c r="AD4" s="2" t="str">
        <f>IFERROR(IF(MID($A4,(SEARCH(Tableau2[[#Headers],[LA]],$A4)-3),2)="00",100,MID($A4,(SEARCH(Tableau2[[#Headers],[LA]],$A4)-3),2)),"")</f>
        <v/>
      </c>
      <c r="AE4" s="2" t="str">
        <f>IFERROR(IF(MID($A4,(SEARCH(Tableau2[[#Headers],[LI]],$A4)-3),2)="00",100,MID($A4,(SEARCH(Tableau2[[#Headers],[LI]],$A4)-3),2)),"")</f>
        <v/>
      </c>
      <c r="AF4" s="2" t="str">
        <f>IFERROR(IF(MID($A4,(SEARCH(Tableau2[[#Headers],[MD]],$A4)-3),2)="00",100,MID($A4,(SEARCH(Tableau2[[#Headers],[MD]],$A4)-3),2)),"")</f>
        <v/>
      </c>
      <c r="AG4" s="2" t="str">
        <f>IFERROR(IF(MID($A4,(SEARCH(Tableau2[[#Headers],[ME]],$A4)-3),2)="00",100,MID($A4,(SEARCH(Tableau2[[#Headers],[ME]],$A4)-3),2)),"")</f>
        <v/>
      </c>
      <c r="AH4" s="2" t="str">
        <f>IFERROR(IF(MID($A4,(SEARCH(Tableau2[[#Headers],[OS]],$A4)-3),2)="00",100,MID($A4,(SEARCH(Tableau2[[#Headers],[OS]],$A4)-3),2)),"")</f>
        <v/>
      </c>
      <c r="AI4" s="2" t="str">
        <f>IFERROR(IF(MID($A4,(SEARCH(Tableau2[[#Headers],[PA3]],$A4)-3),2)="00",100,MID($A4,(SEARCH(Tableau2[[#Headers],[PA3]],$A4)-3),2)),"")</f>
        <v/>
      </c>
      <c r="AJ4" s="2" t="str">
        <f>IFERROR(IF(MID($A4,(SEARCH(Tableau2[[#Headers],[PC]],$A4)-3),2)="00",100,MID($A4,(SEARCH(Tableau2[[#Headers],[PC]],$A4)-3),2)),"")</f>
        <v/>
      </c>
      <c r="AK4" s="2" t="str">
        <f>IFERROR(IF(MID($A4,(SEARCH(Tableau2[[#Headers],[PL4]],$A4)-3),2)="00",100,MID($A4,(SEARCH(Tableau2[[#Headers],[PL4]],$A4)-3),2)),"")</f>
        <v/>
      </c>
      <c r="AL4" s="2" t="str">
        <f>IFERROR(IF(MID($A4,(SEARCH(Tableau2[[#Headers],[PLEX]],$A4)-3),2)="00",100,MID($A4,(SEARCH(Tableau2[[#Headers],[PLEX]],$A4)-3),2)),"")</f>
        <v/>
      </c>
      <c r="AM4" s="2" t="str">
        <f>IFERROR(IF(MID($A4,(SEARCH(Tableau2[[#Headers],[PP]],$A4)-3),2)="00",100,MID($A4,(SEARCH(Tableau2[[#Headers],[PP]],$A4)-3),2)),"")</f>
        <v/>
      </c>
      <c r="AN4" s="2" t="str">
        <f>IFERROR(IF(MID($A4,(SEARCH(Tableau2[[#Headers],[PU]],$A4)-3),2)="00",100,MID($A4,(SEARCH(Tableau2[[#Headers],[PU]],$A4)-3),2)),"")</f>
        <v/>
      </c>
      <c r="AO4" s="2" t="str">
        <f>IFERROR(IF(MID($A4,(SEARCH(Tableau2[[#Headers],[RAP]],$A4)-3),2)="00",100,MID($A4,(SEARCH(Tableau2[[#Headers],[RAP]],$A4)-3),2)),"")</f>
        <v/>
      </c>
      <c r="AP4" s="2" t="str">
        <f>IFERROR(IF(MID($A4,(SEARCH(Tableau2[[#Headers],[RH]],$A4)-3),2)="00",100,MID($A4,(SEARCH(Tableau2[[#Headers],[RH]],$A4)-3),2)),"")</f>
        <v/>
      </c>
      <c r="AQ4" s="2" t="str">
        <f>IFERROR(IF(MID($A4,(SEARCH(Tableau2[[#Headers],[SE]],$A4)-3),2)="00",100,MID($A4,(SEARCH(Tableau2[[#Headers],[SE]],$A4)-3),2)),"")</f>
        <v/>
      </c>
      <c r="AR4" s="2" t="str">
        <f>IFERROR(IF(MID($A4,(SEARCH(Tableau2[[#Headers],[SN]],$A4)-3),2)="00",100,MID($A4,(SEARCH(Tableau2[[#Headers],[SN]],$A4)-3),2)),"")</f>
        <v/>
      </c>
      <c r="AS4" s="2" t="str">
        <f>IFERROR(IF(MID($A4,(SEARCH(Tableau2[[#Headers],[SPA]],$A4)-3),2)="00",100,MID($A4,(SEARCH(Tableau2[[#Headers],[SPA]],$A4)-3),2)),"")</f>
        <v/>
      </c>
      <c r="AT4" s="2" t="str">
        <f>IFERROR(IF(MID($A4,(SEARCH(Tableau2[[#Headers],[TE]],$A4)-3),2)="00",100,MID($A4,(SEARCH(Tableau2[[#Headers],[TE]],$A4)-3),2)),"")</f>
        <v/>
      </c>
      <c r="AU4" s="2" t="str">
        <f>IFERROR(IF(MID($A4,(SEARCH(Tableau2[[#Headers],[VI5]],$A4)-3),2)="00",100,MID($A4,(SEARCH(Tableau2[[#Headers],[VI5]],$A4)-3),2)),"")</f>
        <v/>
      </c>
      <c r="AV4" s="2" t="str">
        <f>IFERROR(IF(MID($A4,(SEARCH(Tableau2[[#Headers],[WM]],$A4)-3),2)="00",100,MID($A4,(SEARCH(Tableau2[[#Headers],[WM]],$A4)-3),2)),"")</f>
        <v/>
      </c>
      <c r="AW4" s="2" t="str">
        <f>IFERROR(IF(MID($A4,(SEARCH(Tableau2[[#Headers],[WO6]],$A4)-3),2)="00",100,MID($A4,(SEARCH(Tableau2[[#Headers],[WO6]],$A4)-3),2)),"")</f>
        <v/>
      </c>
      <c r="AX4" s="2" t="str">
        <f>IFERROR(IF(MID($A4,(SEARCH(Tableau2[[#Headers],[WP]],$A4)-3),2)="00",100,MID($A4,(SEARCH(Tableau2[[#Headers],[WP]],$A4)-3),2)),"")</f>
        <v/>
      </c>
      <c r="AY4" s="2" t="str">
        <f>IFERROR(IF(MID($A4,(SEARCH(Tableau2[[#Headers],[WS]],$A4)-3),2)="00",100,MID($A4,(SEARCH(Tableau2[[#Headers],[WS]],$A4)-3),2)),"")</f>
        <v/>
      </c>
      <c r="AZ4" s="2" t="str">
        <f>IFERROR(IF(MID($A4,(SEARCH(Tableau2[[#Headers],[WV]],$A4)-3),2)="00",100,MID($A4,(SEARCH(Tableau2[[#Headers],[WV]],$A4)-3),2)),"")</f>
        <v/>
      </c>
      <c r="BA4" s="2" t="str">
        <f>IFERROR(IF(MID($A4,(SEARCH(Tableau2[[#Headers],[WY]],$A4)-3),2)="00",100,MID($A4,(SEARCH(Tableau2[[#Headers],[WY]],$A4)-3),2)),"")</f>
        <v/>
      </c>
      <c r="BB4" s="2" t="str">
        <f>IFERROR(IF(MID($A4,(SEARCH(Tableau2[[#Headers],[ZMC]],$A4)-3),2)="00",100,MID($A4,(SEARCH(Tableau2[[#Headers],[ZMC]],$A4)-3),2)),"")</f>
        <v/>
      </c>
      <c r="BC4" s="2" t="str">
        <f>IFERROR(IF(MID($A4,(SEARCH(Tableau2[[#Headers],[ZN]],$A4)-3),2)="00",100,MID($A4,(SEARCH(Tableau2[[#Headers],[ZN]],$A4)-3),2)),"")</f>
        <v/>
      </c>
    </row>
    <row r="5" spans="1:55" x14ac:dyDescent="0.25">
      <c r="A5" s="3" t="s">
        <v>53</v>
      </c>
      <c r="B5" s="2" t="str">
        <f>IFERROR(IF(MID($A5,(SEARCH(Tableau2[[#Headers],[CO]],$A5)-3),2)="00",100,MID($A5,(SEARCH(Tableau2[[#Headers],[CO]],$A5)-3),2)),"")</f>
        <v>46</v>
      </c>
      <c r="C5" s="2" t="str">
        <f>IFERROR(IF(MID($A5,(SEARCH(Tableau2[[#Headers],[WO]],$A5)-3),2)="00",100,MID($A5,(SEARCH(Tableau2[[#Headers],[WO]],$A5)-3),2)),"")</f>
        <v>15</v>
      </c>
      <c r="D5" s="2" t="str">
        <f>IFERROR(IF(MID($A5,(SEARCH(Tableau2[[#Headers],[VI]],$A5)-3),2)="00",100,MID($A5,(SEARCH(Tableau2[[#Headers],[VI]],$A5)-3),2)),"")</f>
        <v>27</v>
      </c>
      <c r="E5" s="2" t="str">
        <f>IFERROR(IF(MID($A5,(SEARCH(Tableau2[[#Headers],[PA]],$A5)-3),2)="00",100,MID($A5,(SEARCH(Tableau2[[#Headers],[PA]],$A5)-3),2)),"")</f>
        <v>12</v>
      </c>
      <c r="F5" s="2" t="str">
        <f>IFERROR(IF(MID($A5,(SEARCH(Tableau2[[#Headers],[PL]],$A5)-3),2)="00",100,MID($A5,(SEARCH(Tableau2[[#Headers],[PL]],$A5)-3),2)),"")</f>
        <v/>
      </c>
      <c r="G5" s="2" t="str">
        <f>IFERROR(IF(MID($A5,(SEARCH(Tableau2[[#Headers],[Matière 6]],$A5)-3),2)="00",100,MID($A5,(SEARCH(Tableau2[[#Headers],[Matière 6]],$A5)-3),2)),"")</f>
        <v/>
      </c>
      <c r="H5" s="2" t="str">
        <f>IFERROR(IF(MID($A5,(SEARCH(Tableau2[[#Headers],[Matière 7]],$A5)-3),2)="00",100,MID($A5,(SEARCH(Tableau2[[#Headers],[Matière 7]],$A5)-3),2)),"")</f>
        <v/>
      </c>
      <c r="I5" s="2" t="str">
        <f>IFERROR(IF(MID($A5,(SEARCH(Tableau2[[#Headers],[AC]],$A5)-3),2)="00",100,MID($A5,(SEARCH(Tableau2[[#Headers],[AC]],$A5)-3),2)),"")</f>
        <v/>
      </c>
      <c r="J5" s="2" t="str">
        <f>IFERROR(IF(MID($A5,(SEARCH(Tableau2[[#Headers],[AF]],$A5)-3),2)="00",100,MID($A5,(SEARCH(Tableau2[[#Headers],[AF]],$A5)-3),2)),"")</f>
        <v/>
      </c>
      <c r="K5" s="2" t="str">
        <f>IFERROR(IF(MID($A5,(SEARCH(Tableau2[[#Headers],[CAG]],$A5)-3),2)="00",100,MID($A5,(SEARCH(Tableau2[[#Headers],[CAG]],$A5)-3),2)),"")</f>
        <v/>
      </c>
      <c r="L5" s="2" t="str">
        <f>IFERROR(IF(MID($A5,(SEARCH(Tableau2[[#Headers],[CB]],$A5)-3),2)="00",100,MID($A5,(SEARCH(Tableau2[[#Headers],[CB]],$A5)-3),2)),"")</f>
        <v/>
      </c>
      <c r="M5" s="2" t="str">
        <f>IFERROR(IF(MID($A5,(SEARCH(Tableau2[[#Headers],[CCC]],$A5)-3),2)="00",100,MID($A5,(SEARCH(Tableau2[[#Headers],[CCC]],$A5)-3),2)),"")</f>
        <v/>
      </c>
      <c r="N5" s="2" t="str">
        <f>IFERROR(IF(MID($A5,(SEARCH(Tableau2[[#Headers],[CCH]],$A5)-3),2)="00",100,MID($A5,(SEARCH(Tableau2[[#Headers],[CCH]],$A5)-3),2)),"")</f>
        <v/>
      </c>
      <c r="O5" s="2" t="str">
        <f>IFERROR(IF(MID($A5,(SEARCH(Tableau2[[#Headers],[CCO]],$A5)-3),2)="00",100,MID($A5,(SEARCH(Tableau2[[#Headers],[CCO]],$A5)-3),2)),"")</f>
        <v/>
      </c>
      <c r="P5" s="2" t="str">
        <f>IFERROR(IF(MID($A5,(SEARCH(Tableau2[[#Headers],[CCV]],$A5)-3),2)="00",100,MID($A5,(SEARCH(Tableau2[[#Headers],[CCV]],$A5)-3),2)),"")</f>
        <v/>
      </c>
      <c r="Q5" s="2" t="str">
        <f>IFERROR(IF(MID($A5,(SEARCH(Tableau2[[#Headers],[CCVA]],$A5)-3),2)="00",100,MID($A5,(SEARCH(Tableau2[[#Headers],[CCVA]],$A5)-3),2)),"")</f>
        <v/>
      </c>
      <c r="R5" s="2" t="str">
        <f>IFERROR(IF(MID($A5,(SEARCH(Tableau2[[#Headers],[CLY]],$A5)-3),2)="00",100,MID($A5,(SEARCH(Tableau2[[#Headers],[CLY]],$A5)-3),2)),"")</f>
        <v/>
      </c>
      <c r="S5" s="2" t="str">
        <f>IFERROR(IF(MID($A5,(SEARCH(Tableau2[[#Headers],[CM]],$A5)-3),2)="00",100,MID($A5,(SEARCH(Tableau2[[#Headers],[CM]],$A5)-3),2)),"")</f>
        <v/>
      </c>
      <c r="T5" s="2" t="str">
        <f>IFERROR(IF(MID($A5,(SEARCH(Tableau2[[#Headers],[CO2]],$A5)-3),2)="00",100,MID($A5,(SEARCH(Tableau2[[#Headers],[CO2]],$A5)-3),2)),"")</f>
        <v/>
      </c>
      <c r="U5" s="2" t="str">
        <f>IFERROR(IF(MID($A5,(SEARCH(Tableau2[[#Headers],[CU]],$A5)-3),2)="00",100,MID($A5,(SEARCH(Tableau2[[#Headers],[CU]],$A5)-3),2)),"")</f>
        <v/>
      </c>
      <c r="V5" s="2" t="str">
        <f>IFERROR(IF(MID($A5,(SEARCH(Tableau2[[#Headers],[CUI]],$A5)-3),2)="00",100,MID($A5,(SEARCH(Tableau2[[#Headers],[CUI]],$A5)-3),2)),"")</f>
        <v/>
      </c>
      <c r="W5" s="2" t="str">
        <f>IFERROR(IF(MID($A5,(SEARCH(Tableau2[[#Headers],[CV]],$A5)-3),2)="00",100,MID($A5,(SEARCH(Tableau2[[#Headers],[CV]],$A5)-3),2)),"")</f>
        <v/>
      </c>
      <c r="X5" s="2" t="str">
        <f>IFERROR(IF(MID($A5,(SEARCH(Tableau2[[#Headers],[CVO]],$A5)-3),2)="00",100,MID($A5,(SEARCH(Tableau2[[#Headers],[CVO]],$A5)-3),2)),"")</f>
        <v/>
      </c>
      <c r="Y5" s="2" t="str">
        <f>IFERROR(IF(MID($A5,(SEARCH(Tableau2[[#Headers],[CVT]],$A5)-3),2)="00",100,MID($A5,(SEARCH(Tableau2[[#Headers],[CVT]],$A5)-3),2)),"")</f>
        <v/>
      </c>
      <c r="Z5" s="2" t="str">
        <f>IFERROR(IF(MID($A5,(SEARCH(Tableau2[[#Headers],[EA]],$A5)-3),2)="00",100,MID($A5,(SEARCH(Tableau2[[#Headers],[EA]],$A5)-3),2)),"")</f>
        <v/>
      </c>
      <c r="AA5" s="2" t="str">
        <f>IFERROR(IF(MID($A5,(SEARCH(Tableau2[[#Headers],[EME]],$A5)-3),2)="00",100,MID($A5,(SEARCH(Tableau2[[#Headers],[EME]],$A5)-3),2)),"")</f>
        <v/>
      </c>
      <c r="AB5" s="2" t="str">
        <f>IFERROR(IF(MID($A5,(SEARCH(Tableau2[[#Headers],[FER]],$A5)-3),2)="00",100,MID($A5,(SEARCH(Tableau2[[#Headers],[FER]],$A5)-3),2)),"")</f>
        <v/>
      </c>
      <c r="AC5" s="2" t="str">
        <f>IFERROR(IF(MID($A5,(SEARCH(Tableau2[[#Headers],[FM]],$A5)-3),2)="00",100,MID($A5,(SEARCH(Tableau2[[#Headers],[FM]],$A5)-3),2)),"")</f>
        <v/>
      </c>
      <c r="AD5" s="2" t="str">
        <f>IFERROR(IF(MID($A5,(SEARCH(Tableau2[[#Headers],[LA]],$A5)-3),2)="00",100,MID($A5,(SEARCH(Tableau2[[#Headers],[LA]],$A5)-3),2)),"")</f>
        <v/>
      </c>
      <c r="AE5" s="2" t="str">
        <f>IFERROR(IF(MID($A5,(SEARCH(Tableau2[[#Headers],[LI]],$A5)-3),2)="00",100,MID($A5,(SEARCH(Tableau2[[#Headers],[LI]],$A5)-3),2)),"")</f>
        <v/>
      </c>
      <c r="AF5" s="2" t="str">
        <f>IFERROR(IF(MID($A5,(SEARCH(Tableau2[[#Headers],[MD]],$A5)-3),2)="00",100,MID($A5,(SEARCH(Tableau2[[#Headers],[MD]],$A5)-3),2)),"")</f>
        <v/>
      </c>
      <c r="AG5" s="2" t="str">
        <f>IFERROR(IF(MID($A5,(SEARCH(Tableau2[[#Headers],[ME]],$A5)-3),2)="00",100,MID($A5,(SEARCH(Tableau2[[#Headers],[ME]],$A5)-3),2)),"")</f>
        <v/>
      </c>
      <c r="AH5" s="2" t="str">
        <f>IFERROR(IF(MID($A5,(SEARCH(Tableau2[[#Headers],[OS]],$A5)-3),2)="00",100,MID($A5,(SEARCH(Tableau2[[#Headers],[OS]],$A5)-3),2)),"")</f>
        <v/>
      </c>
      <c r="AI5" s="2" t="str">
        <f>IFERROR(IF(MID($A5,(SEARCH(Tableau2[[#Headers],[PA3]],$A5)-3),2)="00",100,MID($A5,(SEARCH(Tableau2[[#Headers],[PA3]],$A5)-3),2)),"")</f>
        <v/>
      </c>
      <c r="AJ5" s="2" t="str">
        <f>IFERROR(IF(MID($A5,(SEARCH(Tableau2[[#Headers],[PC]],$A5)-3),2)="00",100,MID($A5,(SEARCH(Tableau2[[#Headers],[PC]],$A5)-3),2)),"")</f>
        <v/>
      </c>
      <c r="AK5" s="2" t="str">
        <f>IFERROR(IF(MID($A5,(SEARCH(Tableau2[[#Headers],[PL4]],$A5)-3),2)="00",100,MID($A5,(SEARCH(Tableau2[[#Headers],[PL4]],$A5)-3),2)),"")</f>
        <v/>
      </c>
      <c r="AL5" s="2" t="str">
        <f>IFERROR(IF(MID($A5,(SEARCH(Tableau2[[#Headers],[PLEX]],$A5)-3),2)="00",100,MID($A5,(SEARCH(Tableau2[[#Headers],[PLEX]],$A5)-3),2)),"")</f>
        <v/>
      </c>
      <c r="AM5" s="2" t="str">
        <f>IFERROR(IF(MID($A5,(SEARCH(Tableau2[[#Headers],[PP]],$A5)-3),2)="00",100,MID($A5,(SEARCH(Tableau2[[#Headers],[PP]],$A5)-3),2)),"")</f>
        <v/>
      </c>
      <c r="AN5" s="2" t="str">
        <f>IFERROR(IF(MID($A5,(SEARCH(Tableau2[[#Headers],[PU]],$A5)-3),2)="00",100,MID($A5,(SEARCH(Tableau2[[#Headers],[PU]],$A5)-3),2)),"")</f>
        <v/>
      </c>
      <c r="AO5" s="2" t="str">
        <f>IFERROR(IF(MID($A5,(SEARCH(Tableau2[[#Headers],[RAP]],$A5)-3),2)="00",100,MID($A5,(SEARCH(Tableau2[[#Headers],[RAP]],$A5)-3),2)),"")</f>
        <v/>
      </c>
      <c r="AP5" s="2" t="str">
        <f>IFERROR(IF(MID($A5,(SEARCH(Tableau2[[#Headers],[RH]],$A5)-3),2)="00",100,MID($A5,(SEARCH(Tableau2[[#Headers],[RH]],$A5)-3),2)),"")</f>
        <v/>
      </c>
      <c r="AQ5" s="2" t="str">
        <f>IFERROR(IF(MID($A5,(SEARCH(Tableau2[[#Headers],[SE]],$A5)-3),2)="00",100,MID($A5,(SEARCH(Tableau2[[#Headers],[SE]],$A5)-3),2)),"")</f>
        <v/>
      </c>
      <c r="AR5" s="2" t="str">
        <f>IFERROR(IF(MID($A5,(SEARCH(Tableau2[[#Headers],[SN]],$A5)-3),2)="00",100,MID($A5,(SEARCH(Tableau2[[#Headers],[SN]],$A5)-3),2)),"")</f>
        <v/>
      </c>
      <c r="AS5" s="2" t="str">
        <f>IFERROR(IF(MID($A5,(SEARCH(Tableau2[[#Headers],[SPA]],$A5)-3),2)="00",100,MID($A5,(SEARCH(Tableau2[[#Headers],[SPA]],$A5)-3),2)),"")</f>
        <v/>
      </c>
      <c r="AT5" s="2" t="str">
        <f>IFERROR(IF(MID($A5,(SEARCH(Tableau2[[#Headers],[TE]],$A5)-3),2)="00",100,MID($A5,(SEARCH(Tableau2[[#Headers],[TE]],$A5)-3),2)),"")</f>
        <v/>
      </c>
      <c r="AU5" s="2" t="str">
        <f>IFERROR(IF(MID($A5,(SEARCH(Tableau2[[#Headers],[VI5]],$A5)-3),2)="00",100,MID($A5,(SEARCH(Tableau2[[#Headers],[VI5]],$A5)-3),2)),"")</f>
        <v/>
      </c>
      <c r="AV5" s="2" t="str">
        <f>IFERROR(IF(MID($A5,(SEARCH(Tableau2[[#Headers],[WM]],$A5)-3),2)="00",100,MID($A5,(SEARCH(Tableau2[[#Headers],[WM]],$A5)-3),2)),"")</f>
        <v/>
      </c>
      <c r="AW5" s="2" t="str">
        <f>IFERROR(IF(MID($A5,(SEARCH(Tableau2[[#Headers],[WO6]],$A5)-3),2)="00",100,MID($A5,(SEARCH(Tableau2[[#Headers],[WO6]],$A5)-3),2)),"")</f>
        <v/>
      </c>
      <c r="AX5" s="2" t="str">
        <f>IFERROR(IF(MID($A5,(SEARCH(Tableau2[[#Headers],[WP]],$A5)-3),2)="00",100,MID($A5,(SEARCH(Tableau2[[#Headers],[WP]],$A5)-3),2)),"")</f>
        <v/>
      </c>
      <c r="AY5" s="2" t="str">
        <f>IFERROR(IF(MID($A5,(SEARCH(Tableau2[[#Headers],[WS]],$A5)-3),2)="00",100,MID($A5,(SEARCH(Tableau2[[#Headers],[WS]],$A5)-3),2)),"")</f>
        <v/>
      </c>
      <c r="AZ5" s="2" t="str">
        <f>IFERROR(IF(MID($A5,(SEARCH(Tableau2[[#Headers],[WV]],$A5)-3),2)="00",100,MID($A5,(SEARCH(Tableau2[[#Headers],[WV]],$A5)-3),2)),"")</f>
        <v/>
      </c>
      <c r="BA5" s="2" t="str">
        <f>IFERROR(IF(MID($A5,(SEARCH(Tableau2[[#Headers],[WY]],$A5)-3),2)="00",100,MID($A5,(SEARCH(Tableau2[[#Headers],[WY]],$A5)-3),2)),"")</f>
        <v/>
      </c>
      <c r="BB5" s="2" t="str">
        <f>IFERROR(IF(MID($A5,(SEARCH(Tableau2[[#Headers],[ZMC]],$A5)-3),2)="00",100,MID($A5,(SEARCH(Tableau2[[#Headers],[ZMC]],$A5)-3),2)),"")</f>
        <v/>
      </c>
      <c r="BC5" s="2" t="str">
        <f>IFERROR(IF(MID($A5,(SEARCH(Tableau2[[#Headers],[ZN]],$A5)-3),2)="00",100,MID($A5,(SEARCH(Tableau2[[#Headers],[ZN]],$A5)-3),2)),"")</f>
        <v/>
      </c>
    </row>
    <row r="6" spans="1:55" x14ac:dyDescent="0.25">
      <c r="A6" s="3" t="s">
        <v>51</v>
      </c>
      <c r="B6" s="2" t="str">
        <f>IFERROR(IF(MID($A6,(SEARCH(Tableau2[[#Headers],[CO]],$A6)-3),2)="00",100,MID($A6,(SEARCH(Tableau2[[#Headers],[CO]],$A6)-3),2)),"")</f>
        <v/>
      </c>
      <c r="C6" s="2" t="str">
        <f>IFERROR(IF(MID($A6,(SEARCH(Tableau2[[#Headers],[WO]],$A6)-3),2)="00",100,MID($A6,(SEARCH(Tableau2[[#Headers],[WO]],$A6)-3),2)),"")</f>
        <v/>
      </c>
      <c r="D6" s="2">
        <f>IFERROR(IF(MID($A6,(SEARCH(Tableau2[[#Headers],[VI]],$A6)-3),2)="00",100,MID($A6,(SEARCH(Tableau2[[#Headers],[VI]],$A6)-3),2)),"")</f>
        <v>100</v>
      </c>
      <c r="E6" s="2" t="str">
        <f>IFERROR(IF(MID($A6,(SEARCH(Tableau2[[#Headers],[PA]],$A6)-3),2)="00",100,MID($A6,(SEARCH(Tableau2[[#Headers],[PA]],$A6)-3),2)),"")</f>
        <v/>
      </c>
      <c r="F6" s="2" t="str">
        <f>IFERROR(IF(MID($A6,(SEARCH(Tableau2[[#Headers],[PL]],$A6)-3),2)="00",100,MID($A6,(SEARCH(Tableau2[[#Headers],[PL]],$A6)-3),2)),"")</f>
        <v/>
      </c>
      <c r="G6" s="2" t="str">
        <f>IFERROR(IF(MID($A6,(SEARCH(Tableau2[[#Headers],[Matière 6]],$A6)-3),2)="00",100,MID($A6,(SEARCH(Tableau2[[#Headers],[Matière 6]],$A6)-3),2)),"")</f>
        <v/>
      </c>
      <c r="H6" s="2" t="str">
        <f>IFERROR(IF(MID($A6,(SEARCH(Tableau2[[#Headers],[Matière 7]],$A6)-3),2)="00",100,MID($A6,(SEARCH(Tableau2[[#Headers],[Matière 7]],$A6)-3),2)),"")</f>
        <v/>
      </c>
      <c r="I6" s="2" t="str">
        <f>IFERROR(IF(MID($A6,(SEARCH(Tableau2[[#Headers],[AC]],$A6)-3),2)="00",100,MID($A6,(SEARCH(Tableau2[[#Headers],[AC]],$A6)-3),2)),"")</f>
        <v/>
      </c>
      <c r="J6" s="2" t="str">
        <f>IFERROR(IF(MID($A6,(SEARCH(Tableau2[[#Headers],[AF]],$A6)-3),2)="00",100,MID($A6,(SEARCH(Tableau2[[#Headers],[AF]],$A6)-3),2)),"")</f>
        <v/>
      </c>
      <c r="K6" s="2" t="str">
        <f>IFERROR(IF(MID($A6,(SEARCH(Tableau2[[#Headers],[CAG]],$A6)-3),2)="00",100,MID($A6,(SEARCH(Tableau2[[#Headers],[CAG]],$A6)-3),2)),"")</f>
        <v/>
      </c>
      <c r="L6" s="2" t="str">
        <f>IFERROR(IF(MID($A6,(SEARCH(Tableau2[[#Headers],[CB]],$A6)-3),2)="00",100,MID($A6,(SEARCH(Tableau2[[#Headers],[CB]],$A6)-3),2)),"")</f>
        <v/>
      </c>
      <c r="M6" s="2" t="str">
        <f>IFERROR(IF(MID($A6,(SEARCH(Tableau2[[#Headers],[CCC]],$A6)-3),2)="00",100,MID($A6,(SEARCH(Tableau2[[#Headers],[CCC]],$A6)-3),2)),"")</f>
        <v/>
      </c>
      <c r="N6" s="2" t="str">
        <f>IFERROR(IF(MID($A6,(SEARCH(Tableau2[[#Headers],[CCH]],$A6)-3),2)="00",100,MID($A6,(SEARCH(Tableau2[[#Headers],[CCH]],$A6)-3),2)),"")</f>
        <v/>
      </c>
      <c r="O6" s="2" t="str">
        <f>IFERROR(IF(MID($A6,(SEARCH(Tableau2[[#Headers],[CCO]],$A6)-3),2)="00",100,MID($A6,(SEARCH(Tableau2[[#Headers],[CCO]],$A6)-3),2)),"")</f>
        <v/>
      </c>
      <c r="P6" s="2" t="str">
        <f>IFERROR(IF(MID($A6,(SEARCH(Tableau2[[#Headers],[CCV]],$A6)-3),2)="00",100,MID($A6,(SEARCH(Tableau2[[#Headers],[CCV]],$A6)-3),2)),"")</f>
        <v/>
      </c>
      <c r="Q6" s="2" t="str">
        <f>IFERROR(IF(MID($A6,(SEARCH(Tableau2[[#Headers],[CCVA]],$A6)-3),2)="00",100,MID($A6,(SEARCH(Tableau2[[#Headers],[CCVA]],$A6)-3),2)),"")</f>
        <v/>
      </c>
      <c r="R6" s="2" t="str">
        <f>IFERROR(IF(MID($A6,(SEARCH(Tableau2[[#Headers],[CLY]],$A6)-3),2)="00",100,MID($A6,(SEARCH(Tableau2[[#Headers],[CLY]],$A6)-3),2)),"")</f>
        <v/>
      </c>
      <c r="S6" s="2" t="str">
        <f>IFERROR(IF(MID($A6,(SEARCH(Tableau2[[#Headers],[CM]],$A6)-3),2)="00",100,MID($A6,(SEARCH(Tableau2[[#Headers],[CM]],$A6)-3),2)),"")</f>
        <v/>
      </c>
      <c r="T6" s="2" t="str">
        <f>IFERROR(IF(MID($A6,(SEARCH(Tableau2[[#Headers],[CO2]],$A6)-3),2)="00",100,MID($A6,(SEARCH(Tableau2[[#Headers],[CO2]],$A6)-3),2)),"")</f>
        <v/>
      </c>
      <c r="U6" s="2" t="str">
        <f>IFERROR(IF(MID($A6,(SEARCH(Tableau2[[#Headers],[CU]],$A6)-3),2)="00",100,MID($A6,(SEARCH(Tableau2[[#Headers],[CU]],$A6)-3),2)),"")</f>
        <v/>
      </c>
      <c r="V6" s="2" t="str">
        <f>IFERROR(IF(MID($A6,(SEARCH(Tableau2[[#Headers],[CUI]],$A6)-3),2)="00",100,MID($A6,(SEARCH(Tableau2[[#Headers],[CUI]],$A6)-3),2)),"")</f>
        <v/>
      </c>
      <c r="W6" s="2" t="str">
        <f>IFERROR(IF(MID($A6,(SEARCH(Tableau2[[#Headers],[CV]],$A6)-3),2)="00",100,MID($A6,(SEARCH(Tableau2[[#Headers],[CV]],$A6)-3),2)),"")</f>
        <v/>
      </c>
      <c r="X6" s="2" t="str">
        <f>IFERROR(IF(MID($A6,(SEARCH(Tableau2[[#Headers],[CVO]],$A6)-3),2)="00",100,MID($A6,(SEARCH(Tableau2[[#Headers],[CVO]],$A6)-3),2)),"")</f>
        <v/>
      </c>
      <c r="Y6" s="2" t="str">
        <f>IFERROR(IF(MID($A6,(SEARCH(Tableau2[[#Headers],[CVT]],$A6)-3),2)="00",100,MID($A6,(SEARCH(Tableau2[[#Headers],[CVT]],$A6)-3),2)),"")</f>
        <v/>
      </c>
      <c r="Z6" s="2" t="str">
        <f>IFERROR(IF(MID($A6,(SEARCH(Tableau2[[#Headers],[EA]],$A6)-3),2)="00",100,MID($A6,(SEARCH(Tableau2[[#Headers],[EA]],$A6)-3),2)),"")</f>
        <v/>
      </c>
      <c r="AA6" s="2" t="str">
        <f>IFERROR(IF(MID($A6,(SEARCH(Tableau2[[#Headers],[EME]],$A6)-3),2)="00",100,MID($A6,(SEARCH(Tableau2[[#Headers],[EME]],$A6)-3),2)),"")</f>
        <v/>
      </c>
      <c r="AB6" s="2" t="str">
        <f>IFERROR(IF(MID($A6,(SEARCH(Tableau2[[#Headers],[FER]],$A6)-3),2)="00",100,MID($A6,(SEARCH(Tableau2[[#Headers],[FER]],$A6)-3),2)),"")</f>
        <v/>
      </c>
      <c r="AC6" s="2" t="str">
        <f>IFERROR(IF(MID($A6,(SEARCH(Tableau2[[#Headers],[FM]],$A6)-3),2)="00",100,MID($A6,(SEARCH(Tableau2[[#Headers],[FM]],$A6)-3),2)),"")</f>
        <v/>
      </c>
      <c r="AD6" s="2" t="str">
        <f>IFERROR(IF(MID($A6,(SEARCH(Tableau2[[#Headers],[LA]],$A6)-3),2)="00",100,MID($A6,(SEARCH(Tableau2[[#Headers],[LA]],$A6)-3),2)),"")</f>
        <v/>
      </c>
      <c r="AE6" s="2" t="str">
        <f>IFERROR(IF(MID($A6,(SEARCH(Tableau2[[#Headers],[LI]],$A6)-3),2)="00",100,MID($A6,(SEARCH(Tableau2[[#Headers],[LI]],$A6)-3),2)),"")</f>
        <v/>
      </c>
      <c r="AF6" s="2" t="str">
        <f>IFERROR(IF(MID($A6,(SEARCH(Tableau2[[#Headers],[MD]],$A6)-3),2)="00",100,MID($A6,(SEARCH(Tableau2[[#Headers],[MD]],$A6)-3),2)),"")</f>
        <v/>
      </c>
      <c r="AG6" s="2" t="str">
        <f>IFERROR(IF(MID($A6,(SEARCH(Tableau2[[#Headers],[ME]],$A6)-3),2)="00",100,MID($A6,(SEARCH(Tableau2[[#Headers],[ME]],$A6)-3),2)),"")</f>
        <v/>
      </c>
      <c r="AH6" s="2" t="str">
        <f>IFERROR(IF(MID($A6,(SEARCH(Tableau2[[#Headers],[OS]],$A6)-3),2)="00",100,MID($A6,(SEARCH(Tableau2[[#Headers],[OS]],$A6)-3),2)),"")</f>
        <v/>
      </c>
      <c r="AI6" s="2" t="str">
        <f>IFERROR(IF(MID($A6,(SEARCH(Tableau2[[#Headers],[PA3]],$A6)-3),2)="00",100,MID($A6,(SEARCH(Tableau2[[#Headers],[PA3]],$A6)-3),2)),"")</f>
        <v/>
      </c>
      <c r="AJ6" s="2" t="str">
        <f>IFERROR(IF(MID($A6,(SEARCH(Tableau2[[#Headers],[PC]],$A6)-3),2)="00",100,MID($A6,(SEARCH(Tableau2[[#Headers],[PC]],$A6)-3),2)),"")</f>
        <v/>
      </c>
      <c r="AK6" s="2" t="str">
        <f>IFERROR(IF(MID($A6,(SEARCH(Tableau2[[#Headers],[PL4]],$A6)-3),2)="00",100,MID($A6,(SEARCH(Tableau2[[#Headers],[PL4]],$A6)-3),2)),"")</f>
        <v/>
      </c>
      <c r="AL6" s="2" t="str">
        <f>IFERROR(IF(MID($A6,(SEARCH(Tableau2[[#Headers],[PLEX]],$A6)-3),2)="00",100,MID($A6,(SEARCH(Tableau2[[#Headers],[PLEX]],$A6)-3),2)),"")</f>
        <v/>
      </c>
      <c r="AM6" s="2" t="str">
        <f>IFERROR(IF(MID($A6,(SEARCH(Tableau2[[#Headers],[PP]],$A6)-3),2)="00",100,MID($A6,(SEARCH(Tableau2[[#Headers],[PP]],$A6)-3),2)),"")</f>
        <v/>
      </c>
      <c r="AN6" s="2" t="str">
        <f>IFERROR(IF(MID($A6,(SEARCH(Tableau2[[#Headers],[PU]],$A6)-3),2)="00",100,MID($A6,(SEARCH(Tableau2[[#Headers],[PU]],$A6)-3),2)),"")</f>
        <v/>
      </c>
      <c r="AO6" s="2" t="str">
        <f>IFERROR(IF(MID($A6,(SEARCH(Tableau2[[#Headers],[RAP]],$A6)-3),2)="00",100,MID($A6,(SEARCH(Tableau2[[#Headers],[RAP]],$A6)-3),2)),"")</f>
        <v/>
      </c>
      <c r="AP6" s="2" t="str">
        <f>IFERROR(IF(MID($A6,(SEARCH(Tableau2[[#Headers],[RH]],$A6)-3),2)="00",100,MID($A6,(SEARCH(Tableau2[[#Headers],[RH]],$A6)-3),2)),"")</f>
        <v/>
      </c>
      <c r="AQ6" s="2" t="str">
        <f>IFERROR(IF(MID($A6,(SEARCH(Tableau2[[#Headers],[SE]],$A6)-3),2)="00",100,MID($A6,(SEARCH(Tableau2[[#Headers],[SE]],$A6)-3),2)),"")</f>
        <v/>
      </c>
      <c r="AR6" s="2" t="str">
        <f>IFERROR(IF(MID($A6,(SEARCH(Tableau2[[#Headers],[SN]],$A6)-3),2)="00",100,MID($A6,(SEARCH(Tableau2[[#Headers],[SN]],$A6)-3),2)),"")</f>
        <v/>
      </c>
      <c r="AS6" s="2" t="str">
        <f>IFERROR(IF(MID($A6,(SEARCH(Tableau2[[#Headers],[SPA]],$A6)-3),2)="00",100,MID($A6,(SEARCH(Tableau2[[#Headers],[SPA]],$A6)-3),2)),"")</f>
        <v/>
      </c>
      <c r="AT6" s="2" t="str">
        <f>IFERROR(IF(MID($A6,(SEARCH(Tableau2[[#Headers],[TE]],$A6)-3),2)="00",100,MID($A6,(SEARCH(Tableau2[[#Headers],[TE]],$A6)-3),2)),"")</f>
        <v/>
      </c>
      <c r="AU6" s="2" t="str">
        <f>IFERROR(IF(MID($A6,(SEARCH(Tableau2[[#Headers],[VI5]],$A6)-3),2)="00",100,MID($A6,(SEARCH(Tableau2[[#Headers],[VI5]],$A6)-3),2)),"")</f>
        <v/>
      </c>
      <c r="AV6" s="2" t="str">
        <f>IFERROR(IF(MID($A6,(SEARCH(Tableau2[[#Headers],[WM]],$A6)-3),2)="00",100,MID($A6,(SEARCH(Tableau2[[#Headers],[WM]],$A6)-3),2)),"")</f>
        <v/>
      </c>
      <c r="AW6" s="2" t="str">
        <f>IFERROR(IF(MID($A6,(SEARCH(Tableau2[[#Headers],[WO6]],$A6)-3),2)="00",100,MID($A6,(SEARCH(Tableau2[[#Headers],[WO6]],$A6)-3),2)),"")</f>
        <v/>
      </c>
      <c r="AX6" s="2" t="str">
        <f>IFERROR(IF(MID($A6,(SEARCH(Tableau2[[#Headers],[WP]],$A6)-3),2)="00",100,MID($A6,(SEARCH(Tableau2[[#Headers],[WP]],$A6)-3),2)),"")</f>
        <v/>
      </c>
      <c r="AY6" s="2" t="str">
        <f>IFERROR(IF(MID($A6,(SEARCH(Tableau2[[#Headers],[WS]],$A6)-3),2)="00",100,MID($A6,(SEARCH(Tableau2[[#Headers],[WS]],$A6)-3),2)),"")</f>
        <v/>
      </c>
      <c r="AZ6" s="2" t="str">
        <f>IFERROR(IF(MID($A6,(SEARCH(Tableau2[[#Headers],[WV]],$A6)-3),2)="00",100,MID($A6,(SEARCH(Tableau2[[#Headers],[WV]],$A6)-3),2)),"")</f>
        <v/>
      </c>
      <c r="BA6" s="2" t="str">
        <f>IFERROR(IF(MID($A6,(SEARCH(Tableau2[[#Headers],[WY]],$A6)-3),2)="00",100,MID($A6,(SEARCH(Tableau2[[#Headers],[WY]],$A6)-3),2)),"")</f>
        <v/>
      </c>
      <c r="BB6" s="2" t="str">
        <f>IFERROR(IF(MID($A6,(SEARCH(Tableau2[[#Headers],[ZMC]],$A6)-3),2)="00",100,MID($A6,(SEARCH(Tableau2[[#Headers],[ZMC]],$A6)-3),2)),"")</f>
        <v/>
      </c>
      <c r="BC6" s="2" t="str">
        <f>IFERROR(IF(MID($A6,(SEARCH(Tableau2[[#Headers],[ZN]],$A6)-3),2)="00",100,MID($A6,(SEARCH(Tableau2[[#Headers],[ZN]],$A6)-3),2)),"")</f>
        <v/>
      </c>
    </row>
    <row r="7" spans="1:55" x14ac:dyDescent="0.25">
      <c r="A7" s="3" t="s">
        <v>54</v>
      </c>
      <c r="B7" s="2" t="str">
        <f>IFERROR(IF(MID($A7,(SEARCH(Tableau2[[#Headers],[CO]],$A7)-3),2)="00",100,MID($A7,(SEARCH(Tableau2[[#Headers],[CO]],$A7)-3),2)),"")</f>
        <v>55</v>
      </c>
      <c r="C7" s="2" t="str">
        <f>IFERROR(IF(MID($A7,(SEARCH(Tableau2[[#Headers],[WO]],$A7)-3),2)="00",100,MID($A7,(SEARCH(Tableau2[[#Headers],[WO]],$A7)-3),2)),"")</f>
        <v/>
      </c>
      <c r="D7" s="2" t="str">
        <f>IFERROR(IF(MID($A7,(SEARCH(Tableau2[[#Headers],[VI]],$A7)-3),2)="00",100,MID($A7,(SEARCH(Tableau2[[#Headers],[VI]],$A7)-3),2)),"")</f>
        <v>45</v>
      </c>
      <c r="E7" s="2" t="str">
        <f>IFERROR(IF(MID($A7,(SEARCH(Tableau2[[#Headers],[PA]],$A7)-3),2)="00",100,MID($A7,(SEARCH(Tableau2[[#Headers],[PA]],$A7)-3),2)),"")</f>
        <v/>
      </c>
      <c r="F7" s="2" t="str">
        <f>IFERROR(IF(MID($A7,(SEARCH(Tableau2[[#Headers],[PL]],$A7)-3),2)="00",100,MID($A7,(SEARCH(Tableau2[[#Headers],[PL]],$A7)-3),2)),"")</f>
        <v/>
      </c>
      <c r="G7" s="2" t="str">
        <f>IFERROR(IF(MID($A7,(SEARCH(Tableau2[[#Headers],[Matière 6]],$A7)-3),2)="00",100,MID($A7,(SEARCH(Tableau2[[#Headers],[Matière 6]],$A7)-3),2)),"")</f>
        <v/>
      </c>
      <c r="H7" s="2" t="str">
        <f>IFERROR(IF(MID($A7,(SEARCH(Tableau2[[#Headers],[Matière 7]],$A7)-3),2)="00",100,MID($A7,(SEARCH(Tableau2[[#Headers],[Matière 7]],$A7)-3),2)),"")</f>
        <v/>
      </c>
      <c r="I7" s="2" t="str">
        <f>IFERROR(IF(MID($A7,(SEARCH(Tableau2[[#Headers],[AC]],$A7)-3),2)="00",100,MID($A7,(SEARCH(Tableau2[[#Headers],[AC]],$A7)-3),2)),"")</f>
        <v/>
      </c>
      <c r="J7" s="2" t="str">
        <f>IFERROR(IF(MID($A7,(SEARCH(Tableau2[[#Headers],[AF]],$A7)-3),2)="00",100,MID($A7,(SEARCH(Tableau2[[#Headers],[AF]],$A7)-3),2)),"")</f>
        <v/>
      </c>
      <c r="K7" s="2" t="str">
        <f>IFERROR(IF(MID($A7,(SEARCH(Tableau2[[#Headers],[CAG]],$A7)-3),2)="00",100,MID($A7,(SEARCH(Tableau2[[#Headers],[CAG]],$A7)-3),2)),"")</f>
        <v/>
      </c>
      <c r="L7" s="2" t="str">
        <f>IFERROR(IF(MID($A7,(SEARCH(Tableau2[[#Headers],[CB]],$A7)-3),2)="00",100,MID($A7,(SEARCH(Tableau2[[#Headers],[CB]],$A7)-3),2)),"")</f>
        <v/>
      </c>
      <c r="M7" s="2" t="str">
        <f>IFERROR(IF(MID($A7,(SEARCH(Tableau2[[#Headers],[CCC]],$A7)-3),2)="00",100,MID($A7,(SEARCH(Tableau2[[#Headers],[CCC]],$A7)-3),2)),"")</f>
        <v/>
      </c>
      <c r="N7" s="2" t="str">
        <f>IFERROR(IF(MID($A7,(SEARCH(Tableau2[[#Headers],[CCH]],$A7)-3),2)="00",100,MID($A7,(SEARCH(Tableau2[[#Headers],[CCH]],$A7)-3),2)),"")</f>
        <v/>
      </c>
      <c r="O7" s="2" t="str">
        <f>IFERROR(IF(MID($A7,(SEARCH(Tableau2[[#Headers],[CCO]],$A7)-3),2)="00",100,MID($A7,(SEARCH(Tableau2[[#Headers],[CCO]],$A7)-3),2)),"")</f>
        <v/>
      </c>
      <c r="P7" s="2" t="str">
        <f>IFERROR(IF(MID($A7,(SEARCH(Tableau2[[#Headers],[CCV]],$A7)-3),2)="00",100,MID($A7,(SEARCH(Tableau2[[#Headers],[CCV]],$A7)-3),2)),"")</f>
        <v/>
      </c>
      <c r="Q7" s="2" t="str">
        <f>IFERROR(IF(MID($A7,(SEARCH(Tableau2[[#Headers],[CCVA]],$A7)-3),2)="00",100,MID($A7,(SEARCH(Tableau2[[#Headers],[CCVA]],$A7)-3),2)),"")</f>
        <v/>
      </c>
      <c r="R7" s="2" t="str">
        <f>IFERROR(IF(MID($A7,(SEARCH(Tableau2[[#Headers],[CLY]],$A7)-3),2)="00",100,MID($A7,(SEARCH(Tableau2[[#Headers],[CLY]],$A7)-3),2)),"")</f>
        <v/>
      </c>
      <c r="S7" s="2" t="str">
        <f>IFERROR(IF(MID($A7,(SEARCH(Tableau2[[#Headers],[CM]],$A7)-3),2)="00",100,MID($A7,(SEARCH(Tableau2[[#Headers],[CM]],$A7)-3),2)),"")</f>
        <v/>
      </c>
      <c r="T7" s="2" t="str">
        <f>IFERROR(IF(MID($A7,(SEARCH(Tableau2[[#Headers],[CO2]],$A7)-3),2)="00",100,MID($A7,(SEARCH(Tableau2[[#Headers],[CO2]],$A7)-3),2)),"")</f>
        <v/>
      </c>
      <c r="U7" s="2" t="str">
        <f>IFERROR(IF(MID($A7,(SEARCH(Tableau2[[#Headers],[CU]],$A7)-3),2)="00",100,MID($A7,(SEARCH(Tableau2[[#Headers],[CU]],$A7)-3),2)),"")</f>
        <v/>
      </c>
      <c r="V7" s="2" t="str">
        <f>IFERROR(IF(MID($A7,(SEARCH(Tableau2[[#Headers],[CUI]],$A7)-3),2)="00",100,MID($A7,(SEARCH(Tableau2[[#Headers],[CUI]],$A7)-3),2)),"")</f>
        <v/>
      </c>
      <c r="W7" s="2" t="str">
        <f>IFERROR(IF(MID($A7,(SEARCH(Tableau2[[#Headers],[CV]],$A7)-3),2)="00",100,MID($A7,(SEARCH(Tableau2[[#Headers],[CV]],$A7)-3),2)),"")</f>
        <v/>
      </c>
      <c r="X7" s="2" t="str">
        <f>IFERROR(IF(MID($A7,(SEARCH(Tableau2[[#Headers],[CVO]],$A7)-3),2)="00",100,MID($A7,(SEARCH(Tableau2[[#Headers],[CVO]],$A7)-3),2)),"")</f>
        <v/>
      </c>
      <c r="Y7" s="2" t="str">
        <f>IFERROR(IF(MID($A7,(SEARCH(Tableau2[[#Headers],[CVT]],$A7)-3),2)="00",100,MID($A7,(SEARCH(Tableau2[[#Headers],[CVT]],$A7)-3),2)),"")</f>
        <v/>
      </c>
      <c r="Z7" s="2" t="str">
        <f>IFERROR(IF(MID($A7,(SEARCH(Tableau2[[#Headers],[EA]],$A7)-3),2)="00",100,MID($A7,(SEARCH(Tableau2[[#Headers],[EA]],$A7)-3),2)),"")</f>
        <v/>
      </c>
      <c r="AA7" s="2" t="str">
        <f>IFERROR(IF(MID($A7,(SEARCH(Tableau2[[#Headers],[EME]],$A7)-3),2)="00",100,MID($A7,(SEARCH(Tableau2[[#Headers],[EME]],$A7)-3),2)),"")</f>
        <v/>
      </c>
      <c r="AB7" s="2" t="str">
        <f>IFERROR(IF(MID($A7,(SEARCH(Tableau2[[#Headers],[FER]],$A7)-3),2)="00",100,MID($A7,(SEARCH(Tableau2[[#Headers],[FER]],$A7)-3),2)),"")</f>
        <v/>
      </c>
      <c r="AC7" s="2" t="str">
        <f>IFERROR(IF(MID($A7,(SEARCH(Tableau2[[#Headers],[FM]],$A7)-3),2)="00",100,MID($A7,(SEARCH(Tableau2[[#Headers],[FM]],$A7)-3),2)),"")</f>
        <v/>
      </c>
      <c r="AD7" s="2" t="str">
        <f>IFERROR(IF(MID($A7,(SEARCH(Tableau2[[#Headers],[LA]],$A7)-3),2)="00",100,MID($A7,(SEARCH(Tableau2[[#Headers],[LA]],$A7)-3),2)),"")</f>
        <v/>
      </c>
      <c r="AE7" s="2" t="str">
        <f>IFERROR(IF(MID($A7,(SEARCH(Tableau2[[#Headers],[LI]],$A7)-3),2)="00",100,MID($A7,(SEARCH(Tableau2[[#Headers],[LI]],$A7)-3),2)),"")</f>
        <v/>
      </c>
      <c r="AF7" s="2" t="str">
        <f>IFERROR(IF(MID($A7,(SEARCH(Tableau2[[#Headers],[MD]],$A7)-3),2)="00",100,MID($A7,(SEARCH(Tableau2[[#Headers],[MD]],$A7)-3),2)),"")</f>
        <v/>
      </c>
      <c r="AG7" s="2" t="str">
        <f>IFERROR(IF(MID($A7,(SEARCH(Tableau2[[#Headers],[ME]],$A7)-3),2)="00",100,MID($A7,(SEARCH(Tableau2[[#Headers],[ME]],$A7)-3),2)),"")</f>
        <v/>
      </c>
      <c r="AH7" s="2" t="str">
        <f>IFERROR(IF(MID($A7,(SEARCH(Tableau2[[#Headers],[OS]],$A7)-3),2)="00",100,MID($A7,(SEARCH(Tableau2[[#Headers],[OS]],$A7)-3),2)),"")</f>
        <v/>
      </c>
      <c r="AI7" s="2" t="str">
        <f>IFERROR(IF(MID($A7,(SEARCH(Tableau2[[#Headers],[PA3]],$A7)-3),2)="00",100,MID($A7,(SEARCH(Tableau2[[#Headers],[PA3]],$A7)-3),2)),"")</f>
        <v/>
      </c>
      <c r="AJ7" s="2" t="str">
        <f>IFERROR(IF(MID($A7,(SEARCH(Tableau2[[#Headers],[PC]],$A7)-3),2)="00",100,MID($A7,(SEARCH(Tableau2[[#Headers],[PC]],$A7)-3),2)),"")</f>
        <v/>
      </c>
      <c r="AK7" s="2" t="str">
        <f>IFERROR(IF(MID($A7,(SEARCH(Tableau2[[#Headers],[PL4]],$A7)-3),2)="00",100,MID($A7,(SEARCH(Tableau2[[#Headers],[PL4]],$A7)-3),2)),"")</f>
        <v/>
      </c>
      <c r="AL7" s="2" t="str">
        <f>IFERROR(IF(MID($A7,(SEARCH(Tableau2[[#Headers],[PLEX]],$A7)-3),2)="00",100,MID($A7,(SEARCH(Tableau2[[#Headers],[PLEX]],$A7)-3),2)),"")</f>
        <v/>
      </c>
      <c r="AM7" s="2" t="str">
        <f>IFERROR(IF(MID($A7,(SEARCH(Tableau2[[#Headers],[PP]],$A7)-3),2)="00",100,MID($A7,(SEARCH(Tableau2[[#Headers],[PP]],$A7)-3),2)),"")</f>
        <v/>
      </c>
      <c r="AN7" s="2" t="str">
        <f>IFERROR(IF(MID($A7,(SEARCH(Tableau2[[#Headers],[PU]],$A7)-3),2)="00",100,MID($A7,(SEARCH(Tableau2[[#Headers],[PU]],$A7)-3),2)),"")</f>
        <v/>
      </c>
      <c r="AO7" s="2" t="str">
        <f>IFERROR(IF(MID($A7,(SEARCH(Tableau2[[#Headers],[RAP]],$A7)-3),2)="00",100,MID($A7,(SEARCH(Tableau2[[#Headers],[RAP]],$A7)-3),2)),"")</f>
        <v/>
      </c>
      <c r="AP7" s="2" t="str">
        <f>IFERROR(IF(MID($A7,(SEARCH(Tableau2[[#Headers],[RH]],$A7)-3),2)="00",100,MID($A7,(SEARCH(Tableau2[[#Headers],[RH]],$A7)-3),2)),"")</f>
        <v/>
      </c>
      <c r="AQ7" s="2" t="str">
        <f>IFERROR(IF(MID($A7,(SEARCH(Tableau2[[#Headers],[SE]],$A7)-3),2)="00",100,MID($A7,(SEARCH(Tableau2[[#Headers],[SE]],$A7)-3),2)),"")</f>
        <v/>
      </c>
      <c r="AR7" s="2" t="str">
        <f>IFERROR(IF(MID($A7,(SEARCH(Tableau2[[#Headers],[SN]],$A7)-3),2)="00",100,MID($A7,(SEARCH(Tableau2[[#Headers],[SN]],$A7)-3),2)),"")</f>
        <v/>
      </c>
      <c r="AS7" s="2" t="str">
        <f>IFERROR(IF(MID($A7,(SEARCH(Tableau2[[#Headers],[SPA]],$A7)-3),2)="00",100,MID($A7,(SEARCH(Tableau2[[#Headers],[SPA]],$A7)-3),2)),"")</f>
        <v/>
      </c>
      <c r="AT7" s="2" t="str">
        <f>IFERROR(IF(MID($A7,(SEARCH(Tableau2[[#Headers],[TE]],$A7)-3),2)="00",100,MID($A7,(SEARCH(Tableau2[[#Headers],[TE]],$A7)-3),2)),"")</f>
        <v/>
      </c>
      <c r="AU7" s="2" t="str">
        <f>IFERROR(IF(MID($A7,(SEARCH(Tableau2[[#Headers],[VI5]],$A7)-3),2)="00",100,MID($A7,(SEARCH(Tableau2[[#Headers],[VI5]],$A7)-3),2)),"")</f>
        <v/>
      </c>
      <c r="AV7" s="2" t="str">
        <f>IFERROR(IF(MID($A7,(SEARCH(Tableau2[[#Headers],[WM]],$A7)-3),2)="00",100,MID($A7,(SEARCH(Tableau2[[#Headers],[WM]],$A7)-3),2)),"")</f>
        <v/>
      </c>
      <c r="AW7" s="2" t="str">
        <f>IFERROR(IF(MID($A7,(SEARCH(Tableau2[[#Headers],[WO6]],$A7)-3),2)="00",100,MID($A7,(SEARCH(Tableau2[[#Headers],[WO6]],$A7)-3),2)),"")</f>
        <v/>
      </c>
      <c r="AX7" s="2" t="str">
        <f>IFERROR(IF(MID($A7,(SEARCH(Tableau2[[#Headers],[WP]],$A7)-3),2)="00",100,MID($A7,(SEARCH(Tableau2[[#Headers],[WP]],$A7)-3),2)),"")</f>
        <v/>
      </c>
      <c r="AY7" s="2" t="str">
        <f>IFERROR(IF(MID($A7,(SEARCH(Tableau2[[#Headers],[WS]],$A7)-3),2)="00",100,MID($A7,(SEARCH(Tableau2[[#Headers],[WS]],$A7)-3),2)),"")</f>
        <v/>
      </c>
      <c r="AZ7" s="2" t="str">
        <f>IFERROR(IF(MID($A7,(SEARCH(Tableau2[[#Headers],[WV]],$A7)-3),2)="00",100,MID($A7,(SEARCH(Tableau2[[#Headers],[WV]],$A7)-3),2)),"")</f>
        <v/>
      </c>
      <c r="BA7" s="2" t="str">
        <f>IFERROR(IF(MID($A7,(SEARCH(Tableau2[[#Headers],[WY]],$A7)-3),2)="00",100,MID($A7,(SEARCH(Tableau2[[#Headers],[WY]],$A7)-3),2)),"")</f>
        <v/>
      </c>
      <c r="BB7" s="2" t="str">
        <f>IFERROR(IF(MID($A7,(SEARCH(Tableau2[[#Headers],[ZMC]],$A7)-3),2)="00",100,MID($A7,(SEARCH(Tableau2[[#Headers],[ZMC]],$A7)-3),2)),"")</f>
        <v/>
      </c>
      <c r="BC7" s="2" t="str">
        <f>IFERROR(IF(MID($A7,(SEARCH(Tableau2[[#Headers],[ZN]],$A7)-3),2)="00",100,MID($A7,(SEARCH(Tableau2[[#Headers],[ZN]],$A7)-3),2)),"")</f>
        <v/>
      </c>
    </row>
    <row r="8" spans="1:55" x14ac:dyDescent="0.25">
      <c r="A8" s="3" t="s">
        <v>55</v>
      </c>
      <c r="B8" s="2" t="str">
        <f>IFERROR(IF(MID($A8,(SEARCH(Tableau2[[#Headers],[CO]],$A8)-3),2)="00",100,MID($A8,(SEARCH(Tableau2[[#Headers],[CO]],$A8)-3),2)),"")</f>
        <v/>
      </c>
      <c r="C8" s="2" t="str">
        <f>IFERROR(IF(MID($A8,(SEARCH(Tableau2[[#Headers],[WO]],$A8)-3),2)="00",100,MID($A8,(SEARCH(Tableau2[[#Headers],[WO]],$A8)-3),2)),"")</f>
        <v/>
      </c>
      <c r="D8" s="2" t="str">
        <f>IFERROR(IF(MID($A8,(SEARCH(Tableau2[[#Headers],[VI]],$A8)-3),2)="00",100,MID($A8,(SEARCH(Tableau2[[#Headers],[VI]],$A8)-3),2)),"")</f>
        <v/>
      </c>
      <c r="E8" s="2" t="str">
        <f>IFERROR(IF(MID($A8,(SEARCH(Tableau2[[#Headers],[PA]],$A8)-3),2)="00",100,MID($A8,(SEARCH(Tableau2[[#Headers],[PA]],$A8)-3),2)),"")</f>
        <v/>
      </c>
      <c r="F8" s="2" t="str">
        <f>IFERROR(IF(MID($A8,(SEARCH(Tableau2[[#Headers],[PL]],$A8)-3),2)="00",100,MID($A8,(SEARCH(Tableau2[[#Headers],[PL]],$A8)-3),2)),"")</f>
        <v/>
      </c>
      <c r="G8" s="2" t="str">
        <f>IFERROR(IF(MID($A8,(SEARCH(Tableau2[[#Headers],[Matière 6]],$A8)-3),2)="00",100,MID($A8,(SEARCH(Tableau2[[#Headers],[Matière 6]],$A8)-3),2)),"")</f>
        <v/>
      </c>
      <c r="H8" s="2" t="str">
        <f>IFERROR(IF(MID($A8,(SEARCH(Tableau2[[#Headers],[Matière 7]],$A8)-3),2)="00",100,MID($A8,(SEARCH(Tableau2[[#Headers],[Matière 7]],$A8)-3),2)),"")</f>
        <v/>
      </c>
      <c r="I8" s="2" t="str">
        <f>IFERROR(IF(MID($A8,(SEARCH(Tableau2[[#Headers],[AC]],$A8)-3),2)="00",100,MID($A8,(SEARCH(Tableau2[[#Headers],[AC]],$A8)-3),2)),"")</f>
        <v/>
      </c>
      <c r="J8" s="2">
        <f>IFERROR(IF(MID($A8,(SEARCH(Tableau2[[#Headers],[AF]],$A8)-3),2)="00",100,MID($A8,(SEARCH(Tableau2[[#Headers],[AF]],$A8)-3),2)),"")</f>
        <v>100</v>
      </c>
      <c r="K8" s="2" t="str">
        <f>IFERROR(IF(MID($A8,(SEARCH(Tableau2[[#Headers],[CAG]],$A8)-3),2)="00",100,MID($A8,(SEARCH(Tableau2[[#Headers],[CAG]],$A8)-3),2)),"")</f>
        <v/>
      </c>
      <c r="L8" s="2" t="str">
        <f>IFERROR(IF(MID($A8,(SEARCH(Tableau2[[#Headers],[CB]],$A8)-3),2)="00",100,MID($A8,(SEARCH(Tableau2[[#Headers],[CB]],$A8)-3),2)),"")</f>
        <v/>
      </c>
      <c r="M8" s="2" t="str">
        <f>IFERROR(IF(MID($A8,(SEARCH(Tableau2[[#Headers],[CCC]],$A8)-3),2)="00",100,MID($A8,(SEARCH(Tableau2[[#Headers],[CCC]],$A8)-3),2)),"")</f>
        <v/>
      </c>
      <c r="N8" s="2" t="str">
        <f>IFERROR(IF(MID($A8,(SEARCH(Tableau2[[#Headers],[CCH]],$A8)-3),2)="00",100,MID($A8,(SEARCH(Tableau2[[#Headers],[CCH]],$A8)-3),2)),"")</f>
        <v/>
      </c>
      <c r="O8" s="2" t="str">
        <f>IFERROR(IF(MID($A8,(SEARCH(Tableau2[[#Headers],[CCO]],$A8)-3),2)="00",100,MID($A8,(SEARCH(Tableau2[[#Headers],[CCO]],$A8)-3),2)),"")</f>
        <v/>
      </c>
      <c r="P8" s="2" t="str">
        <f>IFERROR(IF(MID($A8,(SEARCH(Tableau2[[#Headers],[CCV]],$A8)-3),2)="00",100,MID($A8,(SEARCH(Tableau2[[#Headers],[CCV]],$A8)-3),2)),"")</f>
        <v/>
      </c>
      <c r="Q8" s="2" t="str">
        <f>IFERROR(IF(MID($A8,(SEARCH(Tableau2[[#Headers],[CCVA]],$A8)-3),2)="00",100,MID($A8,(SEARCH(Tableau2[[#Headers],[CCVA]],$A8)-3),2)),"")</f>
        <v/>
      </c>
      <c r="R8" s="2" t="str">
        <f>IFERROR(IF(MID($A8,(SEARCH(Tableau2[[#Headers],[CLY]],$A8)-3),2)="00",100,MID($A8,(SEARCH(Tableau2[[#Headers],[CLY]],$A8)-3),2)),"")</f>
        <v/>
      </c>
      <c r="S8" s="2" t="str">
        <f>IFERROR(IF(MID($A8,(SEARCH(Tableau2[[#Headers],[CM]],$A8)-3),2)="00",100,MID($A8,(SEARCH(Tableau2[[#Headers],[CM]],$A8)-3),2)),"")</f>
        <v/>
      </c>
      <c r="T8" s="2" t="str">
        <f>IFERROR(IF(MID($A8,(SEARCH(Tableau2[[#Headers],[CO2]],$A8)-3),2)="00",100,MID($A8,(SEARCH(Tableau2[[#Headers],[CO2]],$A8)-3),2)),"")</f>
        <v/>
      </c>
      <c r="U8" s="2" t="str">
        <f>IFERROR(IF(MID($A8,(SEARCH(Tableau2[[#Headers],[CU]],$A8)-3),2)="00",100,MID($A8,(SEARCH(Tableau2[[#Headers],[CU]],$A8)-3),2)),"")</f>
        <v/>
      </c>
      <c r="V8" s="2" t="str">
        <f>IFERROR(IF(MID($A8,(SEARCH(Tableau2[[#Headers],[CUI]],$A8)-3),2)="00",100,MID($A8,(SEARCH(Tableau2[[#Headers],[CUI]],$A8)-3),2)),"")</f>
        <v/>
      </c>
      <c r="W8" s="2" t="str">
        <f>IFERROR(IF(MID($A8,(SEARCH(Tableau2[[#Headers],[CV]],$A8)-3),2)="00",100,MID($A8,(SEARCH(Tableau2[[#Headers],[CV]],$A8)-3),2)),"")</f>
        <v/>
      </c>
      <c r="X8" s="2" t="str">
        <f>IFERROR(IF(MID($A8,(SEARCH(Tableau2[[#Headers],[CVO]],$A8)-3),2)="00",100,MID($A8,(SEARCH(Tableau2[[#Headers],[CVO]],$A8)-3),2)),"")</f>
        <v/>
      </c>
      <c r="Y8" s="2" t="str">
        <f>IFERROR(IF(MID($A8,(SEARCH(Tableau2[[#Headers],[CVT]],$A8)-3),2)="00",100,MID($A8,(SEARCH(Tableau2[[#Headers],[CVT]],$A8)-3),2)),"")</f>
        <v/>
      </c>
      <c r="Z8" s="2" t="str">
        <f>IFERROR(IF(MID($A8,(SEARCH(Tableau2[[#Headers],[EA]],$A8)-3),2)="00",100,MID($A8,(SEARCH(Tableau2[[#Headers],[EA]],$A8)-3),2)),"")</f>
        <v/>
      </c>
      <c r="AA8" s="2" t="str">
        <f>IFERROR(IF(MID($A8,(SEARCH(Tableau2[[#Headers],[EME]],$A8)-3),2)="00",100,MID($A8,(SEARCH(Tableau2[[#Headers],[EME]],$A8)-3),2)),"")</f>
        <v/>
      </c>
      <c r="AB8" s="2" t="str">
        <f>IFERROR(IF(MID($A8,(SEARCH(Tableau2[[#Headers],[FER]],$A8)-3),2)="00",100,MID($A8,(SEARCH(Tableau2[[#Headers],[FER]],$A8)-3),2)),"")</f>
        <v/>
      </c>
      <c r="AC8" s="2" t="str">
        <f>IFERROR(IF(MID($A8,(SEARCH(Tableau2[[#Headers],[FM]],$A8)-3),2)="00",100,MID($A8,(SEARCH(Tableau2[[#Headers],[FM]],$A8)-3),2)),"")</f>
        <v/>
      </c>
      <c r="AD8" s="2" t="str">
        <f>IFERROR(IF(MID($A8,(SEARCH(Tableau2[[#Headers],[LA]],$A8)-3),2)="00",100,MID($A8,(SEARCH(Tableau2[[#Headers],[LA]],$A8)-3),2)),"")</f>
        <v/>
      </c>
      <c r="AE8" s="2" t="str">
        <f>IFERROR(IF(MID($A8,(SEARCH(Tableau2[[#Headers],[LI]],$A8)-3),2)="00",100,MID($A8,(SEARCH(Tableau2[[#Headers],[LI]],$A8)-3),2)),"")</f>
        <v/>
      </c>
      <c r="AF8" s="2" t="str">
        <f>IFERROR(IF(MID($A8,(SEARCH(Tableau2[[#Headers],[MD]],$A8)-3),2)="00",100,MID($A8,(SEARCH(Tableau2[[#Headers],[MD]],$A8)-3),2)),"")</f>
        <v/>
      </c>
      <c r="AG8" s="2" t="str">
        <f>IFERROR(IF(MID($A8,(SEARCH(Tableau2[[#Headers],[ME]],$A8)-3),2)="00",100,MID($A8,(SEARCH(Tableau2[[#Headers],[ME]],$A8)-3),2)),"")</f>
        <v/>
      </c>
      <c r="AH8" s="2" t="str">
        <f>IFERROR(IF(MID($A8,(SEARCH(Tableau2[[#Headers],[OS]],$A8)-3),2)="00",100,MID($A8,(SEARCH(Tableau2[[#Headers],[OS]],$A8)-3),2)),"")</f>
        <v/>
      </c>
      <c r="AI8" s="2" t="str">
        <f>IFERROR(IF(MID($A8,(SEARCH(Tableau2[[#Headers],[PA3]],$A8)-3),2)="00",100,MID($A8,(SEARCH(Tableau2[[#Headers],[PA3]],$A8)-3),2)),"")</f>
        <v/>
      </c>
      <c r="AJ8" s="2" t="str">
        <f>IFERROR(IF(MID($A8,(SEARCH(Tableau2[[#Headers],[PC]],$A8)-3),2)="00",100,MID($A8,(SEARCH(Tableau2[[#Headers],[PC]],$A8)-3),2)),"")</f>
        <v/>
      </c>
      <c r="AK8" s="2" t="str">
        <f>IFERROR(IF(MID($A8,(SEARCH(Tableau2[[#Headers],[PL4]],$A8)-3),2)="00",100,MID($A8,(SEARCH(Tableau2[[#Headers],[PL4]],$A8)-3),2)),"")</f>
        <v/>
      </c>
      <c r="AL8" s="2" t="str">
        <f>IFERROR(IF(MID($A8,(SEARCH(Tableau2[[#Headers],[PLEX]],$A8)-3),2)="00",100,MID($A8,(SEARCH(Tableau2[[#Headers],[PLEX]],$A8)-3),2)),"")</f>
        <v/>
      </c>
      <c r="AM8" s="2" t="str">
        <f>IFERROR(IF(MID($A8,(SEARCH(Tableau2[[#Headers],[PP]],$A8)-3),2)="00",100,MID($A8,(SEARCH(Tableau2[[#Headers],[PP]],$A8)-3),2)),"")</f>
        <v/>
      </c>
      <c r="AN8" s="2" t="str">
        <f>IFERROR(IF(MID($A8,(SEARCH(Tableau2[[#Headers],[PU]],$A8)-3),2)="00",100,MID($A8,(SEARCH(Tableau2[[#Headers],[PU]],$A8)-3),2)),"")</f>
        <v/>
      </c>
      <c r="AO8" s="2" t="str">
        <f>IFERROR(IF(MID($A8,(SEARCH(Tableau2[[#Headers],[RAP]],$A8)-3),2)="00",100,MID($A8,(SEARCH(Tableau2[[#Headers],[RAP]],$A8)-3),2)),"")</f>
        <v/>
      </c>
      <c r="AP8" s="2" t="str">
        <f>IFERROR(IF(MID($A8,(SEARCH(Tableau2[[#Headers],[RH]],$A8)-3),2)="00",100,MID($A8,(SEARCH(Tableau2[[#Headers],[RH]],$A8)-3),2)),"")</f>
        <v/>
      </c>
      <c r="AQ8" s="2" t="str">
        <f>IFERROR(IF(MID($A8,(SEARCH(Tableau2[[#Headers],[SE]],$A8)-3),2)="00",100,MID($A8,(SEARCH(Tableau2[[#Headers],[SE]],$A8)-3),2)),"")</f>
        <v/>
      </c>
      <c r="AR8" s="2" t="str">
        <f>IFERROR(IF(MID($A8,(SEARCH(Tableau2[[#Headers],[SN]],$A8)-3),2)="00",100,MID($A8,(SEARCH(Tableau2[[#Headers],[SN]],$A8)-3),2)),"")</f>
        <v/>
      </c>
      <c r="AS8" s="2" t="str">
        <f>IFERROR(IF(MID($A8,(SEARCH(Tableau2[[#Headers],[SPA]],$A8)-3),2)="00",100,MID($A8,(SEARCH(Tableau2[[#Headers],[SPA]],$A8)-3),2)),"")</f>
        <v/>
      </c>
      <c r="AT8" s="2" t="str">
        <f>IFERROR(IF(MID($A8,(SEARCH(Tableau2[[#Headers],[TE]],$A8)-3),2)="00",100,MID($A8,(SEARCH(Tableau2[[#Headers],[TE]],$A8)-3),2)),"")</f>
        <v/>
      </c>
      <c r="AU8" s="2" t="str">
        <f>IFERROR(IF(MID($A8,(SEARCH(Tableau2[[#Headers],[VI5]],$A8)-3),2)="00",100,MID($A8,(SEARCH(Tableau2[[#Headers],[VI5]],$A8)-3),2)),"")</f>
        <v/>
      </c>
      <c r="AV8" s="2" t="str">
        <f>IFERROR(IF(MID($A8,(SEARCH(Tableau2[[#Headers],[WM]],$A8)-3),2)="00",100,MID($A8,(SEARCH(Tableau2[[#Headers],[WM]],$A8)-3),2)),"")</f>
        <v/>
      </c>
      <c r="AW8" s="2" t="str">
        <f>IFERROR(IF(MID($A8,(SEARCH(Tableau2[[#Headers],[WO6]],$A8)-3),2)="00",100,MID($A8,(SEARCH(Tableau2[[#Headers],[WO6]],$A8)-3),2)),"")</f>
        <v/>
      </c>
      <c r="AX8" s="2" t="str">
        <f>IFERROR(IF(MID($A8,(SEARCH(Tableau2[[#Headers],[WP]],$A8)-3),2)="00",100,MID($A8,(SEARCH(Tableau2[[#Headers],[WP]],$A8)-3),2)),"")</f>
        <v/>
      </c>
      <c r="AY8" s="2" t="str">
        <f>IFERROR(IF(MID($A8,(SEARCH(Tableau2[[#Headers],[WS]],$A8)-3),2)="00",100,MID($A8,(SEARCH(Tableau2[[#Headers],[WS]],$A8)-3),2)),"")</f>
        <v/>
      </c>
      <c r="AZ8" s="2" t="str">
        <f>IFERROR(IF(MID($A8,(SEARCH(Tableau2[[#Headers],[WV]],$A8)-3),2)="00",100,MID($A8,(SEARCH(Tableau2[[#Headers],[WV]],$A8)-3),2)),"")</f>
        <v/>
      </c>
      <c r="BA8" s="2" t="str">
        <f>IFERROR(IF(MID($A8,(SEARCH(Tableau2[[#Headers],[WY]],$A8)-3),2)="00",100,MID($A8,(SEARCH(Tableau2[[#Headers],[WY]],$A8)-3),2)),"")</f>
        <v/>
      </c>
      <c r="BB8" s="2" t="str">
        <f>IFERROR(IF(MID($A8,(SEARCH(Tableau2[[#Headers],[ZMC]],$A8)-3),2)="00",100,MID($A8,(SEARCH(Tableau2[[#Headers],[ZMC]],$A8)-3),2)),"")</f>
        <v/>
      </c>
      <c r="BC8" s="2" t="str">
        <f>IFERROR(IF(MID($A8,(SEARCH(Tableau2[[#Headers],[ZN]],$A8)-3),2)="00",100,MID($A8,(SEARCH(Tableau2[[#Headers],[ZN]],$A8)-3),2)),"")</f>
        <v/>
      </c>
    </row>
    <row r="9" spans="1:55" x14ac:dyDescent="0.25">
      <c r="A9" s="3" t="s">
        <v>56</v>
      </c>
      <c r="B9" s="2" t="str">
        <f>IFERROR(IF(MID($A9,(SEARCH(Tableau2[[#Headers],[CO]],$A9)-3),2)="00",100,MID($A9,(SEARCH(Tableau2[[#Headers],[CO]],$A9)-3),2)),"")</f>
        <v>20</v>
      </c>
      <c r="C9" s="2" t="str">
        <f>IFERROR(IF(MID($A9,(SEARCH(Tableau2[[#Headers],[WO]],$A9)-3),2)="00",100,MID($A9,(SEARCH(Tableau2[[#Headers],[WO]],$A9)-3),2)),"")</f>
        <v/>
      </c>
      <c r="D9" s="2" t="str">
        <f>IFERROR(IF(MID($A9,(SEARCH(Tableau2[[#Headers],[VI]],$A9)-3),2)="00",100,MID($A9,(SEARCH(Tableau2[[#Headers],[VI]],$A9)-3),2)),"")</f>
        <v/>
      </c>
      <c r="E9" s="2" t="str">
        <f>IFERROR(IF(MID($A9,(SEARCH(Tableau2[[#Headers],[PA]],$A9)-3),2)="00",100,MID($A9,(SEARCH(Tableau2[[#Headers],[PA]],$A9)-3),2)),"")</f>
        <v>16</v>
      </c>
      <c r="F9" s="2" t="str">
        <f>IFERROR(IF(MID($A9,(SEARCH(Tableau2[[#Headers],[PL]],$A9)-3),2)="00",100,MID($A9,(SEARCH(Tableau2[[#Headers],[PL]],$A9)-3),2)),"")</f>
        <v/>
      </c>
      <c r="G9" s="2" t="str">
        <f>IFERROR(IF(MID($A9,(SEARCH(Tableau2[[#Headers],[Matière 6]],$A9)-3),2)="00",100,MID($A9,(SEARCH(Tableau2[[#Headers],[Matière 6]],$A9)-3),2)),"")</f>
        <v/>
      </c>
      <c r="H9" s="2" t="str">
        <f>IFERROR(IF(MID($A9,(SEARCH(Tableau2[[#Headers],[Matière 7]],$A9)-3),2)="00",100,MID($A9,(SEARCH(Tableau2[[#Headers],[Matière 7]],$A9)-3),2)),"")</f>
        <v/>
      </c>
      <c r="I9" s="2" t="str">
        <f>IFERROR(IF(MID($A9,(SEARCH(Tableau2[[#Headers],[AC]],$A9)-3),2)="00",100,MID($A9,(SEARCH(Tableau2[[#Headers],[AC]],$A9)-3),2)),"")</f>
        <v/>
      </c>
      <c r="J9" s="2" t="str">
        <f>IFERROR(IF(MID($A9,(SEARCH(Tableau2[[#Headers],[AF]],$A9)-3),2)="00",100,MID($A9,(SEARCH(Tableau2[[#Headers],[AF]],$A9)-3),2)),"")</f>
        <v/>
      </c>
      <c r="K9" s="2" t="str">
        <f>IFERROR(IF(MID($A9,(SEARCH(Tableau2[[#Headers],[CAG]],$A9)-3),2)="00",100,MID($A9,(SEARCH(Tableau2[[#Headers],[CAG]],$A9)-3),2)),"")</f>
        <v/>
      </c>
      <c r="L9" s="2" t="str">
        <f>IFERROR(IF(MID($A9,(SEARCH(Tableau2[[#Headers],[CB]],$A9)-3),2)="00",100,MID($A9,(SEARCH(Tableau2[[#Headers],[CB]],$A9)-3),2)),"")</f>
        <v/>
      </c>
      <c r="M9" s="2" t="str">
        <f>IFERROR(IF(MID($A9,(SEARCH(Tableau2[[#Headers],[CCC]],$A9)-3),2)="00",100,MID($A9,(SEARCH(Tableau2[[#Headers],[CCC]],$A9)-3),2)),"")</f>
        <v/>
      </c>
      <c r="N9" s="2" t="str">
        <f>IFERROR(IF(MID($A9,(SEARCH(Tableau2[[#Headers],[CCH]],$A9)-3),2)="00",100,MID($A9,(SEARCH(Tableau2[[#Headers],[CCH]],$A9)-3),2)),"")</f>
        <v/>
      </c>
      <c r="O9" s="2" t="str">
        <f>IFERROR(IF(MID($A9,(SEARCH(Tableau2[[#Headers],[CCO]],$A9)-3),2)="00",100,MID($A9,(SEARCH(Tableau2[[#Headers],[CCO]],$A9)-3),2)),"")</f>
        <v/>
      </c>
      <c r="P9" s="2" t="str">
        <f>IFERROR(IF(MID($A9,(SEARCH(Tableau2[[#Headers],[CCV]],$A9)-3),2)="00",100,MID($A9,(SEARCH(Tableau2[[#Headers],[CCV]],$A9)-3),2)),"")</f>
        <v/>
      </c>
      <c r="Q9" s="2" t="str">
        <f>IFERROR(IF(MID($A9,(SEARCH(Tableau2[[#Headers],[CCVA]],$A9)-3),2)="00",100,MID($A9,(SEARCH(Tableau2[[#Headers],[CCVA]],$A9)-3),2)),"")</f>
        <v/>
      </c>
      <c r="R9" s="2" t="str">
        <f>IFERROR(IF(MID($A9,(SEARCH(Tableau2[[#Headers],[CLY]],$A9)-3),2)="00",100,MID($A9,(SEARCH(Tableau2[[#Headers],[CLY]],$A9)-3),2)),"")</f>
        <v>58</v>
      </c>
      <c r="S9" s="2" t="str">
        <f>IFERROR(IF(MID($A9,(SEARCH(Tableau2[[#Headers],[CM]],$A9)-3),2)="00",100,MID($A9,(SEARCH(Tableau2[[#Headers],[CM]],$A9)-3),2)),"")</f>
        <v/>
      </c>
      <c r="T9" s="2" t="str">
        <f>IFERROR(IF(MID($A9,(SEARCH(Tableau2[[#Headers],[CO2]],$A9)-3),2)="00",100,MID($A9,(SEARCH(Tableau2[[#Headers],[CO2]],$A9)-3),2)),"")</f>
        <v/>
      </c>
      <c r="U9" s="2" t="str">
        <f>IFERROR(IF(MID($A9,(SEARCH(Tableau2[[#Headers],[CU]],$A9)-3),2)="00",100,MID($A9,(SEARCH(Tableau2[[#Headers],[CU]],$A9)-3),2)),"")</f>
        <v/>
      </c>
      <c r="V9" s="2" t="str">
        <f>IFERROR(IF(MID($A9,(SEARCH(Tableau2[[#Headers],[CUI]],$A9)-3),2)="00",100,MID($A9,(SEARCH(Tableau2[[#Headers],[CUI]],$A9)-3),2)),"")</f>
        <v/>
      </c>
      <c r="W9" s="2" t="str">
        <f>IFERROR(IF(MID($A9,(SEARCH(Tableau2[[#Headers],[CV]],$A9)-3),2)="00",100,MID($A9,(SEARCH(Tableau2[[#Headers],[CV]],$A9)-3),2)),"")</f>
        <v/>
      </c>
      <c r="X9" s="2" t="str">
        <f>IFERROR(IF(MID($A9,(SEARCH(Tableau2[[#Headers],[CVO]],$A9)-3),2)="00",100,MID($A9,(SEARCH(Tableau2[[#Headers],[CVO]],$A9)-3),2)),"")</f>
        <v/>
      </c>
      <c r="Y9" s="2" t="str">
        <f>IFERROR(IF(MID($A9,(SEARCH(Tableau2[[#Headers],[CVT]],$A9)-3),2)="00",100,MID($A9,(SEARCH(Tableau2[[#Headers],[CVT]],$A9)-3),2)),"")</f>
        <v/>
      </c>
      <c r="Z9" s="2" t="str">
        <f>IFERROR(IF(MID($A9,(SEARCH(Tableau2[[#Headers],[EA]],$A9)-3),2)="00",100,MID($A9,(SEARCH(Tableau2[[#Headers],[EA]],$A9)-3),2)),"")</f>
        <v xml:space="preserve"> 1</v>
      </c>
      <c r="AA9" s="2" t="str">
        <f>IFERROR(IF(MID($A9,(SEARCH(Tableau2[[#Headers],[EME]],$A9)-3),2)="00",100,MID($A9,(SEARCH(Tableau2[[#Headers],[EME]],$A9)-3),2)),"")</f>
        <v/>
      </c>
      <c r="AB9" s="2" t="str">
        <f>IFERROR(IF(MID($A9,(SEARCH(Tableau2[[#Headers],[FER]],$A9)-3),2)="00",100,MID($A9,(SEARCH(Tableau2[[#Headers],[FER]],$A9)-3),2)),"")</f>
        <v/>
      </c>
      <c r="AC9" s="2" t="str">
        <f>IFERROR(IF(MID($A9,(SEARCH(Tableau2[[#Headers],[FM]],$A9)-3),2)="00",100,MID($A9,(SEARCH(Tableau2[[#Headers],[FM]],$A9)-3),2)),"")</f>
        <v/>
      </c>
      <c r="AD9" s="2" t="str">
        <f>IFERROR(IF(MID($A9,(SEARCH(Tableau2[[#Headers],[LA]],$A9)-3),2)="00",100,MID($A9,(SEARCH(Tableau2[[#Headers],[LA]],$A9)-3),2)),"")</f>
        <v/>
      </c>
      <c r="AE9" s="2" t="str">
        <f>IFERROR(IF(MID($A9,(SEARCH(Tableau2[[#Headers],[LI]],$A9)-3),2)="00",100,MID($A9,(SEARCH(Tableau2[[#Headers],[LI]],$A9)-3),2)),"")</f>
        <v/>
      </c>
      <c r="AF9" s="2" t="str">
        <f>IFERROR(IF(MID($A9,(SEARCH(Tableau2[[#Headers],[MD]],$A9)-3),2)="00",100,MID($A9,(SEARCH(Tableau2[[#Headers],[MD]],$A9)-3),2)),"")</f>
        <v/>
      </c>
      <c r="AG9" s="2" t="str">
        <f>IFERROR(IF(MID($A9,(SEARCH(Tableau2[[#Headers],[ME]],$A9)-3),2)="00",100,MID($A9,(SEARCH(Tableau2[[#Headers],[ME]],$A9)-3),2)),"")</f>
        <v/>
      </c>
      <c r="AH9" s="2" t="str">
        <f>IFERROR(IF(MID($A9,(SEARCH(Tableau2[[#Headers],[OS]],$A9)-3),2)="00",100,MID($A9,(SEARCH(Tableau2[[#Headers],[OS]],$A9)-3),2)),"")</f>
        <v/>
      </c>
      <c r="AI9" s="2" t="str">
        <f>IFERROR(IF(MID($A9,(SEARCH(Tableau2[[#Headers],[PA3]],$A9)-3),2)="00",100,MID($A9,(SEARCH(Tableau2[[#Headers],[PA3]],$A9)-3),2)),"")</f>
        <v/>
      </c>
      <c r="AJ9" s="2" t="str">
        <f>IFERROR(IF(MID($A9,(SEARCH(Tableau2[[#Headers],[PC]],$A9)-3),2)="00",100,MID($A9,(SEARCH(Tableau2[[#Headers],[PC]],$A9)-3),2)),"")</f>
        <v/>
      </c>
      <c r="AK9" s="2" t="str">
        <f>IFERROR(IF(MID($A9,(SEARCH(Tableau2[[#Headers],[PL4]],$A9)-3),2)="00",100,MID($A9,(SEARCH(Tableau2[[#Headers],[PL4]],$A9)-3),2)),"")</f>
        <v/>
      </c>
      <c r="AL9" s="2" t="str">
        <f>IFERROR(IF(MID($A9,(SEARCH(Tableau2[[#Headers],[PLEX]],$A9)-3),2)="00",100,MID($A9,(SEARCH(Tableau2[[#Headers],[PLEX]],$A9)-3),2)),"")</f>
        <v/>
      </c>
      <c r="AM9" s="2" t="str">
        <f>IFERROR(IF(MID($A9,(SEARCH(Tableau2[[#Headers],[PP]],$A9)-3),2)="00",100,MID($A9,(SEARCH(Tableau2[[#Headers],[PP]],$A9)-3),2)),"")</f>
        <v/>
      </c>
      <c r="AN9" s="2" t="str">
        <f>IFERROR(IF(MID($A9,(SEARCH(Tableau2[[#Headers],[PU]],$A9)-3),2)="00",100,MID($A9,(SEARCH(Tableau2[[#Headers],[PU]],$A9)-3),2)),"")</f>
        <v/>
      </c>
      <c r="AO9" s="2" t="str">
        <f>IFERROR(IF(MID($A9,(SEARCH(Tableau2[[#Headers],[RAP]],$A9)-3),2)="00",100,MID($A9,(SEARCH(Tableau2[[#Headers],[RAP]],$A9)-3),2)),"")</f>
        <v/>
      </c>
      <c r="AP9" s="2" t="str">
        <f>IFERROR(IF(MID($A9,(SEARCH(Tableau2[[#Headers],[RH]],$A9)-3),2)="00",100,MID($A9,(SEARCH(Tableau2[[#Headers],[RH]],$A9)-3),2)),"")</f>
        <v/>
      </c>
      <c r="AQ9" s="2" t="str">
        <f>IFERROR(IF(MID($A9,(SEARCH(Tableau2[[#Headers],[SE]],$A9)-3),2)="00",100,MID($A9,(SEARCH(Tableau2[[#Headers],[SE]],$A9)-3),2)),"")</f>
        <v xml:space="preserve"> 5</v>
      </c>
      <c r="AR9" s="2" t="str">
        <f>IFERROR(IF(MID($A9,(SEARCH(Tableau2[[#Headers],[SN]],$A9)-3),2)="00",100,MID($A9,(SEARCH(Tableau2[[#Headers],[SN]],$A9)-3),2)),"")</f>
        <v/>
      </c>
      <c r="AS9" s="2" t="str">
        <f>IFERROR(IF(MID($A9,(SEARCH(Tableau2[[#Headers],[SPA]],$A9)-3),2)="00",100,MID($A9,(SEARCH(Tableau2[[#Headers],[SPA]],$A9)-3),2)),"")</f>
        <v/>
      </c>
      <c r="AT9" s="2" t="str">
        <f>IFERROR(IF(MID($A9,(SEARCH(Tableau2[[#Headers],[TE]],$A9)-3),2)="00",100,MID($A9,(SEARCH(Tableau2[[#Headers],[TE]],$A9)-3),2)),"")</f>
        <v/>
      </c>
      <c r="AU9" s="2" t="str">
        <f>IFERROR(IF(MID($A9,(SEARCH(Tableau2[[#Headers],[VI5]],$A9)-3),2)="00",100,MID($A9,(SEARCH(Tableau2[[#Headers],[VI5]],$A9)-3),2)),"")</f>
        <v/>
      </c>
      <c r="AV9" s="2" t="str">
        <f>IFERROR(IF(MID($A9,(SEARCH(Tableau2[[#Headers],[WM]],$A9)-3),2)="00",100,MID($A9,(SEARCH(Tableau2[[#Headers],[WM]],$A9)-3),2)),"")</f>
        <v/>
      </c>
      <c r="AW9" s="2" t="str">
        <f>IFERROR(IF(MID($A9,(SEARCH(Tableau2[[#Headers],[WO6]],$A9)-3),2)="00",100,MID($A9,(SEARCH(Tableau2[[#Headers],[WO6]],$A9)-3),2)),"")</f>
        <v/>
      </c>
      <c r="AX9" s="2" t="str">
        <f>IFERROR(IF(MID($A9,(SEARCH(Tableau2[[#Headers],[WP]],$A9)-3),2)="00",100,MID($A9,(SEARCH(Tableau2[[#Headers],[WP]],$A9)-3),2)),"")</f>
        <v/>
      </c>
      <c r="AY9" s="2" t="str">
        <f>IFERROR(IF(MID($A9,(SEARCH(Tableau2[[#Headers],[WS]],$A9)-3),2)="00",100,MID($A9,(SEARCH(Tableau2[[#Headers],[WS]],$A9)-3),2)),"")</f>
        <v/>
      </c>
      <c r="AZ9" s="2" t="str">
        <f>IFERROR(IF(MID($A9,(SEARCH(Tableau2[[#Headers],[WV]],$A9)-3),2)="00",100,MID($A9,(SEARCH(Tableau2[[#Headers],[WV]],$A9)-3),2)),"")</f>
        <v/>
      </c>
      <c r="BA9" s="2" t="str">
        <f>IFERROR(IF(MID($A9,(SEARCH(Tableau2[[#Headers],[WY]],$A9)-3),2)="00",100,MID($A9,(SEARCH(Tableau2[[#Headers],[WY]],$A9)-3),2)),"")</f>
        <v/>
      </c>
      <c r="BB9" s="2" t="str">
        <f>IFERROR(IF(MID($A9,(SEARCH(Tableau2[[#Headers],[ZMC]],$A9)-3),2)="00",100,MID($A9,(SEARCH(Tableau2[[#Headers],[ZMC]],$A9)-3),2)),"")</f>
        <v/>
      </c>
      <c r="BC9" s="2" t="str">
        <f>IFERROR(IF(MID($A9,(SEARCH(Tableau2[[#Headers],[ZN]],$A9)-3),2)="00",100,MID($A9,(SEARCH(Tableau2[[#Headers],[ZN]],$A9)-3),2)),"")</f>
        <v/>
      </c>
    </row>
    <row r="10" spans="1:55" x14ac:dyDescent="0.25">
      <c r="A10" s="4" t="s">
        <v>56</v>
      </c>
      <c r="B10" s="2" t="str">
        <f>IFERROR(IF(MID($A10,(SEARCH(Tableau2[[#Headers],[CO]],$A10)-3),2)="00",100,MID($A10,(SEARCH(Tableau2[[#Headers],[CO]],$A10)-3),2)),"")</f>
        <v>20</v>
      </c>
      <c r="C10" s="2" t="str">
        <f>IFERROR(IF(MID($A10,(SEARCH(Tableau2[[#Headers],[WO]],$A10)-3),2)="00",100,MID($A10,(SEARCH(Tableau2[[#Headers],[WO]],$A10)-3),2)),"")</f>
        <v/>
      </c>
      <c r="D10" s="2" t="str">
        <f>IFERROR(IF(MID($A10,(SEARCH(Tableau2[[#Headers],[VI]],$A10)-3),2)="00",100,MID($A10,(SEARCH(Tableau2[[#Headers],[VI]],$A10)-3),2)),"")</f>
        <v/>
      </c>
      <c r="E10" s="2" t="str">
        <f>IFERROR(IF(MID($A10,(SEARCH(Tableau2[[#Headers],[PA]],$A10)-3),2)="00",100,MID($A10,(SEARCH(Tableau2[[#Headers],[PA]],$A10)-3),2)),"")</f>
        <v>16</v>
      </c>
      <c r="F10" s="2" t="str">
        <f>IFERROR(IF(MID($A10,(SEARCH(Tableau2[[#Headers],[PL]],$A10)-3),2)="00",100,MID($A10,(SEARCH(Tableau2[[#Headers],[PL]],$A10)-3),2)),"")</f>
        <v/>
      </c>
      <c r="G10" s="2" t="str">
        <f>IFERROR(IF(MID($A10,(SEARCH(Tableau2[[#Headers],[Matière 6]],$A10)-3),2)="00",100,MID($A10,(SEARCH(Tableau2[[#Headers],[Matière 6]],$A10)-3),2)),"")</f>
        <v/>
      </c>
      <c r="H10" s="2" t="str">
        <f>IFERROR(IF(MID($A10,(SEARCH(Tableau2[[#Headers],[Matière 7]],$A10)-3),2)="00",100,MID($A10,(SEARCH(Tableau2[[#Headers],[Matière 7]],$A10)-3),2)),"")</f>
        <v/>
      </c>
      <c r="I10" s="2" t="str">
        <f>IFERROR(IF(MID($A10,(SEARCH(Tableau2[[#Headers],[AC]],$A10)-3),2)="00",100,MID($A10,(SEARCH(Tableau2[[#Headers],[AC]],$A10)-3),2)),"")</f>
        <v/>
      </c>
      <c r="J10" s="2" t="str">
        <f>IFERROR(IF(MID($A10,(SEARCH(Tableau2[[#Headers],[AF]],$A10)-3),2)="00",100,MID($A10,(SEARCH(Tableau2[[#Headers],[AF]],$A10)-3),2)),"")</f>
        <v/>
      </c>
      <c r="K10" s="2" t="str">
        <f>IFERROR(IF(MID($A10,(SEARCH(Tableau2[[#Headers],[CAG]],$A10)-3),2)="00",100,MID($A10,(SEARCH(Tableau2[[#Headers],[CAG]],$A10)-3),2)),"")</f>
        <v/>
      </c>
      <c r="L10" s="2" t="str">
        <f>IFERROR(IF(MID($A10,(SEARCH(Tableau2[[#Headers],[CB]],$A10)-3),2)="00",100,MID($A10,(SEARCH(Tableau2[[#Headers],[CB]],$A10)-3),2)),"")</f>
        <v/>
      </c>
      <c r="M10" s="2" t="str">
        <f>IFERROR(IF(MID($A10,(SEARCH(Tableau2[[#Headers],[CCC]],$A10)-3),2)="00",100,MID($A10,(SEARCH(Tableau2[[#Headers],[CCC]],$A10)-3),2)),"")</f>
        <v/>
      </c>
      <c r="N10" s="2" t="str">
        <f>IFERROR(IF(MID($A10,(SEARCH(Tableau2[[#Headers],[CCH]],$A10)-3),2)="00",100,MID($A10,(SEARCH(Tableau2[[#Headers],[CCH]],$A10)-3),2)),"")</f>
        <v/>
      </c>
      <c r="O10" s="2" t="str">
        <f>IFERROR(IF(MID($A10,(SEARCH(Tableau2[[#Headers],[CCO]],$A10)-3),2)="00",100,MID($A10,(SEARCH(Tableau2[[#Headers],[CCO]],$A10)-3),2)),"")</f>
        <v/>
      </c>
      <c r="P10" s="2" t="str">
        <f>IFERROR(IF(MID($A10,(SEARCH(Tableau2[[#Headers],[CCV]],$A10)-3),2)="00",100,MID($A10,(SEARCH(Tableau2[[#Headers],[CCV]],$A10)-3),2)),"")</f>
        <v/>
      </c>
      <c r="Q10" s="2" t="str">
        <f>IFERROR(IF(MID($A10,(SEARCH(Tableau2[[#Headers],[CCVA]],$A10)-3),2)="00",100,MID($A10,(SEARCH(Tableau2[[#Headers],[CCVA]],$A10)-3),2)),"")</f>
        <v/>
      </c>
      <c r="R10" s="2" t="str">
        <f>IFERROR(IF(MID($A10,(SEARCH(Tableau2[[#Headers],[CLY]],$A10)-3),2)="00",100,MID($A10,(SEARCH(Tableau2[[#Headers],[CLY]],$A10)-3),2)),"")</f>
        <v>58</v>
      </c>
      <c r="S10" s="2" t="str">
        <f>IFERROR(IF(MID($A10,(SEARCH(Tableau2[[#Headers],[CM]],$A10)-3),2)="00",100,MID($A10,(SEARCH(Tableau2[[#Headers],[CM]],$A10)-3),2)),"")</f>
        <v/>
      </c>
      <c r="T10" s="2" t="str">
        <f>IFERROR(IF(MID($A10,(SEARCH(Tableau2[[#Headers],[CO2]],$A10)-3),2)="00",100,MID($A10,(SEARCH(Tableau2[[#Headers],[CO2]],$A10)-3),2)),"")</f>
        <v/>
      </c>
      <c r="U10" s="2" t="str">
        <f>IFERROR(IF(MID($A10,(SEARCH(Tableau2[[#Headers],[CU]],$A10)-3),2)="00",100,MID($A10,(SEARCH(Tableau2[[#Headers],[CU]],$A10)-3),2)),"")</f>
        <v/>
      </c>
      <c r="V10" s="2" t="str">
        <f>IFERROR(IF(MID($A10,(SEARCH(Tableau2[[#Headers],[CUI]],$A10)-3),2)="00",100,MID($A10,(SEARCH(Tableau2[[#Headers],[CUI]],$A10)-3),2)),"")</f>
        <v/>
      </c>
      <c r="W10" s="2" t="str">
        <f>IFERROR(IF(MID($A10,(SEARCH(Tableau2[[#Headers],[CV]],$A10)-3),2)="00",100,MID($A10,(SEARCH(Tableau2[[#Headers],[CV]],$A10)-3),2)),"")</f>
        <v/>
      </c>
      <c r="X10" s="2" t="str">
        <f>IFERROR(IF(MID($A10,(SEARCH(Tableau2[[#Headers],[CVO]],$A10)-3),2)="00",100,MID($A10,(SEARCH(Tableau2[[#Headers],[CVO]],$A10)-3),2)),"")</f>
        <v/>
      </c>
      <c r="Y10" s="2" t="str">
        <f>IFERROR(IF(MID($A10,(SEARCH(Tableau2[[#Headers],[CVT]],$A10)-3),2)="00",100,MID($A10,(SEARCH(Tableau2[[#Headers],[CVT]],$A10)-3),2)),"")</f>
        <v/>
      </c>
      <c r="Z10" s="2" t="str">
        <f>IFERROR(IF(MID($A10,(SEARCH(Tableau2[[#Headers],[EA]],$A10)-3),2)="00",100,MID($A10,(SEARCH(Tableau2[[#Headers],[EA]],$A10)-3),2)),"")</f>
        <v xml:space="preserve"> 1</v>
      </c>
      <c r="AA10" s="2" t="str">
        <f>IFERROR(IF(MID($A10,(SEARCH(Tableau2[[#Headers],[EME]],$A10)-3),2)="00",100,MID($A10,(SEARCH(Tableau2[[#Headers],[EME]],$A10)-3),2)),"")</f>
        <v/>
      </c>
      <c r="AB10" s="2" t="str">
        <f>IFERROR(IF(MID($A10,(SEARCH(Tableau2[[#Headers],[FER]],$A10)-3),2)="00",100,MID($A10,(SEARCH(Tableau2[[#Headers],[FER]],$A10)-3),2)),"")</f>
        <v/>
      </c>
      <c r="AC10" s="2" t="str">
        <f>IFERROR(IF(MID($A10,(SEARCH(Tableau2[[#Headers],[FM]],$A10)-3),2)="00",100,MID($A10,(SEARCH(Tableau2[[#Headers],[FM]],$A10)-3),2)),"")</f>
        <v/>
      </c>
      <c r="AD10" s="2" t="str">
        <f>IFERROR(IF(MID($A10,(SEARCH(Tableau2[[#Headers],[LA]],$A10)-3),2)="00",100,MID($A10,(SEARCH(Tableau2[[#Headers],[LA]],$A10)-3),2)),"")</f>
        <v/>
      </c>
      <c r="AE10" s="2" t="str">
        <f>IFERROR(IF(MID($A10,(SEARCH(Tableau2[[#Headers],[LI]],$A10)-3),2)="00",100,MID($A10,(SEARCH(Tableau2[[#Headers],[LI]],$A10)-3),2)),"")</f>
        <v/>
      </c>
      <c r="AF10" s="2" t="str">
        <f>IFERROR(IF(MID($A10,(SEARCH(Tableau2[[#Headers],[MD]],$A10)-3),2)="00",100,MID($A10,(SEARCH(Tableau2[[#Headers],[MD]],$A10)-3),2)),"")</f>
        <v/>
      </c>
      <c r="AG10" s="2" t="str">
        <f>IFERROR(IF(MID($A10,(SEARCH(Tableau2[[#Headers],[ME]],$A10)-3),2)="00",100,MID($A10,(SEARCH(Tableau2[[#Headers],[ME]],$A10)-3),2)),"")</f>
        <v/>
      </c>
      <c r="AH10" s="2" t="str">
        <f>IFERROR(IF(MID($A10,(SEARCH(Tableau2[[#Headers],[OS]],$A10)-3),2)="00",100,MID($A10,(SEARCH(Tableau2[[#Headers],[OS]],$A10)-3),2)),"")</f>
        <v/>
      </c>
      <c r="AI10" s="2" t="str">
        <f>IFERROR(IF(MID($A10,(SEARCH(Tableau2[[#Headers],[PA3]],$A10)-3),2)="00",100,MID($A10,(SEARCH(Tableau2[[#Headers],[PA3]],$A10)-3),2)),"")</f>
        <v/>
      </c>
      <c r="AJ10" s="2" t="str">
        <f>IFERROR(IF(MID($A10,(SEARCH(Tableau2[[#Headers],[PC]],$A10)-3),2)="00",100,MID($A10,(SEARCH(Tableau2[[#Headers],[PC]],$A10)-3),2)),"")</f>
        <v/>
      </c>
      <c r="AK10" s="2" t="str">
        <f>IFERROR(IF(MID($A10,(SEARCH(Tableau2[[#Headers],[PL4]],$A10)-3),2)="00",100,MID($A10,(SEARCH(Tableau2[[#Headers],[PL4]],$A10)-3),2)),"")</f>
        <v/>
      </c>
      <c r="AL10" s="2" t="str">
        <f>IFERROR(IF(MID($A10,(SEARCH(Tableau2[[#Headers],[PLEX]],$A10)-3),2)="00",100,MID($A10,(SEARCH(Tableau2[[#Headers],[PLEX]],$A10)-3),2)),"")</f>
        <v/>
      </c>
      <c r="AM10" s="2" t="str">
        <f>IFERROR(IF(MID($A10,(SEARCH(Tableau2[[#Headers],[PP]],$A10)-3),2)="00",100,MID($A10,(SEARCH(Tableau2[[#Headers],[PP]],$A10)-3),2)),"")</f>
        <v/>
      </c>
      <c r="AN10" s="2" t="str">
        <f>IFERROR(IF(MID($A10,(SEARCH(Tableau2[[#Headers],[PU]],$A10)-3),2)="00",100,MID($A10,(SEARCH(Tableau2[[#Headers],[PU]],$A10)-3),2)),"")</f>
        <v/>
      </c>
      <c r="AO10" s="2" t="str">
        <f>IFERROR(IF(MID($A10,(SEARCH(Tableau2[[#Headers],[RAP]],$A10)-3),2)="00",100,MID($A10,(SEARCH(Tableau2[[#Headers],[RAP]],$A10)-3),2)),"")</f>
        <v/>
      </c>
      <c r="AP10" s="2" t="str">
        <f>IFERROR(IF(MID($A10,(SEARCH(Tableau2[[#Headers],[RH]],$A10)-3),2)="00",100,MID($A10,(SEARCH(Tableau2[[#Headers],[RH]],$A10)-3),2)),"")</f>
        <v/>
      </c>
      <c r="AQ10" s="2" t="str">
        <f>IFERROR(IF(MID($A10,(SEARCH(Tableau2[[#Headers],[SE]],$A10)-3),2)="00",100,MID($A10,(SEARCH(Tableau2[[#Headers],[SE]],$A10)-3),2)),"")</f>
        <v xml:space="preserve"> 5</v>
      </c>
      <c r="AR10" s="2" t="str">
        <f>IFERROR(IF(MID($A10,(SEARCH(Tableau2[[#Headers],[SN]],$A10)-3),2)="00",100,MID($A10,(SEARCH(Tableau2[[#Headers],[SN]],$A10)-3),2)),"")</f>
        <v/>
      </c>
      <c r="AS10" s="2" t="str">
        <f>IFERROR(IF(MID($A10,(SEARCH(Tableau2[[#Headers],[SPA]],$A10)-3),2)="00",100,MID($A10,(SEARCH(Tableau2[[#Headers],[SPA]],$A10)-3),2)),"")</f>
        <v/>
      </c>
      <c r="AT10" s="2" t="str">
        <f>IFERROR(IF(MID($A10,(SEARCH(Tableau2[[#Headers],[TE]],$A10)-3),2)="00",100,MID($A10,(SEARCH(Tableau2[[#Headers],[TE]],$A10)-3),2)),"")</f>
        <v/>
      </c>
      <c r="AU10" s="2" t="str">
        <f>IFERROR(IF(MID($A10,(SEARCH(Tableau2[[#Headers],[VI5]],$A10)-3),2)="00",100,MID($A10,(SEARCH(Tableau2[[#Headers],[VI5]],$A10)-3),2)),"")</f>
        <v/>
      </c>
      <c r="AV10" s="2" t="str">
        <f>IFERROR(IF(MID($A10,(SEARCH(Tableau2[[#Headers],[WM]],$A10)-3),2)="00",100,MID($A10,(SEARCH(Tableau2[[#Headers],[WM]],$A10)-3),2)),"")</f>
        <v/>
      </c>
      <c r="AW10" s="2" t="str">
        <f>IFERROR(IF(MID($A10,(SEARCH(Tableau2[[#Headers],[WO6]],$A10)-3),2)="00",100,MID($A10,(SEARCH(Tableau2[[#Headers],[WO6]],$A10)-3),2)),"")</f>
        <v/>
      </c>
      <c r="AX10" s="2" t="str">
        <f>IFERROR(IF(MID($A10,(SEARCH(Tableau2[[#Headers],[WP]],$A10)-3),2)="00",100,MID($A10,(SEARCH(Tableau2[[#Headers],[WP]],$A10)-3),2)),"")</f>
        <v/>
      </c>
      <c r="AY10" s="2" t="str">
        <f>IFERROR(IF(MID($A10,(SEARCH(Tableau2[[#Headers],[WS]],$A10)-3),2)="00",100,MID($A10,(SEARCH(Tableau2[[#Headers],[WS]],$A10)-3),2)),"")</f>
        <v/>
      </c>
      <c r="AZ10" s="2" t="str">
        <f>IFERROR(IF(MID($A10,(SEARCH(Tableau2[[#Headers],[WV]],$A10)-3),2)="00",100,MID($A10,(SEARCH(Tableau2[[#Headers],[WV]],$A10)-3),2)),"")</f>
        <v/>
      </c>
      <c r="BA10" s="2" t="str">
        <f>IFERROR(IF(MID($A10,(SEARCH(Tableau2[[#Headers],[WY]],$A10)-3),2)="00",100,MID($A10,(SEARCH(Tableau2[[#Headers],[WY]],$A10)-3),2)),"")</f>
        <v/>
      </c>
      <c r="BB10" s="2" t="str">
        <f>IFERROR(IF(MID($A10,(SEARCH(Tableau2[[#Headers],[ZMC]],$A10)-3),2)="00",100,MID($A10,(SEARCH(Tableau2[[#Headers],[ZMC]],$A10)-3),2)),"")</f>
        <v/>
      </c>
      <c r="BC10" s="2" t="str">
        <f>IFERROR(IF(MID($A10,(SEARCH(Tableau2[[#Headers],[ZN]],$A10)-3),2)="00",100,MID($A10,(SEARCH(Tableau2[[#Headers],[ZN]],$A10)-3),2)),"")</f>
        <v/>
      </c>
    </row>
    <row r="13" spans="1:55" x14ac:dyDescent="0.25">
      <c r="A13" s="1"/>
    </row>
  </sheetData>
  <pageMargins left="0.7" right="0.7" top="0.75" bottom="0.75" header="0.3" footer="0.3"/>
  <ignoredErrors>
    <ignoredError sqref="C2:J2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Louise Deshayes</dc:creator>
  <cp:lastModifiedBy>Yves</cp:lastModifiedBy>
  <dcterms:created xsi:type="dcterms:W3CDTF">2022-10-11T15:23:21Z</dcterms:created>
  <dcterms:modified xsi:type="dcterms:W3CDTF">2022-10-11T17:27:37Z</dcterms:modified>
</cp:coreProperties>
</file>