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84" yWindow="4224" windowWidth="18372" windowHeight="4776"/>
  </bookViews>
  <sheets>
    <sheet name="STOCK" sheetId="1" r:id="rId1"/>
    <sheet name="MANIFESTATION" sheetId="3" r:id="rId2"/>
    <sheet name="ACHAT" sheetId="2" r:id="rId3"/>
    <sheet name="Feuil4" sheetId="4" r:id="rId4"/>
    <sheet name="Feuil1" sheetId="5" r:id="rId5"/>
  </sheets>
  <calcPr calcId="125725"/>
</workbook>
</file>

<file path=xl/calcChain.xml><?xml version="1.0" encoding="utf-8"?>
<calcChain xmlns="http://schemas.openxmlformats.org/spreadsheetml/2006/main">
  <c r="G18" i="1"/>
  <c r="G17"/>
  <c r="G16"/>
  <c r="G15"/>
  <c r="G14"/>
  <c r="G13"/>
  <c r="G12"/>
  <c r="G11"/>
  <c r="G10"/>
  <c r="G9"/>
  <c r="G8"/>
  <c r="G7"/>
  <c r="G6"/>
  <c r="G5"/>
  <c r="G4"/>
  <c r="G3"/>
  <c r="G2"/>
  <c r="A68" i="2"/>
  <c r="A64"/>
  <c r="A56"/>
  <c r="A40"/>
  <c r="A24"/>
  <c r="A20"/>
  <c r="A16"/>
  <c r="A12"/>
  <c r="A8"/>
  <c r="A67"/>
  <c r="B18" i="1" s="1"/>
  <c r="B10"/>
  <c r="A35" i="2"/>
  <c r="B16" i="1"/>
  <c r="B15"/>
  <c r="B14"/>
  <c r="B13"/>
  <c r="B12"/>
  <c r="B11"/>
  <c r="B9"/>
  <c r="B7"/>
  <c r="B6"/>
  <c r="B5"/>
  <c r="B4"/>
  <c r="B3"/>
  <c r="B2"/>
  <c r="B8"/>
  <c r="L19" i="3"/>
  <c r="N19"/>
  <c r="P19"/>
  <c r="R19"/>
  <c r="T19"/>
  <c r="V19"/>
  <c r="X19"/>
  <c r="J19"/>
  <c r="F19"/>
  <c r="H19"/>
  <c r="D19"/>
  <c r="A18" i="1"/>
  <c r="A17"/>
  <c r="A16"/>
  <c r="A15"/>
  <c r="A18" i="3"/>
  <c r="A17"/>
  <c r="A16"/>
  <c r="Z70" i="2"/>
  <c r="Y70"/>
  <c r="X70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A69"/>
  <c r="Z66"/>
  <c r="Y66"/>
  <c r="X66"/>
  <c r="W66"/>
  <c r="V66"/>
  <c r="U66"/>
  <c r="T66"/>
  <c r="S66"/>
  <c r="R66"/>
  <c r="Q66"/>
  <c r="P66"/>
  <c r="O66"/>
  <c r="N66"/>
  <c r="M66"/>
  <c r="L66"/>
  <c r="K66"/>
  <c r="J66"/>
  <c r="I66"/>
  <c r="H66"/>
  <c r="G66"/>
  <c r="F66"/>
  <c r="E66"/>
  <c r="D66"/>
  <c r="C66"/>
  <c r="A65"/>
  <c r="A63"/>
  <c r="B17" i="1" s="1"/>
  <c r="Z62" i="2"/>
  <c r="Y62"/>
  <c r="X62"/>
  <c r="W62"/>
  <c r="V62"/>
  <c r="U62"/>
  <c r="T62"/>
  <c r="S62"/>
  <c r="R62"/>
  <c r="Q62"/>
  <c r="P62"/>
  <c r="O62"/>
  <c r="N62"/>
  <c r="M62"/>
  <c r="L62"/>
  <c r="K62"/>
  <c r="J62"/>
  <c r="I62"/>
  <c r="H62"/>
  <c r="G62"/>
  <c r="F62"/>
  <c r="E62"/>
  <c r="D62"/>
  <c r="C62"/>
  <c r="A61"/>
  <c r="A59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C58"/>
  <c r="D58"/>
  <c r="E58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C54"/>
  <c r="D54"/>
  <c r="E54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C50"/>
  <c r="D50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C46"/>
  <c r="D46"/>
  <c r="E46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C42"/>
  <c r="D42"/>
  <c r="E42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C38"/>
  <c r="D38"/>
  <c r="E38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C34"/>
  <c r="D34"/>
  <c r="E34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C30"/>
  <c r="D30"/>
  <c r="E30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C26"/>
  <c r="D26"/>
  <c r="E26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C22"/>
  <c r="D22"/>
  <c r="E22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C14"/>
  <c r="C18"/>
  <c r="D18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D14"/>
  <c r="E14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E10"/>
  <c r="F10"/>
  <c r="C10"/>
  <c r="D10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C6"/>
  <c r="D6"/>
  <c r="C2" i="3" s="1"/>
  <c r="H9" i="4"/>
  <c r="G9"/>
  <c r="E9"/>
  <c r="A15" i="3"/>
  <c r="A14"/>
  <c r="A13"/>
  <c r="A12"/>
  <c r="A11"/>
  <c r="A10"/>
  <c r="A9"/>
  <c r="A8"/>
  <c r="A7"/>
  <c r="A6"/>
  <c r="A5"/>
  <c r="A4"/>
  <c r="A3"/>
  <c r="A2"/>
  <c r="A14" i="1"/>
  <c r="A13"/>
  <c r="A12"/>
  <c r="A11"/>
  <c r="A10"/>
  <c r="A9"/>
  <c r="A8"/>
  <c r="A7"/>
  <c r="A6"/>
  <c r="A5"/>
  <c r="A4"/>
  <c r="A3"/>
  <c r="A2"/>
  <c r="A57" i="2"/>
  <c r="A55"/>
  <c r="A37"/>
  <c r="A29"/>
  <c r="A27"/>
  <c r="B19" i="3" l="1"/>
  <c r="A53" i="2"/>
  <c r="A49"/>
  <c r="A45"/>
  <c r="A41"/>
  <c r="A33"/>
  <c r="A25"/>
  <c r="A21"/>
  <c r="A17"/>
  <c r="A9"/>
  <c r="A5"/>
  <c r="A51"/>
  <c r="A47"/>
  <c r="A43"/>
  <c r="A39"/>
  <c r="A31"/>
  <c r="A23"/>
  <c r="A19"/>
  <c r="A15"/>
  <c r="A3"/>
  <c r="A11"/>
  <c r="D7"/>
  <c r="A7" s="1"/>
  <c r="A13" l="1"/>
</calcChain>
</file>

<file path=xl/sharedStrings.xml><?xml version="1.0" encoding="utf-8"?>
<sst xmlns="http://schemas.openxmlformats.org/spreadsheetml/2006/main" count="45" uniqueCount="32">
  <si>
    <t>COCA</t>
  </si>
  <si>
    <t>ORANGINA</t>
  </si>
  <si>
    <t>OASIS</t>
  </si>
  <si>
    <t>ICE TEA</t>
  </si>
  <si>
    <t>SCHWEPPES</t>
  </si>
  <si>
    <t>PERRIER</t>
  </si>
  <si>
    <t>CHAMPAGNE</t>
  </si>
  <si>
    <t>CREMANT</t>
  </si>
  <si>
    <t>Date</t>
  </si>
  <si>
    <t>Belote du 08/03/2015</t>
  </si>
  <si>
    <t>EAU 0,5 cl</t>
  </si>
  <si>
    <t>EAU 150 cl</t>
  </si>
  <si>
    <t>BIERRE Fut</t>
  </si>
  <si>
    <t>BIERRE 33 cl</t>
  </si>
  <si>
    <t>CIDRE Doux</t>
  </si>
  <si>
    <t>CIDRE Brut</t>
  </si>
  <si>
    <t>Vide Grenier 22/05/2016</t>
  </si>
  <si>
    <t>VIN Blanc</t>
  </si>
  <si>
    <t>VIN Rouge</t>
  </si>
  <si>
    <t>Rosé Griotte</t>
  </si>
  <si>
    <t>STOCK INITIAL</t>
  </si>
  <si>
    <t>Cannette</t>
  </si>
  <si>
    <t>Bouteille</t>
  </si>
  <si>
    <t>Demi</t>
  </si>
  <si>
    <t>Verre</t>
  </si>
  <si>
    <t>Désignation</t>
  </si>
  <si>
    <t>Qté</t>
  </si>
  <si>
    <t>Conditionnement</t>
  </si>
  <si>
    <t>DLC MINI</t>
  </si>
  <si>
    <t>DLC MAXI</t>
  </si>
  <si>
    <t>TOTAL P.A.</t>
  </si>
  <si>
    <t>TOTAL P.V.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</si>
</sst>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7">
    <border>
      <left/>
      <right/>
      <top/>
      <bottom/>
      <diagonal/>
    </border>
    <border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ck">
        <color auto="1"/>
      </diagonal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 diagonalDown="1"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 style="thick">
        <color auto="1"/>
      </diagonal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 diagonalDown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thick">
        <color auto="1"/>
      </diagonal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03">
    <xf numFmtId="0" fontId="0" fillId="0" borderId="0" xfId="0"/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164" fontId="0" fillId="0" borderId="0" xfId="0" applyNumberFormat="1"/>
    <xf numFmtId="0" fontId="4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 wrapText="1" shrinkToFi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 shrinkToFit="1"/>
    </xf>
    <xf numFmtId="0" fontId="2" fillId="0" borderId="4" xfId="0" applyFont="1" applyBorder="1" applyAlignment="1" applyProtection="1">
      <alignment horizontal="center" vertical="center" shrinkToFit="1"/>
    </xf>
    <xf numFmtId="0" fontId="2" fillId="0" borderId="5" xfId="0" applyFont="1" applyBorder="1" applyAlignment="1" applyProtection="1">
      <alignment horizontal="center" vertical="center" shrinkToFit="1"/>
    </xf>
    <xf numFmtId="0" fontId="0" fillId="0" borderId="0" xfId="0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 shrinkToFit="1"/>
    </xf>
    <xf numFmtId="44" fontId="6" fillId="0" borderId="8" xfId="1" applyFont="1" applyBorder="1" applyAlignment="1" applyProtection="1">
      <alignment horizontal="center" vertical="center"/>
      <protection locked="0"/>
    </xf>
    <xf numFmtId="44" fontId="6" fillId="0" borderId="10" xfId="1" applyFont="1" applyBorder="1" applyAlignment="1" applyProtection="1">
      <alignment horizontal="center" vertical="center"/>
      <protection locked="0"/>
    </xf>
    <xf numFmtId="44" fontId="6" fillId="0" borderId="0" xfId="1" applyFont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 shrinkToFit="1"/>
      <protection locked="0"/>
    </xf>
    <xf numFmtId="164" fontId="0" fillId="0" borderId="0" xfId="0" applyNumberFormat="1" applyFont="1" applyBorder="1" applyAlignment="1" applyProtection="1">
      <alignment horizontal="center" vertical="center"/>
      <protection locked="0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shrinkToFit="1"/>
    </xf>
    <xf numFmtId="0" fontId="2" fillId="0" borderId="0" xfId="0" applyNumberFormat="1" applyFont="1" applyBorder="1" applyAlignment="1">
      <alignment horizontal="center" vertical="center" shrinkToFit="1"/>
    </xf>
    <xf numFmtId="164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 shrinkToFit="1"/>
    </xf>
    <xf numFmtId="0" fontId="1" fillId="0" borderId="20" xfId="0" applyNumberFormat="1" applyFont="1" applyBorder="1" applyAlignment="1" applyProtection="1">
      <alignment horizontal="center" vertical="center" shrinkToFit="1"/>
      <protection locked="0"/>
    </xf>
    <xf numFmtId="0" fontId="2" fillId="0" borderId="20" xfId="0" applyNumberFormat="1" applyFont="1" applyBorder="1" applyAlignment="1">
      <alignment horizontal="center" vertical="center" shrinkToFit="1"/>
    </xf>
    <xf numFmtId="0" fontId="0" fillId="0" borderId="21" xfId="0" applyBorder="1" applyAlignment="1">
      <alignment horizontal="center" vertical="center" shrinkToFit="1"/>
    </xf>
    <xf numFmtId="164" fontId="0" fillId="0" borderId="21" xfId="0" applyNumberFormat="1" applyFont="1" applyBorder="1" applyAlignment="1" applyProtection="1">
      <alignment horizontal="center" vertical="center"/>
      <protection locked="0"/>
    </xf>
    <xf numFmtId="164" fontId="0" fillId="0" borderId="21" xfId="0" applyNumberFormat="1" applyBorder="1" applyAlignment="1">
      <alignment horizontal="center" vertical="center"/>
    </xf>
    <xf numFmtId="165" fontId="0" fillId="0" borderId="22" xfId="0" applyNumberFormat="1" applyFont="1" applyBorder="1" applyAlignment="1">
      <alignment horizontal="center" vertical="center"/>
    </xf>
    <xf numFmtId="0" fontId="1" fillId="0" borderId="24" xfId="0" applyNumberFormat="1" applyFont="1" applyBorder="1" applyAlignment="1">
      <alignment horizontal="center" vertical="center" shrinkToFit="1"/>
    </xf>
    <xf numFmtId="164" fontId="0" fillId="0" borderId="5" xfId="0" applyNumberFormat="1" applyFont="1" applyBorder="1" applyAlignment="1">
      <alignment horizontal="center" vertical="center" shrinkToFit="1"/>
    </xf>
    <xf numFmtId="0" fontId="0" fillId="0" borderId="5" xfId="0" applyFont="1" applyBorder="1" applyAlignment="1">
      <alignment horizontal="center" vertical="center" shrinkToFit="1"/>
    </xf>
    <xf numFmtId="165" fontId="0" fillId="0" borderId="6" xfId="0" applyNumberFormat="1" applyFont="1" applyBorder="1" applyAlignment="1">
      <alignment horizontal="center" vertical="center" shrinkToFit="1"/>
    </xf>
    <xf numFmtId="0" fontId="2" fillId="0" borderId="28" xfId="0" applyNumberFormat="1" applyFont="1" applyBorder="1" applyAlignment="1">
      <alignment horizontal="center" vertical="center" shrinkToFit="1"/>
    </xf>
    <xf numFmtId="164" fontId="0" fillId="0" borderId="29" xfId="0" applyNumberFormat="1" applyBorder="1" applyAlignment="1">
      <alignment horizontal="center" vertical="center"/>
    </xf>
    <xf numFmtId="165" fontId="0" fillId="0" borderId="25" xfId="0" applyNumberFormat="1" applyFont="1" applyBorder="1" applyAlignment="1">
      <alignment horizontal="center" vertical="center"/>
    </xf>
    <xf numFmtId="165" fontId="0" fillId="0" borderId="30" xfId="0" applyNumberFormat="1" applyFont="1" applyBorder="1" applyAlignment="1">
      <alignment horizontal="center" vertical="center" shrinkToFit="1"/>
    </xf>
    <xf numFmtId="165" fontId="0" fillId="0" borderId="31" xfId="0" applyNumberFormat="1" applyFont="1" applyBorder="1" applyAlignment="1">
      <alignment horizontal="center" vertical="center"/>
    </xf>
    <xf numFmtId="0" fontId="1" fillId="0" borderId="32" xfId="0" applyNumberFormat="1" applyFont="1" applyBorder="1" applyAlignment="1">
      <alignment horizontal="center" vertical="center" shrinkToFit="1"/>
    </xf>
    <xf numFmtId="0" fontId="2" fillId="0" borderId="33" xfId="0" applyFont="1" applyBorder="1" applyAlignment="1">
      <alignment horizontal="center" vertical="center" shrinkToFit="1"/>
    </xf>
    <xf numFmtId="0" fontId="1" fillId="0" borderId="33" xfId="0" applyNumberFormat="1" applyFont="1" applyBorder="1" applyAlignment="1" applyProtection="1">
      <alignment horizontal="center" vertical="center" shrinkToFit="1"/>
      <protection locked="0"/>
    </xf>
    <xf numFmtId="0" fontId="2" fillId="0" borderId="33" xfId="0" applyNumberFormat="1" applyFont="1" applyBorder="1" applyAlignment="1">
      <alignment horizontal="center" vertical="center" shrinkToFit="1"/>
    </xf>
    <xf numFmtId="0" fontId="2" fillId="0" borderId="34" xfId="0" applyNumberFormat="1" applyFont="1" applyBorder="1" applyAlignment="1">
      <alignment horizontal="center" vertical="center" shrinkToFit="1"/>
    </xf>
    <xf numFmtId="165" fontId="0" fillId="0" borderId="35" xfId="0" applyNumberFormat="1" applyFont="1" applyBorder="1" applyAlignment="1">
      <alignment horizontal="center" vertical="center" shrinkToFit="1"/>
    </xf>
    <xf numFmtId="0" fontId="6" fillId="0" borderId="13" xfId="0" applyFont="1" applyBorder="1" applyAlignment="1" applyProtection="1">
      <alignment horizontal="center" vertical="center"/>
      <protection locked="0"/>
    </xf>
    <xf numFmtId="44" fontId="6" fillId="0" borderId="14" xfId="1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 wrapText="1" shrinkToFit="1"/>
      <protection locked="0"/>
    </xf>
    <xf numFmtId="0" fontId="1" fillId="0" borderId="3" xfId="0" applyFont="1" applyBorder="1" applyAlignment="1" applyProtection="1">
      <alignment horizontal="center" vertical="center" wrapText="1" shrinkToFit="1"/>
      <protection locked="0"/>
    </xf>
    <xf numFmtId="44" fontId="6" fillId="0" borderId="15" xfId="0" applyNumberFormat="1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3" fillId="0" borderId="36" xfId="0" applyFont="1" applyBorder="1" applyAlignment="1">
      <alignment horizontal="center" vertical="center" wrapText="1" shrinkToFit="1"/>
    </xf>
    <xf numFmtId="0" fontId="0" fillId="0" borderId="37" xfId="0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shrinkToFit="1"/>
    </xf>
    <xf numFmtId="0" fontId="2" fillId="0" borderId="33" xfId="0" applyFont="1" applyBorder="1" applyAlignment="1">
      <alignment horizontal="center" vertical="center" shrinkToFit="1"/>
    </xf>
    <xf numFmtId="0" fontId="0" fillId="0" borderId="21" xfId="0" applyBorder="1" applyAlignment="1">
      <alignment horizontal="center" vertical="center" shrinkToFit="1"/>
    </xf>
    <xf numFmtId="0" fontId="0" fillId="0" borderId="31" xfId="0" applyBorder="1" applyAlignment="1">
      <alignment horizontal="center" vertical="center" shrinkToFit="1"/>
    </xf>
    <xf numFmtId="0" fontId="0" fillId="0" borderId="22" xfId="0" applyBorder="1" applyAlignment="1">
      <alignment horizontal="center" vertical="center" shrinkToFit="1"/>
    </xf>
    <xf numFmtId="0" fontId="0" fillId="0" borderId="17" xfId="0" applyBorder="1" applyAlignment="1">
      <alignment horizontal="center" vertical="center" shrinkToFit="1"/>
    </xf>
    <xf numFmtId="0" fontId="0" fillId="0" borderId="19" xfId="0" applyBorder="1" applyAlignment="1">
      <alignment horizontal="center" vertical="center" shrinkToFit="1"/>
    </xf>
    <xf numFmtId="0" fontId="0" fillId="0" borderId="26" xfId="0" applyBorder="1" applyAlignment="1">
      <alignment horizontal="center" vertical="center" shrinkToFit="1"/>
    </xf>
    <xf numFmtId="0" fontId="0" fillId="0" borderId="27" xfId="0" applyBorder="1" applyAlignment="1">
      <alignment horizontal="center" vertical="center" shrinkToFit="1"/>
    </xf>
    <xf numFmtId="0" fontId="3" fillId="0" borderId="16" xfId="0" applyFont="1" applyBorder="1" applyAlignment="1">
      <alignment horizontal="left" vertical="top" indent="12" shrinkToFit="1"/>
    </xf>
    <xf numFmtId="0" fontId="0" fillId="0" borderId="18" xfId="0" applyBorder="1"/>
    <xf numFmtId="17" fontId="0" fillId="0" borderId="17" xfId="0" applyNumberFormat="1" applyBorder="1" applyAlignment="1" applyProtection="1">
      <alignment horizontal="center" vertical="center" shrinkToFit="1"/>
      <protection locked="0"/>
    </xf>
    <xf numFmtId="0" fontId="0" fillId="0" borderId="19" xfId="0" applyBorder="1" applyAlignment="1" applyProtection="1">
      <alignment horizontal="center" vertical="center" shrinkToFit="1"/>
      <protection locked="0"/>
    </xf>
    <xf numFmtId="0" fontId="0" fillId="0" borderId="17" xfId="0" applyBorder="1" applyAlignment="1" applyProtection="1">
      <alignment horizontal="center" vertical="center" shrinkToFit="1"/>
      <protection locked="0"/>
    </xf>
    <xf numFmtId="0" fontId="0" fillId="0" borderId="25" xfId="0" applyBorder="1" applyAlignment="1">
      <alignment horizontal="center" vertical="center" shrinkToFit="1"/>
    </xf>
    <xf numFmtId="0" fontId="0" fillId="0" borderId="11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shrinkToFit="1"/>
    </xf>
    <xf numFmtId="0" fontId="2" fillId="0" borderId="31" xfId="0" applyFont="1" applyBorder="1" applyAlignment="1">
      <alignment horizontal="center" vertical="center" shrinkToFit="1"/>
    </xf>
    <xf numFmtId="0" fontId="2" fillId="0" borderId="22" xfId="0" applyFont="1" applyBorder="1" applyAlignment="1">
      <alignment horizontal="center" vertical="center" shrinkToFit="1"/>
    </xf>
    <xf numFmtId="17" fontId="1" fillId="0" borderId="33" xfId="0" applyNumberFormat="1" applyFont="1" applyBorder="1" applyAlignment="1" applyProtection="1">
      <alignment horizontal="center" vertical="center" shrinkToFit="1"/>
      <protection locked="0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 shrinkToFit="1"/>
    </xf>
    <xf numFmtId="0" fontId="2" fillId="0" borderId="3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 shrinkToFit="1"/>
    </xf>
    <xf numFmtId="0" fontId="4" fillId="0" borderId="42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 shrinkToFit="1"/>
    </xf>
    <xf numFmtId="0" fontId="2" fillId="0" borderId="44" xfId="0" applyFont="1" applyBorder="1" applyAlignment="1">
      <alignment horizontal="center" vertical="center" shrinkToFit="1"/>
    </xf>
    <xf numFmtId="0" fontId="4" fillId="0" borderId="45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 shrinkToFit="1"/>
    </xf>
    <xf numFmtId="0" fontId="0" fillId="0" borderId="45" xfId="0" applyBorder="1" applyAlignment="1"/>
    <xf numFmtId="164" fontId="5" fillId="0" borderId="32" xfId="1" applyNumberFormat="1" applyFont="1" applyBorder="1" applyAlignment="1">
      <alignment horizontal="center" vertical="center" shrinkToFit="1"/>
    </xf>
    <xf numFmtId="164" fontId="0" fillId="0" borderId="32" xfId="0" applyNumberFormat="1" applyFont="1" applyBorder="1" applyAlignment="1">
      <alignment horizontal="center" vertical="center" shrinkToFit="1"/>
    </xf>
    <xf numFmtId="0" fontId="8" fillId="0" borderId="42" xfId="0" applyFont="1" applyBorder="1" applyAlignment="1"/>
    <xf numFmtId="164" fontId="2" fillId="0" borderId="43" xfId="0" applyNumberFormat="1" applyFont="1" applyBorder="1" applyAlignment="1">
      <alignment horizontal="center" vertical="center"/>
    </xf>
    <xf numFmtId="164" fontId="2" fillId="0" borderId="46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showZeros="0" tabSelected="1" zoomScale="70" zoomScaleNormal="70" workbookViewId="0">
      <selection activeCell="I9" sqref="I9"/>
    </sheetView>
  </sheetViews>
  <sheetFormatPr baseColWidth="10" defaultRowHeight="25.8"/>
  <cols>
    <col min="1" max="1" width="22.88671875" style="2" customWidth="1"/>
    <col min="2" max="2" width="10.77734375" style="4" customWidth="1"/>
    <col min="3" max="3" width="18.44140625" style="56" customWidth="1"/>
    <col min="4" max="6" width="22.77734375" customWidth="1"/>
    <col min="7" max="7" width="22.77734375" style="84" customWidth="1"/>
  </cols>
  <sheetData>
    <row r="1" spans="1:7" s="85" customFormat="1" ht="54.6" customHeight="1" thickTop="1" thickBot="1">
      <c r="A1" s="86" t="s">
        <v>25</v>
      </c>
      <c r="B1" s="87" t="s">
        <v>26</v>
      </c>
      <c r="C1" s="88" t="s">
        <v>27</v>
      </c>
      <c r="D1" s="89" t="s">
        <v>28</v>
      </c>
      <c r="E1" s="89" t="s">
        <v>29</v>
      </c>
      <c r="F1" s="89" t="s">
        <v>30</v>
      </c>
      <c r="G1" s="90" t="s">
        <v>31</v>
      </c>
    </row>
    <row r="2" spans="1:7" s="1" customFormat="1" ht="26.4" thickBot="1">
      <c r="A2" s="91" t="str">
        <f>ACHAT!B3</f>
        <v>COCA</v>
      </c>
      <c r="B2" s="92">
        <f>ACHAT!A3-MANIFESTATION!B2-MANIFESTATION!D2-MANIFESTATION!F2-MANIFESTATION!H2-MANIFESTATION!J2-MANIFESTATION!L2-MANIFESTATION!N2-MANIFESTATION!P2-MANIFESTATION!R2-MANIFESTATION!T2-MANIFESTATION!V2-MANIFESTATION!X2</f>
        <v>6</v>
      </c>
      <c r="C2" s="93" t="s">
        <v>21</v>
      </c>
      <c r="D2" s="100"/>
      <c r="E2" s="100"/>
      <c r="F2" s="100"/>
      <c r="G2" s="101">
        <f>ACHAT!A4*B2</f>
        <v>9</v>
      </c>
    </row>
    <row r="3" spans="1:7" s="1" customFormat="1" ht="26.4" thickBot="1">
      <c r="A3" s="91" t="str">
        <f>ACHAT!B7</f>
        <v>ORANGINA</v>
      </c>
      <c r="B3" s="92">
        <f>ACHAT!A7-MANIFESTATION!B3-MANIFESTATION!D3-MANIFESTATION!F3-MANIFESTATION!H3-MANIFESTATION!J3-MANIFESTATION!L3-MANIFESTATION!N3-MANIFESTATION!P3-MANIFESTATION!R3-MANIFESTATION!T3-MANIFESTATION!V3-MANIFESTATION!X3</f>
        <v>25</v>
      </c>
      <c r="C3" s="93" t="s">
        <v>21</v>
      </c>
      <c r="D3" s="100"/>
      <c r="E3" s="100"/>
      <c r="F3" s="100"/>
      <c r="G3" s="101">
        <f>ACHAT!A4*B3</f>
        <v>37.5</v>
      </c>
    </row>
    <row r="4" spans="1:7" s="1" customFormat="1" ht="26.4" thickBot="1">
      <c r="A4" s="91" t="str">
        <f>ACHAT!B11</f>
        <v>OASIS</v>
      </c>
      <c r="B4" s="92">
        <f>ACHAT!A11-MANIFESTATION!B4-MANIFESTATION!D4-MANIFESTATION!F4-MANIFESTATION!H4-MANIFESTATION!J4-MANIFESTATION!L4-MANIFESTATION!N4-MANIFESTATION!P4-MANIFESTATION!R4-MANIFESTATION!T4-MANIFESTATION!V4-MANIFESTATION!X4</f>
        <v>50</v>
      </c>
      <c r="C4" s="93" t="s">
        <v>21</v>
      </c>
      <c r="D4" s="100"/>
      <c r="E4" s="100"/>
      <c r="F4" s="100"/>
      <c r="G4" s="101">
        <f>ACHAT!A4*B4</f>
        <v>75</v>
      </c>
    </row>
    <row r="5" spans="1:7" s="1" customFormat="1" ht="26.4" thickBot="1">
      <c r="A5" s="91" t="str">
        <f>ACHAT!B15</f>
        <v>ICE TEA</v>
      </c>
      <c r="B5" s="92">
        <f>ACHAT!A15-MANIFESTATION!B5-MANIFESTATION!D5-MANIFESTATION!F5-MANIFESTATION!H5-MANIFESTATION!J5-MANIFESTATION!L5-MANIFESTATION!N5-MANIFESTATION!P5-MANIFESTATION!R5-MANIFESTATION!T5-MANIFESTATION!V5-MANIFESTATION!X5</f>
        <v>49</v>
      </c>
      <c r="C5" s="93" t="s">
        <v>21</v>
      </c>
      <c r="D5" s="100"/>
      <c r="E5" s="100"/>
      <c r="F5" s="100"/>
      <c r="G5" s="101">
        <f>ACHAT!A4*B5</f>
        <v>73.5</v>
      </c>
    </row>
    <row r="6" spans="1:7" s="1" customFormat="1" ht="26.4" thickBot="1">
      <c r="A6" s="91" t="str">
        <f>ACHAT!B19</f>
        <v>SCHWEPPES</v>
      </c>
      <c r="B6" s="92">
        <f>ACHAT!A19-MANIFESTATION!B6-MANIFESTATION!D6-MANIFESTATION!F6-MANIFESTATION!H6-MANIFESTATION!J6-MANIFESTATION!L6-MANIFESTATION!N6-MANIFESTATION!P6-MANIFESTATION!R6-MANIFESTATION!T6-MANIFESTATION!V6-MANIFESTATION!X6</f>
        <v>46</v>
      </c>
      <c r="C6" s="93" t="s">
        <v>21</v>
      </c>
      <c r="D6" s="100"/>
      <c r="E6" s="100"/>
      <c r="F6" s="100"/>
      <c r="G6" s="101">
        <f>ACHAT!A4*B6</f>
        <v>69</v>
      </c>
    </row>
    <row r="7" spans="1:7" s="1" customFormat="1" ht="26.4" thickBot="1">
      <c r="A7" s="91" t="str">
        <f>ACHAT!B23</f>
        <v>PERRIER</v>
      </c>
      <c r="B7" s="92">
        <f>ACHAT!A23-MANIFESTATION!B7-MANIFESTATION!D7-MANIFESTATION!F7-MANIFESTATION!H7-MANIFESTATION!J7-MANIFESTATION!L7-MANIFESTATION!N7-MANIFESTATION!P7-MANIFESTATION!R7-MANIFESTATION!T7-MANIFESTATION!V7-MANIFESTATION!X7</f>
        <v>14</v>
      </c>
      <c r="C7" s="93" t="s">
        <v>21</v>
      </c>
      <c r="D7" s="100"/>
      <c r="E7" s="100"/>
      <c r="F7" s="100"/>
      <c r="G7" s="101">
        <f>ACHAT!A4*B7</f>
        <v>21</v>
      </c>
    </row>
    <row r="8" spans="1:7" s="1" customFormat="1" ht="26.4" thickBot="1">
      <c r="A8" s="91" t="str">
        <f>ACHAT!B27</f>
        <v>EAU 0,5 cl</v>
      </c>
      <c r="B8" s="92">
        <f>ACHAT!A27-MANIFESTATION!B8-MANIFESTATION!D8-MANIFESTATION!F8-MANIFESTATION!H8-MANIFESTATION!J8-MANIFESTATION!L8-MANIFESTATION!N8-MANIFESTATION!P8-MANIFESTATION!R8-MANIFESTATION!T8-MANIFESTATION!V8-MANIFESTATION!X8</f>
        <v>1</v>
      </c>
      <c r="C8" s="93" t="s">
        <v>22</v>
      </c>
      <c r="D8" s="100"/>
      <c r="E8" s="100"/>
      <c r="F8" s="100"/>
      <c r="G8" s="101">
        <f>ACHAT!A28*B8</f>
        <v>0.5</v>
      </c>
    </row>
    <row r="9" spans="1:7" s="1" customFormat="1" ht="26.4" thickBot="1">
      <c r="A9" s="91" t="str">
        <f>ACHAT!B31</f>
        <v>EAU 150 cl</v>
      </c>
      <c r="B9" s="92">
        <f>ACHAT!A31-MANIFESTATION!B9-MANIFESTATION!D9-MANIFESTATION!F9-MANIFESTATION!H9-MANIFESTATION!J9-MANIFESTATION!L9-MANIFESTATION!N9-MANIFESTATION!P9-MANIFESTATION!R9-MANIFESTATION!T9-MANIFESTATION!V9-MANIFESTATION!X9</f>
        <v>8</v>
      </c>
      <c r="C9" s="93" t="s">
        <v>22</v>
      </c>
      <c r="D9" s="100"/>
      <c r="E9" s="100"/>
      <c r="F9" s="100"/>
      <c r="G9" s="101">
        <f>ACHAT!A32*B9</f>
        <v>8</v>
      </c>
    </row>
    <row r="10" spans="1:7" s="1" customFormat="1" ht="26.4" thickBot="1">
      <c r="A10" s="91" t="str">
        <f>ACHAT!B35</f>
        <v>BIERRE Fut</v>
      </c>
      <c r="B10" s="92">
        <f>ACHAT!A35-MANIFESTATION!B10-MANIFESTATION!D10-MANIFESTATION!F10-MANIFESTATION!H10-MANIFESTATION!J10-MANIFESTATION!L10-MANIFESTATION!N10-MANIFESTATION!P10-MANIFESTATION!R10-MANIFESTATION!T10-MANIFESTATION!V10-MANIFESTATION!X10</f>
        <v>0</v>
      </c>
      <c r="C10" s="93" t="s">
        <v>23</v>
      </c>
      <c r="D10" s="100"/>
      <c r="E10" s="100"/>
      <c r="F10" s="100"/>
      <c r="G10" s="101">
        <f>ACHAT!A36*B10</f>
        <v>0</v>
      </c>
    </row>
    <row r="11" spans="1:7" s="1" customFormat="1" ht="26.4" thickBot="1">
      <c r="A11" s="91" t="str">
        <f>ACHAT!B39</f>
        <v>BIERRE 33 cl</v>
      </c>
      <c r="B11" s="92">
        <f>ACHAT!A39-MANIFESTATION!B11-MANIFESTATION!D11-MANIFESTATION!F11-MANIFESTATION!H11-MANIFESTATION!J11-MANIFESTATION!L11-MANIFESTATION!N11-MANIFESTATION!P11-MANIFESTATION!R11-MANIFESTATION!T11-MANIFESTATION!V11-MANIFESTATION!X11</f>
        <v>57</v>
      </c>
      <c r="C11" s="93" t="s">
        <v>21</v>
      </c>
      <c r="D11" s="100"/>
      <c r="E11" s="100"/>
      <c r="F11" s="100"/>
      <c r="G11" s="101">
        <f>ACHAT!A4*B11</f>
        <v>85.5</v>
      </c>
    </row>
    <row r="12" spans="1:7" s="1" customFormat="1" ht="26.4" thickBot="1">
      <c r="A12" s="91" t="str">
        <f>ACHAT!B43</f>
        <v>CHAMPAGNE</v>
      </c>
      <c r="B12" s="92">
        <f>ACHAT!A43-MANIFESTATION!B12-MANIFESTATION!D12-MANIFESTATION!F12-MANIFESTATION!H12-MANIFESTATION!J12-MANIFESTATION!L12-MANIFESTATION!N12-MANIFESTATION!P12-MANIFESTATION!R12-MANIFESTATION!T12-MANIFESTATION!V12-MANIFESTATION!X12</f>
        <v>17</v>
      </c>
      <c r="C12" s="93" t="s">
        <v>22</v>
      </c>
      <c r="D12" s="100"/>
      <c r="E12" s="100"/>
      <c r="F12" s="100"/>
      <c r="G12" s="101">
        <f>ACHAT!A44*B12</f>
        <v>306</v>
      </c>
    </row>
    <row r="13" spans="1:7" s="1" customFormat="1" ht="26.4" thickBot="1">
      <c r="A13" s="91" t="str">
        <f>ACHAT!B47</f>
        <v>CREMANT</v>
      </c>
      <c r="B13" s="92">
        <f>ACHAT!A47-MANIFESTATION!B13-MANIFESTATION!D13-MANIFESTATION!F13-MANIFESTATION!H13-MANIFESTATION!J13-MANIFESTATION!L13-MANIFESTATION!N13-MANIFESTATION!P13-MANIFESTATION!R13-MANIFESTATION!T13-MANIFESTATION!V13-MANIFESTATION!X13</f>
        <v>3</v>
      </c>
      <c r="C13" s="93" t="s">
        <v>22</v>
      </c>
      <c r="D13" s="100"/>
      <c r="E13" s="100"/>
      <c r="F13" s="100"/>
      <c r="G13" s="101">
        <f>ACHAT!A48*B13</f>
        <v>36</v>
      </c>
    </row>
    <row r="14" spans="1:7" s="1" customFormat="1" ht="26.4" thickBot="1">
      <c r="A14" s="91" t="str">
        <f>ACHAT!B51</f>
        <v>CIDRE Doux</v>
      </c>
      <c r="B14" s="92">
        <f>ACHAT!A51-MANIFESTATION!B14-MANIFESTATION!D14-MANIFESTATION!F14-MANIFESTATION!H14-MANIFESTATION!J14-MANIFESTATION!L14-MANIFESTATION!N14-MANIFESTATION!P14-MANIFESTATION!R14-MANIFESTATION!T14-MANIFESTATION!V14-MANIFESTATION!X14</f>
        <v>12</v>
      </c>
      <c r="C14" s="93" t="s">
        <v>22</v>
      </c>
      <c r="D14" s="100"/>
      <c r="E14" s="100"/>
      <c r="F14" s="100"/>
      <c r="G14" s="101">
        <f>ACHAT!A52*B14</f>
        <v>48</v>
      </c>
    </row>
    <row r="15" spans="1:7" s="1" customFormat="1" ht="26.4" thickBot="1">
      <c r="A15" s="91" t="str">
        <f>ACHAT!B55</f>
        <v>CIDRE Brut</v>
      </c>
      <c r="B15" s="92">
        <f>ACHAT!A55-MANIFESTATION!B15-MANIFESTATION!D15-MANIFESTATION!F15-MANIFESTATION!H15-MANIFESTATION!J15-MANIFESTATION!L15-MANIFESTATION!N15-MANIFESTATION!P15-MANIFESTATION!R15-MANIFESTATION!T15-MANIFESTATION!V15-MANIFESTATION!X15</f>
        <v>12</v>
      </c>
      <c r="C15" s="93" t="s">
        <v>22</v>
      </c>
      <c r="D15" s="100"/>
      <c r="E15" s="100"/>
      <c r="F15" s="100"/>
      <c r="G15" s="101">
        <f>ACHAT!A56*B15</f>
        <v>48</v>
      </c>
    </row>
    <row r="16" spans="1:7" s="1" customFormat="1" ht="26.4" thickBot="1">
      <c r="A16" s="91" t="str">
        <f>ACHAT!B59</f>
        <v>VIN Blanc</v>
      </c>
      <c r="B16" s="92">
        <f>ACHAT!A59-MANIFESTATION!B16-MANIFESTATION!D16-MANIFESTATION!F16-MANIFESTATION!H16-MANIFESTATION!J16-MANIFESTATION!L16-MANIFESTATION!N16-MANIFESTATION!P16-MANIFESTATION!R16-MANIFESTATION!T16-MANIFESTATION!V16-MANIFESTATION!X16</f>
        <v>4</v>
      </c>
      <c r="C16" s="93" t="s">
        <v>22</v>
      </c>
      <c r="D16" s="100"/>
      <c r="E16" s="100"/>
      <c r="F16" s="100"/>
      <c r="G16" s="101">
        <f>ACHAT!A60*B16</f>
        <v>20</v>
      </c>
    </row>
    <row r="17" spans="1:7" s="1" customFormat="1" ht="26.4" thickBot="1">
      <c r="A17" s="91" t="str">
        <f>ACHAT!B63</f>
        <v>VIN Rouge</v>
      </c>
      <c r="B17" s="92">
        <f>ACHAT!A63-MANIFESTATION!B17-MANIFESTATION!D17-MANIFESTATION!F17-MANIFESTATION!H17-MANIFESTATION!J17-MANIFESTATION!L17-MANIFESTATION!N17-MANIFESTATION!P17-MANIFESTATION!R17-MANIFESTATION!T17-MANIFESTATION!V17-MANIFESTATION!X17</f>
        <v>5</v>
      </c>
      <c r="C17" s="93" t="s">
        <v>22</v>
      </c>
      <c r="D17" s="100"/>
      <c r="E17" s="100"/>
      <c r="F17" s="100"/>
      <c r="G17" s="101">
        <f>ACHAT!A64*B17</f>
        <v>25</v>
      </c>
    </row>
    <row r="18" spans="1:7" s="1" customFormat="1" ht="26.4" thickBot="1">
      <c r="A18" s="94" t="str">
        <f>ACHAT!B67</f>
        <v>Rosé Griotte</v>
      </c>
      <c r="B18" s="95">
        <f>ACHAT!A67-MANIFESTATION!B18-MANIFESTATION!D18-MANIFESTATION!F18-MANIFESTATION!H18-MANIFESTATION!J18-MANIFESTATION!L18-MANIFESTATION!N18-MANIFESTATION!P18-MANIFESTATION!R18-MANIFESTATION!T18-MANIFESTATION!V18-MANIFESTATION!X18</f>
        <v>90</v>
      </c>
      <c r="C18" s="96" t="s">
        <v>24</v>
      </c>
      <c r="D18" s="97"/>
      <c r="E18" s="97"/>
      <c r="F18" s="97"/>
      <c r="G18" s="102">
        <f>ACHAT!A68*STOCK!B18</f>
        <v>135</v>
      </c>
    </row>
    <row r="19" spans="1:7" ht="26.4" thickTop="1"/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Y19"/>
  <sheetViews>
    <sheetView zoomScale="70" zoomScaleNormal="70" workbookViewId="0">
      <selection activeCell="E2" sqref="E2"/>
    </sheetView>
  </sheetViews>
  <sheetFormatPr baseColWidth="10" defaultRowHeight="25.8"/>
  <cols>
    <col min="1" max="1" width="20.77734375" style="7" customWidth="1"/>
    <col min="2" max="2" width="6.77734375" style="20" customWidth="1"/>
    <col min="3" max="3" width="8.77734375" style="15" customWidth="1"/>
    <col min="4" max="4" width="6.77734375" style="20" customWidth="1"/>
    <col min="5" max="5" width="6.77734375" style="15" customWidth="1"/>
    <col min="6" max="6" width="6.77734375" style="20" customWidth="1"/>
    <col min="7" max="7" width="6.77734375" style="15" customWidth="1"/>
    <col min="8" max="8" width="6.77734375" style="20" customWidth="1"/>
    <col min="9" max="9" width="6.77734375" style="15" customWidth="1"/>
    <col min="10" max="10" width="6.77734375" style="20" customWidth="1"/>
    <col min="11" max="11" width="6.77734375" style="15" customWidth="1"/>
    <col min="12" max="12" width="6.77734375" style="20" customWidth="1"/>
    <col min="13" max="13" width="6.77734375" style="15" customWidth="1"/>
    <col min="14" max="14" width="6.77734375" style="20" customWidth="1"/>
    <col min="15" max="15" width="6.77734375" style="15" customWidth="1"/>
    <col min="16" max="16" width="6.77734375" style="20" customWidth="1"/>
    <col min="17" max="17" width="6.77734375" style="15" customWidth="1"/>
    <col min="18" max="18" width="6.77734375" style="20" customWidth="1"/>
    <col min="19" max="19" width="6.77734375" style="15" customWidth="1"/>
    <col min="20" max="20" width="6.77734375" style="20" customWidth="1"/>
    <col min="21" max="21" width="6.77734375" style="15" customWidth="1"/>
    <col min="22" max="22" width="6.77734375" style="20" customWidth="1"/>
    <col min="23" max="23" width="6.77734375" style="15" customWidth="1"/>
    <col min="24" max="25" width="6.77734375" style="20" customWidth="1"/>
    <col min="26" max="16384" width="11.5546875" style="6"/>
  </cols>
  <sheetData>
    <row r="1" spans="1:25" s="5" customFormat="1" ht="30" customHeight="1" thickTop="1" thickBot="1">
      <c r="A1" s="8"/>
      <c r="B1" s="57" t="s">
        <v>9</v>
      </c>
      <c r="C1" s="58"/>
      <c r="D1" s="57" t="s">
        <v>16</v>
      </c>
      <c r="E1" s="58"/>
      <c r="F1" s="57"/>
      <c r="G1" s="58"/>
      <c r="H1" s="57"/>
      <c r="I1" s="58"/>
      <c r="J1" s="57"/>
      <c r="K1" s="58"/>
      <c r="L1" s="57"/>
      <c r="M1" s="58"/>
      <c r="N1" s="57"/>
      <c r="O1" s="58"/>
      <c r="P1" s="57"/>
      <c r="Q1" s="58"/>
      <c r="R1" s="57"/>
      <c r="S1" s="58"/>
      <c r="T1" s="57"/>
      <c r="U1" s="58"/>
      <c r="V1" s="57"/>
      <c r="W1" s="58"/>
      <c r="X1" s="57"/>
      <c r="Y1" s="58"/>
    </row>
    <row r="2" spans="1:25" s="11" customFormat="1" ht="26.4" thickTop="1">
      <c r="A2" s="9" t="str">
        <f>ACHAT!B3</f>
        <v>COCA</v>
      </c>
      <c r="B2" s="16">
        <v>10</v>
      </c>
      <c r="C2" s="13">
        <f>B2*ACHAT!D6</f>
        <v>4.1866666666666665</v>
      </c>
      <c r="D2" s="16">
        <v>101</v>
      </c>
      <c r="E2" s="13"/>
      <c r="F2" s="16"/>
      <c r="G2" s="13"/>
      <c r="H2" s="16"/>
      <c r="I2" s="13"/>
      <c r="J2" s="16"/>
      <c r="K2" s="13"/>
      <c r="L2" s="16"/>
      <c r="M2" s="13"/>
      <c r="N2" s="16"/>
      <c r="O2" s="13"/>
      <c r="P2" s="16"/>
      <c r="Q2" s="13"/>
      <c r="R2" s="16"/>
      <c r="S2" s="13"/>
      <c r="T2" s="16"/>
      <c r="U2" s="13"/>
      <c r="V2" s="16"/>
      <c r="W2" s="13"/>
      <c r="X2" s="16"/>
      <c r="Y2" s="17"/>
    </row>
    <row r="3" spans="1:25" s="11" customFormat="1">
      <c r="A3" s="10" t="str">
        <f>ACHAT!B7</f>
        <v>ORANGINA</v>
      </c>
      <c r="B3" s="18"/>
      <c r="C3" s="14"/>
      <c r="D3" s="18">
        <v>95</v>
      </c>
      <c r="E3" s="14"/>
      <c r="F3" s="18"/>
      <c r="G3" s="14"/>
      <c r="H3" s="18"/>
      <c r="I3" s="14"/>
      <c r="J3" s="18"/>
      <c r="K3" s="14"/>
      <c r="L3" s="18"/>
      <c r="M3" s="14"/>
      <c r="N3" s="18"/>
      <c r="O3" s="14"/>
      <c r="P3" s="18"/>
      <c r="Q3" s="14"/>
      <c r="R3" s="18"/>
      <c r="S3" s="14"/>
      <c r="T3" s="18"/>
      <c r="U3" s="14"/>
      <c r="V3" s="18"/>
      <c r="W3" s="14"/>
      <c r="X3" s="18"/>
      <c r="Y3" s="19"/>
    </row>
    <row r="4" spans="1:25" s="11" customFormat="1">
      <c r="A4" s="10" t="str">
        <f>ACHAT!B11</f>
        <v>OASIS</v>
      </c>
      <c r="B4" s="18"/>
      <c r="C4" s="14"/>
      <c r="D4" s="18">
        <v>22</v>
      </c>
      <c r="E4" s="14"/>
      <c r="F4" s="18"/>
      <c r="G4" s="14"/>
      <c r="H4" s="18"/>
      <c r="I4" s="14"/>
      <c r="J4" s="18"/>
      <c r="K4" s="14"/>
      <c r="L4" s="18"/>
      <c r="M4" s="14"/>
      <c r="N4" s="18"/>
      <c r="O4" s="14"/>
      <c r="P4" s="18"/>
      <c r="Q4" s="14"/>
      <c r="R4" s="18"/>
      <c r="S4" s="14"/>
      <c r="T4" s="18"/>
      <c r="U4" s="14"/>
      <c r="V4" s="18"/>
      <c r="W4" s="14"/>
      <c r="X4" s="18"/>
      <c r="Y4" s="19"/>
    </row>
    <row r="5" spans="1:25" s="11" customFormat="1">
      <c r="A5" s="10" t="str">
        <f>ACHAT!B15</f>
        <v>ICE TEA</v>
      </c>
      <c r="B5" s="18"/>
      <c r="C5" s="14"/>
      <c r="D5" s="18">
        <v>35</v>
      </c>
      <c r="E5" s="14"/>
      <c r="F5" s="18"/>
      <c r="G5" s="14"/>
      <c r="H5" s="18"/>
      <c r="I5" s="14"/>
      <c r="J5" s="18"/>
      <c r="K5" s="14"/>
      <c r="L5" s="18"/>
      <c r="M5" s="14"/>
      <c r="N5" s="18"/>
      <c r="O5" s="14"/>
      <c r="P5" s="18"/>
      <c r="Q5" s="14"/>
      <c r="R5" s="18"/>
      <c r="S5" s="14"/>
      <c r="T5" s="18"/>
      <c r="U5" s="14"/>
      <c r="V5" s="18"/>
      <c r="W5" s="14"/>
      <c r="X5" s="18"/>
      <c r="Y5" s="19"/>
    </row>
    <row r="6" spans="1:25" s="11" customFormat="1">
      <c r="A6" s="10" t="str">
        <f>ACHAT!B19</f>
        <v>SCHWEPPES</v>
      </c>
      <c r="B6" s="18"/>
      <c r="C6" s="14"/>
      <c r="D6" s="18">
        <v>26</v>
      </c>
      <c r="E6" s="14"/>
      <c r="F6" s="18"/>
      <c r="G6" s="14"/>
      <c r="H6" s="18"/>
      <c r="I6" s="14"/>
      <c r="J6" s="18"/>
      <c r="K6" s="14"/>
      <c r="L6" s="18"/>
      <c r="M6" s="14"/>
      <c r="N6" s="18"/>
      <c r="O6" s="14"/>
      <c r="P6" s="18"/>
      <c r="Q6" s="14"/>
      <c r="R6" s="18"/>
      <c r="S6" s="14"/>
      <c r="T6" s="18"/>
      <c r="U6" s="14"/>
      <c r="V6" s="18"/>
      <c r="W6" s="14"/>
      <c r="X6" s="18"/>
      <c r="Y6" s="19"/>
    </row>
    <row r="7" spans="1:25" s="11" customFormat="1">
      <c r="A7" s="10" t="str">
        <f>ACHAT!B23</f>
        <v>PERRIER</v>
      </c>
      <c r="B7" s="18"/>
      <c r="C7" s="14"/>
      <c r="D7" s="18">
        <v>58</v>
      </c>
      <c r="E7" s="14"/>
      <c r="F7" s="18"/>
      <c r="G7" s="14"/>
      <c r="H7" s="18"/>
      <c r="I7" s="14"/>
      <c r="J7" s="18"/>
      <c r="K7" s="14"/>
      <c r="L7" s="18"/>
      <c r="M7" s="14"/>
      <c r="N7" s="18"/>
      <c r="O7" s="14"/>
      <c r="P7" s="18"/>
      <c r="Q7" s="14"/>
      <c r="R7" s="18"/>
      <c r="S7" s="14"/>
      <c r="T7" s="18"/>
      <c r="U7" s="14"/>
      <c r="V7" s="18"/>
      <c r="W7" s="14"/>
      <c r="X7" s="18"/>
      <c r="Y7" s="19"/>
    </row>
    <row r="8" spans="1:25" s="11" customFormat="1">
      <c r="A8" s="10" t="str">
        <f>ACHAT!B27</f>
        <v>EAU 0,5 cl</v>
      </c>
      <c r="B8" s="18"/>
      <c r="C8" s="14"/>
      <c r="D8" s="18">
        <v>71</v>
      </c>
      <c r="E8" s="14"/>
      <c r="F8" s="18"/>
      <c r="G8" s="14"/>
      <c r="H8" s="18"/>
      <c r="I8" s="14"/>
      <c r="J8" s="18"/>
      <c r="K8" s="14"/>
      <c r="L8" s="18"/>
      <c r="M8" s="14"/>
      <c r="N8" s="18"/>
      <c r="O8" s="14"/>
      <c r="P8" s="18"/>
      <c r="Q8" s="14"/>
      <c r="R8" s="18"/>
      <c r="S8" s="14"/>
      <c r="T8" s="18"/>
      <c r="U8" s="14"/>
      <c r="V8" s="18"/>
      <c r="W8" s="14"/>
      <c r="X8" s="18"/>
      <c r="Y8" s="19"/>
    </row>
    <row r="9" spans="1:25" s="11" customFormat="1">
      <c r="A9" s="10" t="str">
        <f>ACHAT!B31</f>
        <v>EAU 150 cl</v>
      </c>
      <c r="B9" s="18"/>
      <c r="C9" s="14"/>
      <c r="D9" s="18">
        <v>52</v>
      </c>
      <c r="E9" s="14"/>
      <c r="F9" s="18"/>
      <c r="G9" s="14"/>
      <c r="H9" s="18"/>
      <c r="I9" s="14"/>
      <c r="J9" s="18"/>
      <c r="K9" s="14"/>
      <c r="L9" s="18"/>
      <c r="M9" s="14"/>
      <c r="N9" s="18"/>
      <c r="O9" s="14"/>
      <c r="P9" s="18"/>
      <c r="Q9" s="14"/>
      <c r="R9" s="18"/>
      <c r="S9" s="14"/>
      <c r="T9" s="18"/>
      <c r="U9" s="14"/>
      <c r="V9" s="18"/>
      <c r="W9" s="14"/>
      <c r="X9" s="18"/>
      <c r="Y9" s="19"/>
    </row>
    <row r="10" spans="1:25" s="11" customFormat="1">
      <c r="A10" s="10" t="str">
        <f>ACHAT!B35</f>
        <v>BIERRE Fut</v>
      </c>
      <c r="B10" s="18"/>
      <c r="C10" s="14"/>
      <c r="D10" s="18">
        <v>120</v>
      </c>
      <c r="E10" s="14"/>
      <c r="F10" s="18"/>
      <c r="G10" s="14"/>
      <c r="H10" s="18"/>
      <c r="I10" s="14"/>
      <c r="J10" s="18"/>
      <c r="K10" s="14"/>
      <c r="L10" s="18"/>
      <c r="M10" s="14"/>
      <c r="N10" s="18"/>
      <c r="O10" s="14"/>
      <c r="P10" s="18"/>
      <c r="Q10" s="14"/>
      <c r="R10" s="18"/>
      <c r="S10" s="14"/>
      <c r="T10" s="18"/>
      <c r="U10" s="14"/>
      <c r="V10" s="18"/>
      <c r="W10" s="14"/>
      <c r="X10" s="18"/>
      <c r="Y10" s="19"/>
    </row>
    <row r="11" spans="1:25" s="11" customFormat="1">
      <c r="A11" s="10" t="str">
        <f>ACHAT!B39</f>
        <v>BIERRE 33 cl</v>
      </c>
      <c r="B11" s="18"/>
      <c r="C11" s="14"/>
      <c r="D11" s="18">
        <v>15</v>
      </c>
      <c r="E11" s="14"/>
      <c r="F11" s="18"/>
      <c r="G11" s="14"/>
      <c r="H11" s="18"/>
      <c r="I11" s="14"/>
      <c r="J11" s="18"/>
      <c r="K11" s="14"/>
      <c r="L11" s="18"/>
      <c r="M11" s="14"/>
      <c r="N11" s="18"/>
      <c r="O11" s="14"/>
      <c r="P11" s="18"/>
      <c r="Q11" s="14"/>
      <c r="R11" s="18"/>
      <c r="S11" s="14"/>
      <c r="T11" s="18"/>
      <c r="U11" s="14"/>
      <c r="V11" s="18"/>
      <c r="W11" s="14"/>
      <c r="X11" s="18"/>
      <c r="Y11" s="19"/>
    </row>
    <row r="12" spans="1:25" s="11" customFormat="1">
      <c r="A12" s="10" t="str">
        <f>ACHAT!B43</f>
        <v>CHAMPAGNE</v>
      </c>
      <c r="B12" s="18">
        <v>1</v>
      </c>
      <c r="C12" s="14"/>
      <c r="D12" s="18"/>
      <c r="E12" s="14"/>
      <c r="F12" s="18"/>
      <c r="G12" s="14"/>
      <c r="H12" s="18"/>
      <c r="I12" s="14"/>
      <c r="J12" s="18"/>
      <c r="K12" s="14"/>
      <c r="L12" s="18"/>
      <c r="M12" s="14"/>
      <c r="N12" s="18"/>
      <c r="O12" s="14"/>
      <c r="P12" s="18"/>
      <c r="Q12" s="14"/>
      <c r="R12" s="18"/>
      <c r="S12" s="14"/>
      <c r="T12" s="18"/>
      <c r="U12" s="14"/>
      <c r="V12" s="18"/>
      <c r="W12" s="14"/>
      <c r="X12" s="18"/>
      <c r="Y12" s="19"/>
    </row>
    <row r="13" spans="1:25" s="11" customFormat="1">
      <c r="A13" s="10" t="str">
        <f>ACHAT!B47</f>
        <v>CREMANT</v>
      </c>
      <c r="B13" s="18"/>
      <c r="C13" s="14"/>
      <c r="D13" s="18"/>
      <c r="E13" s="14"/>
      <c r="F13" s="18"/>
      <c r="G13" s="14"/>
      <c r="H13" s="18"/>
      <c r="I13" s="14"/>
      <c r="J13" s="18"/>
      <c r="K13" s="14"/>
      <c r="L13" s="18"/>
      <c r="M13" s="14"/>
      <c r="N13" s="18"/>
      <c r="O13" s="14"/>
      <c r="P13" s="18"/>
      <c r="Q13" s="14"/>
      <c r="R13" s="18"/>
      <c r="S13" s="14"/>
      <c r="T13" s="18"/>
      <c r="U13" s="14"/>
      <c r="V13" s="18"/>
      <c r="W13" s="14"/>
      <c r="X13" s="18"/>
      <c r="Y13" s="19"/>
    </row>
    <row r="14" spans="1:25" s="11" customFormat="1">
      <c r="A14" s="10" t="str">
        <f>ACHAT!B51</f>
        <v>CIDRE Doux</v>
      </c>
      <c r="B14" s="18"/>
      <c r="C14" s="14"/>
      <c r="D14" s="18"/>
      <c r="E14" s="14"/>
      <c r="F14" s="18"/>
      <c r="G14" s="14"/>
      <c r="H14" s="18"/>
      <c r="I14" s="14"/>
      <c r="J14" s="18"/>
      <c r="K14" s="14"/>
      <c r="L14" s="18"/>
      <c r="M14" s="14"/>
      <c r="N14" s="18"/>
      <c r="O14" s="14"/>
      <c r="P14" s="18"/>
      <c r="Q14" s="14"/>
      <c r="R14" s="18"/>
      <c r="S14" s="14"/>
      <c r="T14" s="18"/>
      <c r="U14" s="14"/>
      <c r="V14" s="18"/>
      <c r="W14" s="14"/>
      <c r="X14" s="18"/>
      <c r="Y14" s="19"/>
    </row>
    <row r="15" spans="1:25" s="11" customFormat="1">
      <c r="A15" s="10" t="str">
        <f>ACHAT!B55</f>
        <v>CIDRE Brut</v>
      </c>
      <c r="B15" s="18"/>
      <c r="C15" s="14"/>
      <c r="D15" s="18"/>
      <c r="E15" s="14"/>
      <c r="F15" s="18"/>
      <c r="G15" s="14"/>
      <c r="H15" s="18"/>
      <c r="I15" s="14"/>
      <c r="J15" s="18"/>
      <c r="K15" s="14"/>
      <c r="L15" s="18"/>
      <c r="M15" s="14"/>
      <c r="N15" s="18"/>
      <c r="O15" s="14"/>
      <c r="P15" s="18"/>
      <c r="Q15" s="14"/>
      <c r="R15" s="18"/>
      <c r="S15" s="14"/>
      <c r="T15" s="18"/>
      <c r="U15" s="14"/>
      <c r="V15" s="18"/>
      <c r="W15" s="14"/>
      <c r="X15" s="18"/>
      <c r="Y15" s="19"/>
    </row>
    <row r="16" spans="1:25" s="11" customFormat="1">
      <c r="A16" s="10" t="str">
        <f>ACHAT!B59</f>
        <v>VIN Blanc</v>
      </c>
      <c r="B16" s="18"/>
      <c r="C16" s="14"/>
      <c r="D16" s="18">
        <v>8</v>
      </c>
      <c r="E16" s="14"/>
      <c r="F16" s="18"/>
      <c r="G16" s="14"/>
      <c r="H16" s="18"/>
      <c r="I16" s="14"/>
      <c r="J16" s="18"/>
      <c r="K16" s="14"/>
      <c r="L16" s="18"/>
      <c r="M16" s="14"/>
      <c r="N16" s="18"/>
      <c r="O16" s="14"/>
      <c r="P16" s="18"/>
      <c r="Q16" s="14"/>
      <c r="R16" s="18"/>
      <c r="S16" s="14"/>
      <c r="T16" s="18"/>
      <c r="U16" s="14"/>
      <c r="V16" s="18"/>
      <c r="W16" s="14"/>
      <c r="X16" s="18"/>
      <c r="Y16" s="19"/>
    </row>
    <row r="17" spans="1:25" s="11" customFormat="1">
      <c r="A17" s="10" t="str">
        <f>ACHAT!B63</f>
        <v>VIN Rouge</v>
      </c>
      <c r="B17" s="18"/>
      <c r="C17" s="14"/>
      <c r="D17" s="18">
        <v>7</v>
      </c>
      <c r="E17" s="14"/>
      <c r="F17" s="18"/>
      <c r="G17" s="14"/>
      <c r="H17" s="18"/>
      <c r="I17" s="14"/>
      <c r="J17" s="18"/>
      <c r="K17" s="14"/>
      <c r="L17" s="18"/>
      <c r="M17" s="14"/>
      <c r="N17" s="18"/>
      <c r="O17" s="14"/>
      <c r="P17" s="18"/>
      <c r="Q17" s="14"/>
      <c r="R17" s="18"/>
      <c r="S17" s="14"/>
      <c r="T17" s="18"/>
      <c r="U17" s="14"/>
      <c r="V17" s="18"/>
      <c r="W17" s="14"/>
      <c r="X17" s="18"/>
      <c r="Y17" s="19"/>
    </row>
    <row r="18" spans="1:25" s="11" customFormat="1" ht="26.4" thickBot="1">
      <c r="A18" s="12" t="str">
        <f>ACHAT!B67</f>
        <v>Rosé Griotte</v>
      </c>
      <c r="B18" s="53"/>
      <c r="C18" s="54"/>
      <c r="D18" s="53">
        <v>10</v>
      </c>
      <c r="E18" s="54"/>
      <c r="F18" s="53"/>
      <c r="G18" s="54"/>
      <c r="H18" s="53"/>
      <c r="I18" s="54"/>
      <c r="J18" s="53"/>
      <c r="K18" s="54"/>
      <c r="L18" s="53"/>
      <c r="M18" s="54"/>
      <c r="N18" s="53"/>
      <c r="O18" s="54"/>
      <c r="P18" s="53"/>
      <c r="Q18" s="54"/>
      <c r="R18" s="53"/>
      <c r="S18" s="54"/>
      <c r="T18" s="53"/>
      <c r="U18" s="54"/>
      <c r="V18" s="53"/>
      <c r="W18" s="54"/>
      <c r="X18" s="53"/>
      <c r="Y18" s="55"/>
    </row>
    <row r="19" spans="1:25" ht="26.4" thickTop="1">
      <c r="B19" s="59">
        <f>SUM(C2:C18)</f>
        <v>4.1866666666666665</v>
      </c>
      <c r="C19" s="60"/>
      <c r="D19" s="59">
        <f>SUM(E2:E18)</f>
        <v>0</v>
      </c>
      <c r="E19" s="60"/>
      <c r="F19" s="59">
        <f>SUM(G2:G18)</f>
        <v>0</v>
      </c>
      <c r="G19" s="60"/>
      <c r="H19" s="59">
        <f>SUM(I2:I18)</f>
        <v>0</v>
      </c>
      <c r="I19" s="60"/>
      <c r="J19" s="59">
        <f>SUM(K2:K18)</f>
        <v>0</v>
      </c>
      <c r="K19" s="60"/>
      <c r="L19" s="59">
        <f>SUM(M2:M18)</f>
        <v>0</v>
      </c>
      <c r="M19" s="60"/>
      <c r="N19" s="59">
        <f>SUM(O2:O18)</f>
        <v>0</v>
      </c>
      <c r="O19" s="60"/>
      <c r="P19" s="59">
        <f>SUM(Q2:Q18)</f>
        <v>0</v>
      </c>
      <c r="Q19" s="60"/>
      <c r="R19" s="59">
        <f>SUM(S2:S18)</f>
        <v>0</v>
      </c>
      <c r="S19" s="60"/>
      <c r="T19" s="59">
        <f>SUM(U2:U18)</f>
        <v>0</v>
      </c>
      <c r="U19" s="60"/>
      <c r="V19" s="59">
        <f>SUM(W2:W18)</f>
        <v>0</v>
      </c>
      <c r="W19" s="60"/>
      <c r="X19" s="59">
        <f>SUM(Y2:Y18)</f>
        <v>0</v>
      </c>
      <c r="Y19" s="60"/>
    </row>
  </sheetData>
  <sheetProtection formatCells="0" formatColumns="0" formatRows="0" insertColumns="0" insertRows="0" insertHyperlinks="0" deleteColumns="0" deleteRows="0" sort="0" autoFilter="0" pivotTables="0"/>
  <mergeCells count="24">
    <mergeCell ref="X19:Y19"/>
    <mergeCell ref="V19:W19"/>
    <mergeCell ref="T19:U19"/>
    <mergeCell ref="R19:S19"/>
    <mergeCell ref="P19:Q19"/>
    <mergeCell ref="N19:O19"/>
    <mergeCell ref="T1:U1"/>
    <mergeCell ref="V1:W1"/>
    <mergeCell ref="B19:C19"/>
    <mergeCell ref="D19:E19"/>
    <mergeCell ref="H19:I19"/>
    <mergeCell ref="F19:G19"/>
    <mergeCell ref="J19:K19"/>
    <mergeCell ref="L19:M19"/>
    <mergeCell ref="B1:C1"/>
    <mergeCell ref="D1:E1"/>
    <mergeCell ref="F1:G1"/>
    <mergeCell ref="H1:I1"/>
    <mergeCell ref="J1:K1"/>
    <mergeCell ref="X1:Y1"/>
    <mergeCell ref="L1:M1"/>
    <mergeCell ref="N1:O1"/>
    <mergeCell ref="P1:Q1"/>
    <mergeCell ref="R1:S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Z71"/>
  <sheetViews>
    <sheetView showZeros="0" zoomScaleNormal="100" workbookViewId="0">
      <selection activeCell="D10" sqref="D10"/>
    </sheetView>
  </sheetViews>
  <sheetFormatPr baseColWidth="10" defaultRowHeight="19.95" customHeight="1"/>
  <cols>
    <col min="1" max="1" width="11.5546875" style="24"/>
    <col min="2" max="2" width="22.88671875" style="2" customWidth="1"/>
    <col min="3" max="3" width="9" style="2" customWidth="1"/>
    <col min="4" max="15" width="11.5546875" style="25" customWidth="1"/>
    <col min="16" max="16384" width="11.5546875" style="25"/>
  </cols>
  <sheetData>
    <row r="1" spans="1:26" s="30" customFormat="1" ht="15" customHeight="1" thickTop="1" thickBot="1">
      <c r="A1" s="78"/>
      <c r="B1" s="72" t="s">
        <v>8</v>
      </c>
      <c r="C1" s="61" t="s">
        <v>20</v>
      </c>
      <c r="D1" s="74">
        <v>42095</v>
      </c>
      <c r="E1" s="74">
        <v>42491</v>
      </c>
      <c r="F1" s="74">
        <v>42522</v>
      </c>
      <c r="G1" s="76"/>
      <c r="H1" s="76"/>
      <c r="I1" s="76"/>
      <c r="J1" s="76"/>
      <c r="K1" s="76"/>
      <c r="L1" s="76"/>
      <c r="M1" s="76"/>
      <c r="N1" s="76"/>
      <c r="O1" s="76"/>
      <c r="P1" s="68"/>
      <c r="Q1" s="68"/>
      <c r="R1" s="68"/>
      <c r="S1" s="68"/>
      <c r="T1" s="68"/>
      <c r="U1" s="68"/>
      <c r="V1" s="68"/>
      <c r="W1" s="68"/>
      <c r="X1" s="68"/>
      <c r="Y1" s="68"/>
      <c r="Z1" s="70"/>
    </row>
    <row r="2" spans="1:26" s="26" customFormat="1" ht="15" customHeight="1" thickBot="1">
      <c r="A2" s="79"/>
      <c r="B2" s="73"/>
      <c r="C2" s="62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69"/>
      <c r="Q2" s="69"/>
      <c r="R2" s="69"/>
      <c r="S2" s="69"/>
      <c r="T2" s="69"/>
      <c r="U2" s="69"/>
      <c r="V2" s="69"/>
      <c r="W2" s="69"/>
      <c r="X2" s="69"/>
      <c r="Y2" s="69"/>
      <c r="Z2" s="71"/>
    </row>
    <row r="3" spans="1:26" s="27" customFormat="1" ht="15" customHeight="1">
      <c r="A3" s="38">
        <f>SUM(C3:O3)</f>
        <v>117</v>
      </c>
      <c r="B3" s="63" t="s">
        <v>0</v>
      </c>
      <c r="C3" s="31"/>
      <c r="D3" s="32">
        <v>45</v>
      </c>
      <c r="E3" s="32">
        <v>72</v>
      </c>
      <c r="F3" s="32">
        <v>0</v>
      </c>
      <c r="G3" s="32">
        <v>0</v>
      </c>
      <c r="H3" s="32">
        <v>0</v>
      </c>
      <c r="I3" s="32">
        <v>0</v>
      </c>
      <c r="J3" s="32">
        <v>0</v>
      </c>
      <c r="K3" s="32">
        <v>0</v>
      </c>
      <c r="L3" s="32">
        <v>0</v>
      </c>
      <c r="M3" s="32">
        <v>0</v>
      </c>
      <c r="N3" s="32">
        <v>0</v>
      </c>
      <c r="O3" s="32">
        <v>0</v>
      </c>
      <c r="P3" s="33"/>
      <c r="Q3" s="33"/>
      <c r="R3" s="33"/>
      <c r="S3" s="33"/>
      <c r="T3" s="33"/>
      <c r="U3" s="33"/>
      <c r="V3" s="33"/>
      <c r="W3" s="33"/>
      <c r="X3" s="33"/>
      <c r="Y3" s="33"/>
      <c r="Z3" s="42"/>
    </row>
    <row r="4" spans="1:26" s="27" customFormat="1" ht="15" customHeight="1">
      <c r="A4" s="98">
        <v>1.5</v>
      </c>
      <c r="B4" s="64"/>
      <c r="C4" s="48"/>
      <c r="D4" s="83">
        <v>42705</v>
      </c>
      <c r="E4" s="83">
        <v>42736</v>
      </c>
      <c r="F4" s="49"/>
      <c r="G4" s="49"/>
      <c r="H4" s="49"/>
      <c r="I4" s="49"/>
      <c r="J4" s="49"/>
      <c r="K4" s="49"/>
      <c r="L4" s="49"/>
      <c r="M4" s="49"/>
      <c r="N4" s="49"/>
      <c r="O4" s="49"/>
      <c r="P4" s="50"/>
      <c r="Q4" s="50"/>
      <c r="R4" s="50"/>
      <c r="S4" s="50"/>
      <c r="T4" s="50"/>
      <c r="U4" s="50"/>
      <c r="V4" s="50"/>
      <c r="W4" s="50"/>
      <c r="X4" s="50"/>
      <c r="Y4" s="50"/>
      <c r="Z4" s="51"/>
    </row>
    <row r="5" spans="1:26" s="28" customFormat="1" ht="15" customHeight="1">
      <c r="A5" s="39">
        <f>SUM(D5:O5)</f>
        <v>57.81</v>
      </c>
      <c r="B5" s="65"/>
      <c r="C5" s="34"/>
      <c r="D5" s="35">
        <v>18.84</v>
      </c>
      <c r="E5" s="35">
        <v>38.97</v>
      </c>
      <c r="F5" s="35">
        <v>0</v>
      </c>
      <c r="G5" s="35">
        <v>0</v>
      </c>
      <c r="H5" s="35">
        <v>0</v>
      </c>
      <c r="I5" s="35">
        <v>0</v>
      </c>
      <c r="J5" s="35">
        <v>0</v>
      </c>
      <c r="K5" s="35">
        <v>0</v>
      </c>
      <c r="L5" s="35">
        <v>0</v>
      </c>
      <c r="M5" s="35">
        <v>0</v>
      </c>
      <c r="N5" s="35">
        <v>0</v>
      </c>
      <c r="O5" s="35">
        <v>0</v>
      </c>
      <c r="P5" s="36"/>
      <c r="Q5" s="36"/>
      <c r="R5" s="36"/>
      <c r="S5" s="36"/>
      <c r="T5" s="36"/>
      <c r="U5" s="36"/>
      <c r="V5" s="36"/>
      <c r="W5" s="36"/>
      <c r="X5" s="36"/>
      <c r="Y5" s="36"/>
      <c r="Z5" s="43"/>
    </row>
    <row r="6" spans="1:26" s="29" customFormat="1" ht="15" customHeight="1" thickBot="1">
      <c r="A6" s="45"/>
      <c r="B6" s="66"/>
      <c r="C6" s="46" t="str">
        <f>IFERROR(C5/C3,"")</f>
        <v/>
      </c>
      <c r="D6" s="46">
        <f>IFERROR(D5/D3,"")</f>
        <v>0.41866666666666669</v>
      </c>
      <c r="E6" s="46">
        <f t="shared" ref="E6:Z6" si="0">IFERROR(E5/E3,"")</f>
        <v>0.54125000000000001</v>
      </c>
      <c r="F6" s="46" t="str">
        <f t="shared" si="0"/>
        <v/>
      </c>
      <c r="G6" s="46" t="str">
        <f t="shared" si="0"/>
        <v/>
      </c>
      <c r="H6" s="46" t="str">
        <f t="shared" si="0"/>
        <v/>
      </c>
      <c r="I6" s="46" t="str">
        <f t="shared" si="0"/>
        <v/>
      </c>
      <c r="J6" s="46" t="str">
        <f t="shared" si="0"/>
        <v/>
      </c>
      <c r="K6" s="46" t="str">
        <f t="shared" si="0"/>
        <v/>
      </c>
      <c r="L6" s="46" t="str">
        <f t="shared" si="0"/>
        <v/>
      </c>
      <c r="M6" s="46" t="str">
        <f t="shared" si="0"/>
        <v/>
      </c>
      <c r="N6" s="46" t="str">
        <f t="shared" si="0"/>
        <v/>
      </c>
      <c r="O6" s="46" t="str">
        <f t="shared" si="0"/>
        <v/>
      </c>
      <c r="P6" s="46" t="str">
        <f t="shared" si="0"/>
        <v/>
      </c>
      <c r="Q6" s="46" t="str">
        <f t="shared" si="0"/>
        <v/>
      </c>
      <c r="R6" s="46" t="str">
        <f t="shared" si="0"/>
        <v/>
      </c>
      <c r="S6" s="46" t="str">
        <f t="shared" si="0"/>
        <v/>
      </c>
      <c r="T6" s="46" t="str">
        <f t="shared" si="0"/>
        <v/>
      </c>
      <c r="U6" s="46" t="str">
        <f t="shared" si="0"/>
        <v/>
      </c>
      <c r="V6" s="46" t="str">
        <f t="shared" si="0"/>
        <v/>
      </c>
      <c r="W6" s="46" t="str">
        <f t="shared" si="0"/>
        <v/>
      </c>
      <c r="X6" s="46" t="str">
        <f t="shared" si="0"/>
        <v/>
      </c>
      <c r="Y6" s="46" t="str">
        <f t="shared" si="0"/>
        <v/>
      </c>
      <c r="Z6" s="46" t="str">
        <f t="shared" si="0"/>
        <v/>
      </c>
    </row>
    <row r="7" spans="1:26" s="27" customFormat="1" ht="15" customHeight="1">
      <c r="A7" s="38">
        <f>SUM(C7:O7)</f>
        <v>120</v>
      </c>
      <c r="B7" s="63" t="s">
        <v>1</v>
      </c>
      <c r="C7" s="31"/>
      <c r="D7" s="32">
        <f>8*6</f>
        <v>48</v>
      </c>
      <c r="E7" s="32">
        <v>72</v>
      </c>
      <c r="F7" s="32">
        <v>0</v>
      </c>
      <c r="G7" s="32">
        <v>0</v>
      </c>
      <c r="H7" s="32">
        <v>0</v>
      </c>
      <c r="I7" s="32">
        <v>0</v>
      </c>
      <c r="J7" s="32">
        <v>0</v>
      </c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3"/>
      <c r="Q7" s="33"/>
      <c r="R7" s="33"/>
      <c r="S7" s="33"/>
      <c r="T7" s="33"/>
      <c r="U7" s="33"/>
      <c r="V7" s="33"/>
      <c r="W7" s="33"/>
      <c r="X7" s="33"/>
      <c r="Y7" s="33"/>
      <c r="Z7" s="42"/>
    </row>
    <row r="8" spans="1:26" s="27" customFormat="1" ht="15" customHeight="1">
      <c r="A8" s="99">
        <f>A4</f>
        <v>1.5</v>
      </c>
      <c r="B8" s="64"/>
      <c r="C8" s="48"/>
      <c r="D8" s="83">
        <v>42736</v>
      </c>
      <c r="E8" s="83">
        <v>42705</v>
      </c>
      <c r="F8" s="49"/>
      <c r="G8" s="49"/>
      <c r="H8" s="49"/>
      <c r="I8" s="49"/>
      <c r="J8" s="49"/>
      <c r="K8" s="49"/>
      <c r="L8" s="49"/>
      <c r="M8" s="49"/>
      <c r="N8" s="49"/>
      <c r="O8" s="49"/>
      <c r="P8" s="50"/>
      <c r="Q8" s="50"/>
      <c r="R8" s="50"/>
      <c r="S8" s="50"/>
      <c r="T8" s="50"/>
      <c r="U8" s="50"/>
      <c r="V8" s="50"/>
      <c r="W8" s="50"/>
      <c r="X8" s="50"/>
      <c r="Y8" s="50"/>
      <c r="Z8" s="51"/>
    </row>
    <row r="9" spans="1:26" s="28" customFormat="1" ht="15" customHeight="1">
      <c r="A9" s="39">
        <f>SUM(D9:O9)</f>
        <v>71.42</v>
      </c>
      <c r="B9" s="65"/>
      <c r="C9" s="34"/>
      <c r="D9" s="35">
        <v>22.88</v>
      </c>
      <c r="E9" s="35">
        <v>48.54</v>
      </c>
      <c r="F9" s="35">
        <v>0</v>
      </c>
      <c r="G9" s="35">
        <v>0</v>
      </c>
      <c r="H9" s="35">
        <v>0</v>
      </c>
      <c r="I9" s="35">
        <v>0</v>
      </c>
      <c r="J9" s="35">
        <v>0</v>
      </c>
      <c r="K9" s="35">
        <v>0</v>
      </c>
      <c r="L9" s="35">
        <v>0</v>
      </c>
      <c r="M9" s="35">
        <v>0</v>
      </c>
      <c r="N9" s="35">
        <v>0</v>
      </c>
      <c r="O9" s="35">
        <v>0</v>
      </c>
      <c r="P9" s="36"/>
      <c r="Q9" s="36"/>
      <c r="R9" s="36"/>
      <c r="S9" s="36"/>
      <c r="T9" s="36"/>
      <c r="U9" s="36"/>
      <c r="V9" s="36"/>
      <c r="W9" s="36"/>
      <c r="X9" s="36"/>
      <c r="Y9" s="36"/>
      <c r="Z9" s="43"/>
    </row>
    <row r="10" spans="1:26" s="29" customFormat="1" ht="15" customHeight="1" thickBot="1">
      <c r="A10" s="52"/>
      <c r="B10" s="67"/>
      <c r="C10" s="37" t="str">
        <f>IFERROR(C9/C7,"")</f>
        <v/>
      </c>
      <c r="D10" s="37">
        <f>IFERROR(D9/D7,"")</f>
        <v>0.47666666666666663</v>
      </c>
      <c r="E10" s="37">
        <f t="shared" ref="E10:G10" si="1">IFERROR(E9/E7,"")</f>
        <v>0.67416666666666669</v>
      </c>
      <c r="F10" s="37" t="str">
        <f t="shared" si="1"/>
        <v/>
      </c>
      <c r="G10" s="37" t="str">
        <f t="shared" si="1"/>
        <v/>
      </c>
      <c r="H10" s="37" t="str">
        <f t="shared" ref="H10" si="2">IFERROR(H9/H7,"")</f>
        <v/>
      </c>
      <c r="I10" s="37" t="str">
        <f t="shared" ref="I10:J10" si="3">IFERROR(I9/I7,"")</f>
        <v/>
      </c>
      <c r="J10" s="37" t="str">
        <f t="shared" si="3"/>
        <v/>
      </c>
      <c r="K10" s="37" t="str">
        <f t="shared" ref="K10" si="4">IFERROR(K9/K7,"")</f>
        <v/>
      </c>
      <c r="L10" s="37" t="str">
        <f t="shared" ref="L10:M10" si="5">IFERROR(L9/L7,"")</f>
        <v/>
      </c>
      <c r="M10" s="37" t="str">
        <f t="shared" si="5"/>
        <v/>
      </c>
      <c r="N10" s="37" t="str">
        <f t="shared" ref="N10" si="6">IFERROR(N9/N7,"")</f>
        <v/>
      </c>
      <c r="O10" s="37" t="str">
        <f t="shared" ref="O10:P10" si="7">IFERROR(O9/O7,"")</f>
        <v/>
      </c>
      <c r="P10" s="37" t="str">
        <f t="shared" si="7"/>
        <v/>
      </c>
      <c r="Q10" s="37" t="str">
        <f t="shared" ref="Q10" si="8">IFERROR(Q9/Q7,"")</f>
        <v/>
      </c>
      <c r="R10" s="37" t="str">
        <f t="shared" ref="R10:S10" si="9">IFERROR(R9/R7,"")</f>
        <v/>
      </c>
      <c r="S10" s="37" t="str">
        <f t="shared" si="9"/>
        <v/>
      </c>
      <c r="T10" s="37" t="str">
        <f t="shared" ref="T10" si="10">IFERROR(T9/T7,"")</f>
        <v/>
      </c>
      <c r="U10" s="37" t="str">
        <f t="shared" ref="U10:V10" si="11">IFERROR(U9/U7,"")</f>
        <v/>
      </c>
      <c r="V10" s="37" t="str">
        <f t="shared" si="11"/>
        <v/>
      </c>
      <c r="W10" s="37" t="str">
        <f t="shared" ref="W10" si="12">IFERROR(W9/W7,"")</f>
        <v/>
      </c>
      <c r="X10" s="37" t="str">
        <f t="shared" ref="X10:Y10" si="13">IFERROR(X9/X7,"")</f>
        <v/>
      </c>
      <c r="Y10" s="37" t="str">
        <f t="shared" si="13"/>
        <v/>
      </c>
      <c r="Z10" s="37" t="str">
        <f t="shared" ref="Z10" si="14">IFERROR(Z9/Z7,"")</f>
        <v/>
      </c>
    </row>
    <row r="11" spans="1:26" s="27" customFormat="1" ht="15" customHeight="1">
      <c r="A11" s="47">
        <f>C11+D11+E11+F11+G11+H11+I11+J11+K11+L11+M11+N11+O11</f>
        <v>72</v>
      </c>
      <c r="B11" s="64" t="s">
        <v>2</v>
      </c>
      <c r="C11" s="48"/>
      <c r="D11" s="49">
        <v>0</v>
      </c>
      <c r="E11" s="49">
        <v>72</v>
      </c>
      <c r="F11" s="49">
        <v>0</v>
      </c>
      <c r="G11" s="49">
        <v>0</v>
      </c>
      <c r="H11" s="49">
        <v>0</v>
      </c>
      <c r="I11" s="49">
        <v>0</v>
      </c>
      <c r="J11" s="49">
        <v>0</v>
      </c>
      <c r="K11" s="49">
        <v>0</v>
      </c>
      <c r="L11" s="49">
        <v>0</v>
      </c>
      <c r="M11" s="49">
        <v>0</v>
      </c>
      <c r="N11" s="49">
        <v>0</v>
      </c>
      <c r="O11" s="49">
        <v>0</v>
      </c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1"/>
    </row>
    <row r="12" spans="1:26" s="27" customFormat="1" ht="15" customHeight="1">
      <c r="A12" s="99">
        <f>A4</f>
        <v>1.5</v>
      </c>
      <c r="B12" s="64"/>
      <c r="C12" s="48"/>
      <c r="D12" s="49"/>
      <c r="E12" s="83">
        <v>42736</v>
      </c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1"/>
    </row>
    <row r="13" spans="1:26" s="28" customFormat="1" ht="15" customHeight="1">
      <c r="A13" s="40">
        <f>D13+E13+F13+G13+H13+I13+J13+K13+L13+M13+N13+O13</f>
        <v>47.4</v>
      </c>
      <c r="B13" s="65"/>
      <c r="C13" s="34"/>
      <c r="D13" s="35">
        <v>0</v>
      </c>
      <c r="E13" s="35">
        <v>47.4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5">
        <v>0</v>
      </c>
      <c r="O13" s="35">
        <v>0</v>
      </c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43"/>
    </row>
    <row r="14" spans="1:26" s="29" customFormat="1" ht="15" customHeight="1" thickBot="1">
      <c r="A14" s="45"/>
      <c r="B14" s="66"/>
      <c r="C14" s="46" t="str">
        <f>IFERROR(C13/C11,"")</f>
        <v/>
      </c>
      <c r="D14" s="46" t="str">
        <f>IFERROR(D13/D11,"")</f>
        <v/>
      </c>
      <c r="E14" s="46">
        <f>IFERROR(E13/E11,"")</f>
        <v>0.65833333333333333</v>
      </c>
      <c r="F14" s="46" t="str">
        <f t="shared" ref="F14:Z14" si="15">IFERROR(F13/F11,"")</f>
        <v/>
      </c>
      <c r="G14" s="46" t="str">
        <f t="shared" si="15"/>
        <v/>
      </c>
      <c r="H14" s="46" t="str">
        <f t="shared" si="15"/>
        <v/>
      </c>
      <c r="I14" s="46" t="str">
        <f t="shared" si="15"/>
        <v/>
      </c>
      <c r="J14" s="46" t="str">
        <f t="shared" si="15"/>
        <v/>
      </c>
      <c r="K14" s="46" t="str">
        <f t="shared" si="15"/>
        <v/>
      </c>
      <c r="L14" s="46" t="str">
        <f t="shared" si="15"/>
        <v/>
      </c>
      <c r="M14" s="46" t="str">
        <f t="shared" si="15"/>
        <v/>
      </c>
      <c r="N14" s="46" t="str">
        <f t="shared" si="15"/>
        <v/>
      </c>
      <c r="O14" s="46" t="str">
        <f t="shared" si="15"/>
        <v/>
      </c>
      <c r="P14" s="46" t="str">
        <f t="shared" si="15"/>
        <v/>
      </c>
      <c r="Q14" s="46" t="str">
        <f t="shared" si="15"/>
        <v/>
      </c>
      <c r="R14" s="46" t="str">
        <f t="shared" si="15"/>
        <v/>
      </c>
      <c r="S14" s="46" t="str">
        <f t="shared" si="15"/>
        <v/>
      </c>
      <c r="T14" s="46" t="str">
        <f t="shared" si="15"/>
        <v/>
      </c>
      <c r="U14" s="46" t="str">
        <f t="shared" si="15"/>
        <v/>
      </c>
      <c r="V14" s="46" t="str">
        <f t="shared" si="15"/>
        <v/>
      </c>
      <c r="W14" s="46" t="str">
        <f t="shared" si="15"/>
        <v/>
      </c>
      <c r="X14" s="46" t="str">
        <f t="shared" si="15"/>
        <v/>
      </c>
      <c r="Y14" s="46" t="str">
        <f t="shared" si="15"/>
        <v/>
      </c>
      <c r="Z14" s="46" t="str">
        <f t="shared" si="15"/>
        <v/>
      </c>
    </row>
    <row r="15" spans="1:26" s="27" customFormat="1" ht="15" customHeight="1">
      <c r="A15" s="38">
        <f>SUM(C15:O15)</f>
        <v>84</v>
      </c>
      <c r="B15" s="63" t="s">
        <v>3</v>
      </c>
      <c r="C15" s="31"/>
      <c r="D15" s="32">
        <v>12</v>
      </c>
      <c r="E15" s="32">
        <v>72</v>
      </c>
      <c r="F15" s="32">
        <v>0</v>
      </c>
      <c r="G15" s="32">
        <v>0</v>
      </c>
      <c r="H15" s="32">
        <v>0</v>
      </c>
      <c r="I15" s="32">
        <v>0</v>
      </c>
      <c r="J15" s="32">
        <v>0</v>
      </c>
      <c r="K15" s="32">
        <v>0</v>
      </c>
      <c r="L15" s="32">
        <v>0</v>
      </c>
      <c r="M15" s="32">
        <v>0</v>
      </c>
      <c r="N15" s="32">
        <v>0</v>
      </c>
      <c r="O15" s="32">
        <v>0</v>
      </c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42"/>
    </row>
    <row r="16" spans="1:26" s="27" customFormat="1" ht="15" customHeight="1">
      <c r="A16" s="99">
        <f>A4</f>
        <v>1.5</v>
      </c>
      <c r="B16" s="64"/>
      <c r="C16" s="48"/>
      <c r="D16" s="83">
        <v>42675</v>
      </c>
      <c r="E16" s="83">
        <v>42767</v>
      </c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1"/>
    </row>
    <row r="17" spans="1:26" s="28" customFormat="1" ht="15" customHeight="1">
      <c r="A17" s="39">
        <f>SUM(D17:O17)</f>
        <v>48.47</v>
      </c>
      <c r="B17" s="65"/>
      <c r="C17" s="34"/>
      <c r="D17" s="35">
        <v>4.6399999999999997</v>
      </c>
      <c r="E17" s="35">
        <v>43.83</v>
      </c>
      <c r="F17" s="35">
        <v>0</v>
      </c>
      <c r="G17" s="35">
        <v>0</v>
      </c>
      <c r="H17" s="35">
        <v>0</v>
      </c>
      <c r="I17" s="35">
        <v>0</v>
      </c>
      <c r="J17" s="35">
        <v>0</v>
      </c>
      <c r="K17" s="35">
        <v>0</v>
      </c>
      <c r="L17" s="35">
        <v>0</v>
      </c>
      <c r="M17" s="35">
        <v>0</v>
      </c>
      <c r="N17" s="35">
        <v>0</v>
      </c>
      <c r="O17" s="35">
        <v>0</v>
      </c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43"/>
    </row>
    <row r="18" spans="1:26" s="29" customFormat="1" ht="15" customHeight="1" thickBot="1">
      <c r="A18" s="52"/>
      <c r="B18" s="67"/>
      <c r="C18" s="37" t="str">
        <f>IFERROR(C17/C15,"")</f>
        <v/>
      </c>
      <c r="D18" s="37">
        <f>IFERROR(D17/D15,"")</f>
        <v>0.38666666666666666</v>
      </c>
      <c r="E18" s="37">
        <f t="shared" ref="E18:Z18" si="16">IFERROR(E17/E15,"")</f>
        <v>0.60875000000000001</v>
      </c>
      <c r="F18" s="37" t="str">
        <f t="shared" si="16"/>
        <v/>
      </c>
      <c r="G18" s="37" t="str">
        <f t="shared" si="16"/>
        <v/>
      </c>
      <c r="H18" s="37" t="str">
        <f t="shared" si="16"/>
        <v/>
      </c>
      <c r="I18" s="37" t="str">
        <f t="shared" si="16"/>
        <v/>
      </c>
      <c r="J18" s="37" t="str">
        <f t="shared" si="16"/>
        <v/>
      </c>
      <c r="K18" s="37" t="str">
        <f t="shared" si="16"/>
        <v/>
      </c>
      <c r="L18" s="37" t="str">
        <f t="shared" si="16"/>
        <v/>
      </c>
      <c r="M18" s="37" t="str">
        <f t="shared" si="16"/>
        <v/>
      </c>
      <c r="N18" s="37" t="str">
        <f t="shared" si="16"/>
        <v/>
      </c>
      <c r="O18" s="37" t="str">
        <f t="shared" si="16"/>
        <v/>
      </c>
      <c r="P18" s="37" t="str">
        <f t="shared" si="16"/>
        <v/>
      </c>
      <c r="Q18" s="37" t="str">
        <f t="shared" si="16"/>
        <v/>
      </c>
      <c r="R18" s="37" t="str">
        <f t="shared" si="16"/>
        <v/>
      </c>
      <c r="S18" s="37" t="str">
        <f t="shared" si="16"/>
        <v/>
      </c>
      <c r="T18" s="37" t="str">
        <f t="shared" si="16"/>
        <v/>
      </c>
      <c r="U18" s="37" t="str">
        <f t="shared" si="16"/>
        <v/>
      </c>
      <c r="V18" s="37" t="str">
        <f t="shared" si="16"/>
        <v/>
      </c>
      <c r="W18" s="37" t="str">
        <f t="shared" si="16"/>
        <v/>
      </c>
      <c r="X18" s="37" t="str">
        <f t="shared" si="16"/>
        <v/>
      </c>
      <c r="Y18" s="37" t="str">
        <f t="shared" si="16"/>
        <v/>
      </c>
      <c r="Z18" s="37" t="str">
        <f t="shared" si="16"/>
        <v/>
      </c>
    </row>
    <row r="19" spans="1:26" s="27" customFormat="1" ht="15" customHeight="1">
      <c r="A19" s="47">
        <f>SUM(C19:O19)</f>
        <v>72</v>
      </c>
      <c r="B19" s="64" t="s">
        <v>4</v>
      </c>
      <c r="C19" s="48"/>
      <c r="D19" s="49">
        <v>0</v>
      </c>
      <c r="E19" s="49">
        <v>72</v>
      </c>
      <c r="F19" s="49">
        <v>0</v>
      </c>
      <c r="G19" s="49">
        <v>0</v>
      </c>
      <c r="H19" s="49">
        <v>0</v>
      </c>
      <c r="I19" s="49">
        <v>0</v>
      </c>
      <c r="J19" s="49">
        <v>0</v>
      </c>
      <c r="K19" s="49">
        <v>0</v>
      </c>
      <c r="L19" s="49">
        <v>0</v>
      </c>
      <c r="M19" s="49">
        <v>0</v>
      </c>
      <c r="N19" s="49">
        <v>0</v>
      </c>
      <c r="O19" s="49">
        <v>0</v>
      </c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1"/>
    </row>
    <row r="20" spans="1:26" s="27" customFormat="1" ht="15" customHeight="1">
      <c r="A20" s="99">
        <f>A4</f>
        <v>1.5</v>
      </c>
      <c r="B20" s="64"/>
      <c r="C20" s="48"/>
      <c r="D20" s="49"/>
      <c r="E20" s="83">
        <v>42736</v>
      </c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1"/>
    </row>
    <row r="21" spans="1:26" s="28" customFormat="1" ht="15" customHeight="1">
      <c r="A21" s="39">
        <f>SUM(D21:O21)</f>
        <v>46.94</v>
      </c>
      <c r="B21" s="65"/>
      <c r="C21" s="34"/>
      <c r="D21" s="35">
        <v>0</v>
      </c>
      <c r="E21" s="35">
        <v>46.94</v>
      </c>
      <c r="F21" s="35">
        <v>0</v>
      </c>
      <c r="G21" s="35">
        <v>0</v>
      </c>
      <c r="H21" s="35">
        <v>0</v>
      </c>
      <c r="I21" s="35">
        <v>0</v>
      </c>
      <c r="J21" s="35">
        <v>0</v>
      </c>
      <c r="K21" s="35">
        <v>0</v>
      </c>
      <c r="L21" s="35">
        <v>0</v>
      </c>
      <c r="M21" s="35">
        <v>0</v>
      </c>
      <c r="N21" s="35">
        <v>0</v>
      </c>
      <c r="O21" s="35">
        <v>0</v>
      </c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43"/>
    </row>
    <row r="22" spans="1:26" s="29" customFormat="1" ht="15" customHeight="1" thickBot="1">
      <c r="A22" s="45"/>
      <c r="B22" s="66"/>
      <c r="C22" s="46" t="str">
        <f>IFERROR(C21/C19,"")</f>
        <v/>
      </c>
      <c r="D22" s="46" t="str">
        <f>IFERROR(D21/D19,"")</f>
        <v/>
      </c>
      <c r="E22" s="46">
        <f>IFERROR(E21/E19,"")</f>
        <v>0.65194444444444444</v>
      </c>
      <c r="F22" s="46" t="str">
        <f t="shared" ref="F22:Z22" si="17">IFERROR(F21/F19,"")</f>
        <v/>
      </c>
      <c r="G22" s="46" t="str">
        <f t="shared" si="17"/>
        <v/>
      </c>
      <c r="H22" s="46" t="str">
        <f t="shared" si="17"/>
        <v/>
      </c>
      <c r="I22" s="46" t="str">
        <f t="shared" si="17"/>
        <v/>
      </c>
      <c r="J22" s="46" t="str">
        <f t="shared" si="17"/>
        <v/>
      </c>
      <c r="K22" s="46" t="str">
        <f t="shared" si="17"/>
        <v/>
      </c>
      <c r="L22" s="46" t="str">
        <f t="shared" si="17"/>
        <v/>
      </c>
      <c r="M22" s="46" t="str">
        <f t="shared" si="17"/>
        <v/>
      </c>
      <c r="N22" s="46" t="str">
        <f t="shared" si="17"/>
        <v/>
      </c>
      <c r="O22" s="46" t="str">
        <f t="shared" si="17"/>
        <v/>
      </c>
      <c r="P22" s="46" t="str">
        <f t="shared" si="17"/>
        <v/>
      </c>
      <c r="Q22" s="46" t="str">
        <f t="shared" si="17"/>
        <v/>
      </c>
      <c r="R22" s="46" t="str">
        <f t="shared" si="17"/>
        <v/>
      </c>
      <c r="S22" s="46" t="str">
        <f t="shared" si="17"/>
        <v/>
      </c>
      <c r="T22" s="46" t="str">
        <f t="shared" si="17"/>
        <v/>
      </c>
      <c r="U22" s="46" t="str">
        <f t="shared" si="17"/>
        <v/>
      </c>
      <c r="V22" s="46" t="str">
        <f t="shared" si="17"/>
        <v/>
      </c>
      <c r="W22" s="46" t="str">
        <f t="shared" si="17"/>
        <v/>
      </c>
      <c r="X22" s="46" t="str">
        <f t="shared" si="17"/>
        <v/>
      </c>
      <c r="Y22" s="46" t="str">
        <f t="shared" si="17"/>
        <v/>
      </c>
      <c r="Z22" s="46" t="str">
        <f t="shared" si="17"/>
        <v/>
      </c>
    </row>
    <row r="23" spans="1:26" s="27" customFormat="1" ht="15" customHeight="1">
      <c r="A23" s="38">
        <f>SUM(C23:O23)</f>
        <v>72</v>
      </c>
      <c r="B23" s="63" t="s">
        <v>5</v>
      </c>
      <c r="C23" s="31"/>
      <c r="D23" s="32">
        <v>0</v>
      </c>
      <c r="E23" s="32">
        <v>72</v>
      </c>
      <c r="F23" s="32">
        <v>0</v>
      </c>
      <c r="G23" s="32">
        <v>0</v>
      </c>
      <c r="H23" s="32">
        <v>0</v>
      </c>
      <c r="I23" s="32">
        <v>0</v>
      </c>
      <c r="J23" s="32">
        <v>0</v>
      </c>
      <c r="K23" s="32">
        <v>0</v>
      </c>
      <c r="L23" s="32">
        <v>0</v>
      </c>
      <c r="M23" s="32">
        <v>0</v>
      </c>
      <c r="N23" s="32">
        <v>0</v>
      </c>
      <c r="O23" s="32">
        <v>0</v>
      </c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42"/>
    </row>
    <row r="24" spans="1:26" s="27" customFormat="1" ht="15" customHeight="1">
      <c r="A24" s="99">
        <f>A4</f>
        <v>1.5</v>
      </c>
      <c r="B24" s="64"/>
      <c r="C24" s="48"/>
      <c r="D24" s="49"/>
      <c r="E24" s="83">
        <v>42795</v>
      </c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1"/>
    </row>
    <row r="25" spans="1:26" s="28" customFormat="1" ht="15" customHeight="1">
      <c r="A25" s="39">
        <f>SUM(D25:O25)</f>
        <v>43.15</v>
      </c>
      <c r="B25" s="65"/>
      <c r="C25" s="34"/>
      <c r="D25" s="35">
        <v>0</v>
      </c>
      <c r="E25" s="35">
        <v>43.15</v>
      </c>
      <c r="F25" s="35">
        <v>0</v>
      </c>
      <c r="G25" s="35">
        <v>0</v>
      </c>
      <c r="H25" s="35">
        <v>0</v>
      </c>
      <c r="I25" s="35">
        <v>0</v>
      </c>
      <c r="J25" s="35">
        <v>0</v>
      </c>
      <c r="K25" s="35">
        <v>0</v>
      </c>
      <c r="L25" s="35">
        <v>0</v>
      </c>
      <c r="M25" s="35">
        <v>0</v>
      </c>
      <c r="N25" s="35">
        <v>0</v>
      </c>
      <c r="O25" s="35">
        <v>0</v>
      </c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43"/>
    </row>
    <row r="26" spans="1:26" s="29" customFormat="1" ht="15" customHeight="1" thickBot="1">
      <c r="A26" s="52"/>
      <c r="B26" s="67"/>
      <c r="C26" s="37" t="str">
        <f t="shared" ref="C26:D26" si="18">IFERROR(C25/C23,"")</f>
        <v/>
      </c>
      <c r="D26" s="37" t="str">
        <f t="shared" si="18"/>
        <v/>
      </c>
      <c r="E26" s="37">
        <f>IFERROR(E25/E23,"")</f>
        <v>0.59930555555555554</v>
      </c>
      <c r="F26" s="37" t="str">
        <f t="shared" ref="F26:Z26" si="19">IFERROR(F25/F23,"")</f>
        <v/>
      </c>
      <c r="G26" s="37" t="str">
        <f t="shared" si="19"/>
        <v/>
      </c>
      <c r="H26" s="37" t="str">
        <f t="shared" si="19"/>
        <v/>
      </c>
      <c r="I26" s="37" t="str">
        <f t="shared" si="19"/>
        <v/>
      </c>
      <c r="J26" s="37" t="str">
        <f t="shared" si="19"/>
        <v/>
      </c>
      <c r="K26" s="37" t="str">
        <f t="shared" si="19"/>
        <v/>
      </c>
      <c r="L26" s="37" t="str">
        <f t="shared" si="19"/>
        <v/>
      </c>
      <c r="M26" s="37" t="str">
        <f t="shared" si="19"/>
        <v/>
      </c>
      <c r="N26" s="37" t="str">
        <f t="shared" si="19"/>
        <v/>
      </c>
      <c r="O26" s="37" t="str">
        <f t="shared" si="19"/>
        <v/>
      </c>
      <c r="P26" s="37" t="str">
        <f t="shared" si="19"/>
        <v/>
      </c>
      <c r="Q26" s="37" t="str">
        <f t="shared" si="19"/>
        <v/>
      </c>
      <c r="R26" s="37" t="str">
        <f t="shared" si="19"/>
        <v/>
      </c>
      <c r="S26" s="37" t="str">
        <f t="shared" si="19"/>
        <v/>
      </c>
      <c r="T26" s="37" t="str">
        <f t="shared" si="19"/>
        <v/>
      </c>
      <c r="U26" s="37" t="str">
        <f t="shared" si="19"/>
        <v/>
      </c>
      <c r="V26" s="37" t="str">
        <f t="shared" si="19"/>
        <v/>
      </c>
      <c r="W26" s="37" t="str">
        <f t="shared" si="19"/>
        <v/>
      </c>
      <c r="X26" s="37" t="str">
        <f t="shared" si="19"/>
        <v/>
      </c>
      <c r="Y26" s="37" t="str">
        <f t="shared" si="19"/>
        <v/>
      </c>
      <c r="Z26" s="37" t="str">
        <f t="shared" si="19"/>
        <v/>
      </c>
    </row>
    <row r="27" spans="1:26" s="27" customFormat="1" ht="15" customHeight="1">
      <c r="A27" s="47">
        <f>SUM(C27:O27)</f>
        <v>72</v>
      </c>
      <c r="B27" s="64" t="s">
        <v>10</v>
      </c>
      <c r="C27" s="48"/>
      <c r="D27" s="49">
        <v>0</v>
      </c>
      <c r="E27" s="49">
        <v>72</v>
      </c>
      <c r="F27" s="49">
        <v>0</v>
      </c>
      <c r="G27" s="49">
        <v>0</v>
      </c>
      <c r="H27" s="49">
        <v>0</v>
      </c>
      <c r="I27" s="49">
        <v>0</v>
      </c>
      <c r="J27" s="49">
        <v>0</v>
      </c>
      <c r="K27" s="49">
        <v>0</v>
      </c>
      <c r="L27" s="49">
        <v>0</v>
      </c>
      <c r="M27" s="49">
        <v>0</v>
      </c>
      <c r="N27" s="49">
        <v>0</v>
      </c>
      <c r="O27" s="49">
        <v>0</v>
      </c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1"/>
    </row>
    <row r="28" spans="1:26" s="27" customFormat="1" ht="15" customHeight="1">
      <c r="A28" s="99">
        <v>0.5</v>
      </c>
      <c r="B28" s="64"/>
      <c r="C28" s="48"/>
      <c r="D28" s="49"/>
      <c r="E28" s="83">
        <v>43252</v>
      </c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1"/>
    </row>
    <row r="29" spans="1:26" s="28" customFormat="1" ht="15" customHeight="1">
      <c r="A29" s="39">
        <f>SUM(D29:O29)</f>
        <v>14.05</v>
      </c>
      <c r="B29" s="80"/>
      <c r="C29" s="34"/>
      <c r="D29" s="35">
        <v>0</v>
      </c>
      <c r="E29" s="35">
        <v>14.05</v>
      </c>
      <c r="F29" s="35">
        <v>0</v>
      </c>
      <c r="G29" s="35">
        <v>0</v>
      </c>
      <c r="H29" s="35">
        <v>0</v>
      </c>
      <c r="I29" s="35">
        <v>0</v>
      </c>
      <c r="J29" s="35">
        <v>0</v>
      </c>
      <c r="K29" s="35">
        <v>0</v>
      </c>
      <c r="L29" s="35">
        <v>0</v>
      </c>
      <c r="M29" s="35">
        <v>0</v>
      </c>
      <c r="N29" s="35">
        <v>0</v>
      </c>
      <c r="O29" s="35">
        <v>0</v>
      </c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43"/>
    </row>
    <row r="30" spans="1:26" s="29" customFormat="1" ht="15" customHeight="1" thickBot="1">
      <c r="A30" s="45"/>
      <c r="B30" s="81"/>
      <c r="C30" s="46" t="str">
        <f t="shared" ref="C30:D30" si="20">IFERROR(C29/C27,"")</f>
        <v/>
      </c>
      <c r="D30" s="46" t="str">
        <f t="shared" si="20"/>
        <v/>
      </c>
      <c r="E30" s="46">
        <f>IFERROR(E29/E27,"")</f>
        <v>0.19513888888888889</v>
      </c>
      <c r="F30" s="46" t="str">
        <f t="shared" ref="F30:Z30" si="21">IFERROR(F29/F27,"")</f>
        <v/>
      </c>
      <c r="G30" s="46" t="str">
        <f t="shared" si="21"/>
        <v/>
      </c>
      <c r="H30" s="46" t="str">
        <f t="shared" si="21"/>
        <v/>
      </c>
      <c r="I30" s="46" t="str">
        <f t="shared" si="21"/>
        <v/>
      </c>
      <c r="J30" s="46" t="str">
        <f t="shared" si="21"/>
        <v/>
      </c>
      <c r="K30" s="46" t="str">
        <f t="shared" si="21"/>
        <v/>
      </c>
      <c r="L30" s="46" t="str">
        <f t="shared" si="21"/>
        <v/>
      </c>
      <c r="M30" s="46" t="str">
        <f t="shared" si="21"/>
        <v/>
      </c>
      <c r="N30" s="46" t="str">
        <f t="shared" si="21"/>
        <v/>
      </c>
      <c r="O30" s="46" t="str">
        <f t="shared" si="21"/>
        <v/>
      </c>
      <c r="P30" s="46" t="str">
        <f t="shared" si="21"/>
        <v/>
      </c>
      <c r="Q30" s="46" t="str">
        <f t="shared" si="21"/>
        <v/>
      </c>
      <c r="R30" s="46" t="str">
        <f t="shared" si="21"/>
        <v/>
      </c>
      <c r="S30" s="46" t="str">
        <f t="shared" si="21"/>
        <v/>
      </c>
      <c r="T30" s="46" t="str">
        <f t="shared" si="21"/>
        <v/>
      </c>
      <c r="U30" s="46" t="str">
        <f t="shared" si="21"/>
        <v/>
      </c>
      <c r="V30" s="46" t="str">
        <f t="shared" si="21"/>
        <v/>
      </c>
      <c r="W30" s="46" t="str">
        <f t="shared" si="21"/>
        <v/>
      </c>
      <c r="X30" s="46" t="str">
        <f t="shared" si="21"/>
        <v/>
      </c>
      <c r="Y30" s="46" t="str">
        <f t="shared" si="21"/>
        <v/>
      </c>
      <c r="Z30" s="46" t="str">
        <f t="shared" si="21"/>
        <v/>
      </c>
    </row>
    <row r="31" spans="1:26" s="27" customFormat="1" ht="15" customHeight="1">
      <c r="A31" s="38">
        <f>SUM(C31:O31)</f>
        <v>60</v>
      </c>
      <c r="B31" s="63" t="s">
        <v>11</v>
      </c>
      <c r="C31" s="31"/>
      <c r="D31" s="32"/>
      <c r="E31" s="32">
        <v>60</v>
      </c>
      <c r="F31" s="32">
        <v>0</v>
      </c>
      <c r="G31" s="32">
        <v>0</v>
      </c>
      <c r="H31" s="32">
        <v>0</v>
      </c>
      <c r="I31" s="32">
        <v>0</v>
      </c>
      <c r="J31" s="32">
        <v>0</v>
      </c>
      <c r="K31" s="32">
        <v>0</v>
      </c>
      <c r="L31" s="32">
        <v>0</v>
      </c>
      <c r="M31" s="32">
        <v>0</v>
      </c>
      <c r="N31" s="32">
        <v>0</v>
      </c>
      <c r="O31" s="32">
        <v>0</v>
      </c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42"/>
    </row>
    <row r="32" spans="1:26" s="27" customFormat="1" ht="15" customHeight="1">
      <c r="A32" s="99">
        <v>1</v>
      </c>
      <c r="B32" s="64"/>
      <c r="C32" s="48"/>
      <c r="D32" s="49"/>
      <c r="E32" s="83">
        <v>43282</v>
      </c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1"/>
    </row>
    <row r="33" spans="1:26" s="28" customFormat="1" ht="15" customHeight="1">
      <c r="A33" s="39">
        <f>SUM(D33:O33)</f>
        <v>14.69</v>
      </c>
      <c r="B33" s="80"/>
      <c r="C33" s="34"/>
      <c r="D33" s="35">
        <v>0</v>
      </c>
      <c r="E33" s="35">
        <v>14.69</v>
      </c>
      <c r="F33" s="35">
        <v>0</v>
      </c>
      <c r="G33" s="35">
        <v>0</v>
      </c>
      <c r="H33" s="35">
        <v>0</v>
      </c>
      <c r="I33" s="35">
        <v>0</v>
      </c>
      <c r="J33" s="35">
        <v>0</v>
      </c>
      <c r="K33" s="35">
        <v>0</v>
      </c>
      <c r="L33" s="35">
        <v>0</v>
      </c>
      <c r="M33" s="35">
        <v>0</v>
      </c>
      <c r="N33" s="35">
        <v>0</v>
      </c>
      <c r="O33" s="35">
        <v>0</v>
      </c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43"/>
    </row>
    <row r="34" spans="1:26" s="29" customFormat="1" ht="15" customHeight="1" thickBot="1">
      <c r="A34" s="52"/>
      <c r="B34" s="82"/>
      <c r="C34" s="37" t="str">
        <f t="shared" ref="C34:D34" si="22">IFERROR(C33/C31,"")</f>
        <v/>
      </c>
      <c r="D34" s="37" t="str">
        <f t="shared" si="22"/>
        <v/>
      </c>
      <c r="E34" s="37">
        <f>IFERROR(E33/E31,"")</f>
        <v>0.24483333333333332</v>
      </c>
      <c r="F34" s="37" t="str">
        <f t="shared" ref="F34:Z34" si="23">IFERROR(F33/F31,"")</f>
        <v/>
      </c>
      <c r="G34" s="37" t="str">
        <f t="shared" si="23"/>
        <v/>
      </c>
      <c r="H34" s="37" t="str">
        <f t="shared" si="23"/>
        <v/>
      </c>
      <c r="I34" s="37" t="str">
        <f t="shared" si="23"/>
        <v/>
      </c>
      <c r="J34" s="37" t="str">
        <f t="shared" si="23"/>
        <v/>
      </c>
      <c r="K34" s="37" t="str">
        <f t="shared" si="23"/>
        <v/>
      </c>
      <c r="L34" s="37" t="str">
        <f t="shared" si="23"/>
        <v/>
      </c>
      <c r="M34" s="37" t="str">
        <f t="shared" si="23"/>
        <v/>
      </c>
      <c r="N34" s="37" t="str">
        <f t="shared" si="23"/>
        <v/>
      </c>
      <c r="O34" s="37" t="str">
        <f t="shared" si="23"/>
        <v/>
      </c>
      <c r="P34" s="37" t="str">
        <f t="shared" si="23"/>
        <v/>
      </c>
      <c r="Q34" s="37" t="str">
        <f t="shared" si="23"/>
        <v/>
      </c>
      <c r="R34" s="37" t="str">
        <f t="shared" si="23"/>
        <v/>
      </c>
      <c r="S34" s="37" t="str">
        <f t="shared" si="23"/>
        <v/>
      </c>
      <c r="T34" s="37" t="str">
        <f t="shared" si="23"/>
        <v/>
      </c>
      <c r="U34" s="37" t="str">
        <f t="shared" si="23"/>
        <v/>
      </c>
      <c r="V34" s="37" t="str">
        <f t="shared" si="23"/>
        <v/>
      </c>
      <c r="W34" s="37" t="str">
        <f t="shared" si="23"/>
        <v/>
      </c>
      <c r="X34" s="37" t="str">
        <f t="shared" si="23"/>
        <v/>
      </c>
      <c r="Y34" s="37" t="str">
        <f t="shared" si="23"/>
        <v/>
      </c>
      <c r="Z34" s="37" t="str">
        <f t="shared" si="23"/>
        <v/>
      </c>
    </row>
    <row r="35" spans="1:26" s="27" customFormat="1" ht="15" customHeight="1">
      <c r="A35" s="47">
        <f>SUM(C35:O35)/0.25</f>
        <v>120</v>
      </c>
      <c r="B35" s="64" t="s">
        <v>12</v>
      </c>
      <c r="C35" s="48"/>
      <c r="D35" s="49">
        <v>0</v>
      </c>
      <c r="E35" s="49">
        <v>30</v>
      </c>
      <c r="F35" s="49">
        <v>0</v>
      </c>
      <c r="G35" s="49">
        <v>0</v>
      </c>
      <c r="H35" s="49">
        <v>0</v>
      </c>
      <c r="I35" s="49">
        <v>0</v>
      </c>
      <c r="J35" s="49">
        <v>0</v>
      </c>
      <c r="K35" s="49">
        <v>0</v>
      </c>
      <c r="L35" s="49">
        <v>0</v>
      </c>
      <c r="M35" s="49">
        <v>0</v>
      </c>
      <c r="N35" s="49">
        <v>0</v>
      </c>
      <c r="O35" s="49">
        <v>0</v>
      </c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1"/>
    </row>
    <row r="36" spans="1:26" s="27" customFormat="1" ht="15" customHeight="1">
      <c r="A36" s="99">
        <v>2.5</v>
      </c>
      <c r="B36" s="64"/>
      <c r="C36" s="48"/>
      <c r="D36" s="49"/>
      <c r="E36" s="83">
        <v>42522</v>
      </c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1"/>
    </row>
    <row r="37" spans="1:26" s="28" customFormat="1" ht="15" customHeight="1">
      <c r="A37" s="39">
        <f>SUM(D37:O37)</f>
        <v>469.15</v>
      </c>
      <c r="B37" s="65"/>
      <c r="C37" s="34"/>
      <c r="D37" s="35">
        <v>0</v>
      </c>
      <c r="E37" s="35">
        <v>469.15</v>
      </c>
      <c r="F37" s="35">
        <v>0</v>
      </c>
      <c r="G37" s="35">
        <v>0</v>
      </c>
      <c r="H37" s="35">
        <v>0</v>
      </c>
      <c r="I37" s="35">
        <v>0</v>
      </c>
      <c r="J37" s="35">
        <v>0</v>
      </c>
      <c r="K37" s="35">
        <v>0</v>
      </c>
      <c r="L37" s="35">
        <v>0</v>
      </c>
      <c r="M37" s="35">
        <v>0</v>
      </c>
      <c r="N37" s="35">
        <v>0</v>
      </c>
      <c r="O37" s="35">
        <v>0</v>
      </c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43"/>
    </row>
    <row r="38" spans="1:26" s="29" customFormat="1" ht="15" customHeight="1" thickBot="1">
      <c r="A38" s="45"/>
      <c r="B38" s="66"/>
      <c r="C38" s="46" t="str">
        <f t="shared" ref="C38:D38" si="24">IFERROR(C37/C35,"")</f>
        <v/>
      </c>
      <c r="D38" s="46" t="str">
        <f t="shared" si="24"/>
        <v/>
      </c>
      <c r="E38" s="46">
        <f>IFERROR(E37/E35,"")</f>
        <v>15.638333333333332</v>
      </c>
      <c r="F38" s="46" t="str">
        <f t="shared" ref="F38:Z38" si="25">IFERROR(F37/F35,"")</f>
        <v/>
      </c>
      <c r="G38" s="46" t="str">
        <f t="shared" si="25"/>
        <v/>
      </c>
      <c r="H38" s="46" t="str">
        <f t="shared" si="25"/>
        <v/>
      </c>
      <c r="I38" s="46" t="str">
        <f t="shared" si="25"/>
        <v/>
      </c>
      <c r="J38" s="46" t="str">
        <f t="shared" si="25"/>
        <v/>
      </c>
      <c r="K38" s="46" t="str">
        <f t="shared" si="25"/>
        <v/>
      </c>
      <c r="L38" s="46" t="str">
        <f t="shared" si="25"/>
        <v/>
      </c>
      <c r="M38" s="46" t="str">
        <f t="shared" si="25"/>
        <v/>
      </c>
      <c r="N38" s="46" t="str">
        <f t="shared" si="25"/>
        <v/>
      </c>
      <c r="O38" s="46" t="str">
        <f t="shared" si="25"/>
        <v/>
      </c>
      <c r="P38" s="46" t="str">
        <f t="shared" si="25"/>
        <v/>
      </c>
      <c r="Q38" s="46" t="str">
        <f t="shared" si="25"/>
        <v/>
      </c>
      <c r="R38" s="46" t="str">
        <f t="shared" si="25"/>
        <v/>
      </c>
      <c r="S38" s="46" t="str">
        <f t="shared" si="25"/>
        <v/>
      </c>
      <c r="T38" s="46" t="str">
        <f t="shared" si="25"/>
        <v/>
      </c>
      <c r="U38" s="46" t="str">
        <f t="shared" si="25"/>
        <v/>
      </c>
      <c r="V38" s="46" t="str">
        <f t="shared" si="25"/>
        <v/>
      </c>
      <c r="W38" s="46" t="str">
        <f t="shared" si="25"/>
        <v/>
      </c>
      <c r="X38" s="46" t="str">
        <f t="shared" si="25"/>
        <v/>
      </c>
      <c r="Y38" s="46" t="str">
        <f t="shared" si="25"/>
        <v/>
      </c>
      <c r="Z38" s="46" t="str">
        <f t="shared" si="25"/>
        <v/>
      </c>
    </row>
    <row r="39" spans="1:26" s="27" customFormat="1" ht="15" customHeight="1">
      <c r="A39" s="38">
        <f>SUM(C39:O39)</f>
        <v>72</v>
      </c>
      <c r="B39" s="63" t="s">
        <v>13</v>
      </c>
      <c r="C39" s="31"/>
      <c r="D39" s="32">
        <v>0</v>
      </c>
      <c r="E39" s="32">
        <v>72</v>
      </c>
      <c r="F39" s="32">
        <v>0</v>
      </c>
      <c r="G39" s="32">
        <v>0</v>
      </c>
      <c r="H39" s="32">
        <v>0</v>
      </c>
      <c r="I39" s="32">
        <v>0</v>
      </c>
      <c r="J39" s="32">
        <v>0</v>
      </c>
      <c r="K39" s="32">
        <v>0</v>
      </c>
      <c r="L39" s="32">
        <v>0</v>
      </c>
      <c r="M39" s="32">
        <v>0</v>
      </c>
      <c r="N39" s="32">
        <v>0</v>
      </c>
      <c r="O39" s="32">
        <v>0</v>
      </c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42"/>
    </row>
    <row r="40" spans="1:26" s="27" customFormat="1" ht="15" customHeight="1">
      <c r="A40" s="99">
        <f>A4</f>
        <v>1.5</v>
      </c>
      <c r="B40" s="64"/>
      <c r="C40" s="48"/>
      <c r="D40" s="49"/>
      <c r="E40" s="83">
        <v>42736</v>
      </c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1"/>
    </row>
    <row r="41" spans="1:26" s="28" customFormat="1" ht="15" customHeight="1">
      <c r="A41" s="39">
        <f>SUM(D41:O41)</f>
        <v>68.34</v>
      </c>
      <c r="B41" s="65"/>
      <c r="C41" s="34"/>
      <c r="D41" s="35">
        <v>0</v>
      </c>
      <c r="E41" s="35">
        <v>68.34</v>
      </c>
      <c r="F41" s="35">
        <v>0</v>
      </c>
      <c r="G41" s="35">
        <v>0</v>
      </c>
      <c r="H41" s="35">
        <v>0</v>
      </c>
      <c r="I41" s="35">
        <v>0</v>
      </c>
      <c r="J41" s="35">
        <v>0</v>
      </c>
      <c r="K41" s="35">
        <v>0</v>
      </c>
      <c r="L41" s="35">
        <v>0</v>
      </c>
      <c r="M41" s="35">
        <v>0</v>
      </c>
      <c r="N41" s="35">
        <v>0</v>
      </c>
      <c r="O41" s="35">
        <v>0</v>
      </c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43"/>
    </row>
    <row r="42" spans="1:26" s="29" customFormat="1" ht="15" customHeight="1" thickBot="1">
      <c r="A42" s="52"/>
      <c r="B42" s="67"/>
      <c r="C42" s="37" t="str">
        <f t="shared" ref="C42:D42" si="26">IFERROR(C41/C39,"")</f>
        <v/>
      </c>
      <c r="D42" s="37" t="str">
        <f t="shared" si="26"/>
        <v/>
      </c>
      <c r="E42" s="37">
        <f>IFERROR(E41/E39,"")</f>
        <v>0.94916666666666671</v>
      </c>
      <c r="F42" s="37" t="str">
        <f t="shared" ref="F42" si="27">IFERROR(F41/F39,"")</f>
        <v/>
      </c>
      <c r="G42" s="37" t="str">
        <f t="shared" ref="G42:H42" si="28">IFERROR(G41/G39,"")</f>
        <v/>
      </c>
      <c r="H42" s="37" t="str">
        <f t="shared" si="28"/>
        <v/>
      </c>
      <c r="I42" s="37" t="str">
        <f t="shared" ref="I42" si="29">IFERROR(I41/I39,"")</f>
        <v/>
      </c>
      <c r="J42" s="37" t="str">
        <f t="shared" ref="J42:K42" si="30">IFERROR(J41/J39,"")</f>
        <v/>
      </c>
      <c r="K42" s="37" t="str">
        <f t="shared" si="30"/>
        <v/>
      </c>
      <c r="L42" s="37" t="str">
        <f t="shared" ref="L42" si="31">IFERROR(L41/L39,"")</f>
        <v/>
      </c>
      <c r="M42" s="37" t="str">
        <f t="shared" ref="M42:N42" si="32">IFERROR(M41/M39,"")</f>
        <v/>
      </c>
      <c r="N42" s="37" t="str">
        <f t="shared" si="32"/>
        <v/>
      </c>
      <c r="O42" s="37" t="str">
        <f t="shared" ref="O42" si="33">IFERROR(O41/O39,"")</f>
        <v/>
      </c>
      <c r="P42" s="37" t="str">
        <f t="shared" ref="P42:Q42" si="34">IFERROR(P41/P39,"")</f>
        <v/>
      </c>
      <c r="Q42" s="37" t="str">
        <f t="shared" si="34"/>
        <v/>
      </c>
      <c r="R42" s="37" t="str">
        <f t="shared" ref="R42" si="35">IFERROR(R41/R39,"")</f>
        <v/>
      </c>
      <c r="S42" s="37" t="str">
        <f t="shared" ref="S42:T42" si="36">IFERROR(S41/S39,"")</f>
        <v/>
      </c>
      <c r="T42" s="37" t="str">
        <f t="shared" si="36"/>
        <v/>
      </c>
      <c r="U42" s="37" t="str">
        <f t="shared" ref="U42" si="37">IFERROR(U41/U39,"")</f>
        <v/>
      </c>
      <c r="V42" s="37" t="str">
        <f t="shared" ref="V42:W42" si="38">IFERROR(V41/V39,"")</f>
        <v/>
      </c>
      <c r="W42" s="37" t="str">
        <f t="shared" si="38"/>
        <v/>
      </c>
      <c r="X42" s="37" t="str">
        <f t="shared" ref="X42" si="39">IFERROR(X41/X39,"")</f>
        <v/>
      </c>
      <c r="Y42" s="37" t="str">
        <f t="shared" ref="Y42:Z42" si="40">IFERROR(Y41/Y39,"")</f>
        <v/>
      </c>
      <c r="Z42" s="37" t="str">
        <f t="shared" si="40"/>
        <v/>
      </c>
    </row>
    <row r="43" spans="1:26" s="27" customFormat="1" ht="15" customHeight="1">
      <c r="A43" s="47">
        <f>SUM(C43:O43)</f>
        <v>18</v>
      </c>
      <c r="B43" s="64" t="s">
        <v>6</v>
      </c>
      <c r="C43" s="48"/>
      <c r="D43" s="49">
        <v>6</v>
      </c>
      <c r="E43" s="49">
        <v>12</v>
      </c>
      <c r="F43" s="49">
        <v>0</v>
      </c>
      <c r="G43" s="49">
        <v>0</v>
      </c>
      <c r="H43" s="49">
        <v>0</v>
      </c>
      <c r="I43" s="49">
        <v>0</v>
      </c>
      <c r="J43" s="49">
        <v>0</v>
      </c>
      <c r="K43" s="49">
        <v>0</v>
      </c>
      <c r="L43" s="49">
        <v>0</v>
      </c>
      <c r="M43" s="49">
        <v>0</v>
      </c>
      <c r="N43" s="49">
        <v>0</v>
      </c>
      <c r="O43" s="49">
        <v>0</v>
      </c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1"/>
    </row>
    <row r="44" spans="1:26" s="27" customFormat="1" ht="15" customHeight="1">
      <c r="A44" s="99">
        <v>18</v>
      </c>
      <c r="B44" s="64"/>
      <c r="C44" s="48"/>
      <c r="D44" s="83">
        <v>44927</v>
      </c>
      <c r="E44" s="83">
        <v>45292</v>
      </c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1"/>
    </row>
    <row r="45" spans="1:26" s="28" customFormat="1" ht="15" customHeight="1">
      <c r="A45" s="39">
        <f>SUM(D45:O45)</f>
        <v>218</v>
      </c>
      <c r="B45" s="65"/>
      <c r="C45" s="34"/>
      <c r="D45" s="35">
        <v>72</v>
      </c>
      <c r="E45" s="35">
        <v>146</v>
      </c>
      <c r="F45" s="35">
        <v>0</v>
      </c>
      <c r="G45" s="35">
        <v>0</v>
      </c>
      <c r="H45" s="35">
        <v>0</v>
      </c>
      <c r="I45" s="35">
        <v>0</v>
      </c>
      <c r="J45" s="35">
        <v>0</v>
      </c>
      <c r="K45" s="35">
        <v>0</v>
      </c>
      <c r="L45" s="35">
        <v>0</v>
      </c>
      <c r="M45" s="35">
        <v>0</v>
      </c>
      <c r="N45" s="35">
        <v>0</v>
      </c>
      <c r="O45" s="35">
        <v>0</v>
      </c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43"/>
    </row>
    <row r="46" spans="1:26" s="29" customFormat="1" ht="15" customHeight="1" thickBot="1">
      <c r="A46" s="45"/>
      <c r="B46" s="66"/>
      <c r="C46" s="46" t="str">
        <f t="shared" ref="C46:D46" si="41">IFERROR(C45/C43,"")</f>
        <v/>
      </c>
      <c r="D46" s="46">
        <f t="shared" si="41"/>
        <v>12</v>
      </c>
      <c r="E46" s="46">
        <f>IFERROR(E45/E43,"")</f>
        <v>12.166666666666666</v>
      </c>
      <c r="F46" s="46" t="str">
        <f t="shared" ref="F46:Z46" si="42">IFERROR(F45/F43,"")</f>
        <v/>
      </c>
      <c r="G46" s="46" t="str">
        <f t="shared" si="42"/>
        <v/>
      </c>
      <c r="H46" s="46" t="str">
        <f t="shared" si="42"/>
        <v/>
      </c>
      <c r="I46" s="46" t="str">
        <f t="shared" si="42"/>
        <v/>
      </c>
      <c r="J46" s="46" t="str">
        <f t="shared" si="42"/>
        <v/>
      </c>
      <c r="K46" s="46" t="str">
        <f t="shared" si="42"/>
        <v/>
      </c>
      <c r="L46" s="46" t="str">
        <f t="shared" si="42"/>
        <v/>
      </c>
      <c r="M46" s="46" t="str">
        <f t="shared" si="42"/>
        <v/>
      </c>
      <c r="N46" s="46" t="str">
        <f t="shared" si="42"/>
        <v/>
      </c>
      <c r="O46" s="46" t="str">
        <f t="shared" si="42"/>
        <v/>
      </c>
      <c r="P46" s="46" t="str">
        <f t="shared" si="42"/>
        <v/>
      </c>
      <c r="Q46" s="46" t="str">
        <f t="shared" si="42"/>
        <v/>
      </c>
      <c r="R46" s="46" t="str">
        <f t="shared" si="42"/>
        <v/>
      </c>
      <c r="S46" s="46" t="str">
        <f t="shared" si="42"/>
        <v/>
      </c>
      <c r="T46" s="46" t="str">
        <f t="shared" si="42"/>
        <v/>
      </c>
      <c r="U46" s="46" t="str">
        <f t="shared" si="42"/>
        <v/>
      </c>
      <c r="V46" s="46" t="str">
        <f t="shared" si="42"/>
        <v/>
      </c>
      <c r="W46" s="46" t="str">
        <f t="shared" si="42"/>
        <v/>
      </c>
      <c r="X46" s="46" t="str">
        <f t="shared" si="42"/>
        <v/>
      </c>
      <c r="Y46" s="46" t="str">
        <f t="shared" si="42"/>
        <v/>
      </c>
      <c r="Z46" s="46" t="str">
        <f t="shared" si="42"/>
        <v/>
      </c>
    </row>
    <row r="47" spans="1:26" s="27" customFormat="1" ht="15" customHeight="1">
      <c r="A47" s="38">
        <f>SUM(C47:O47)</f>
        <v>3</v>
      </c>
      <c r="B47" s="63" t="s">
        <v>7</v>
      </c>
      <c r="C47" s="31"/>
      <c r="D47" s="32">
        <v>3</v>
      </c>
      <c r="E47" s="32">
        <v>0</v>
      </c>
      <c r="F47" s="32">
        <v>0</v>
      </c>
      <c r="G47" s="32">
        <v>0</v>
      </c>
      <c r="H47" s="32">
        <v>0</v>
      </c>
      <c r="I47" s="32">
        <v>0</v>
      </c>
      <c r="J47" s="32">
        <v>0</v>
      </c>
      <c r="K47" s="32">
        <v>0</v>
      </c>
      <c r="L47" s="32">
        <v>0</v>
      </c>
      <c r="M47" s="32">
        <v>0</v>
      </c>
      <c r="N47" s="32">
        <v>0</v>
      </c>
      <c r="O47" s="32">
        <v>0</v>
      </c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42"/>
    </row>
    <row r="48" spans="1:26" s="27" customFormat="1" ht="15" customHeight="1">
      <c r="A48" s="99">
        <v>12</v>
      </c>
      <c r="B48" s="64"/>
      <c r="C48" s="48"/>
      <c r="D48" s="83">
        <v>45292</v>
      </c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1"/>
    </row>
    <row r="49" spans="1:26" s="28" customFormat="1" ht="15" customHeight="1">
      <c r="A49" s="39">
        <f>SUM(D49:O49)</f>
        <v>23.11</v>
      </c>
      <c r="B49" s="65"/>
      <c r="C49" s="34"/>
      <c r="D49" s="35">
        <v>23.11</v>
      </c>
      <c r="E49" s="35">
        <v>0</v>
      </c>
      <c r="F49" s="35">
        <v>0</v>
      </c>
      <c r="G49" s="35">
        <v>0</v>
      </c>
      <c r="H49" s="35">
        <v>0</v>
      </c>
      <c r="I49" s="35">
        <v>0</v>
      </c>
      <c r="J49" s="35">
        <v>0</v>
      </c>
      <c r="K49" s="35">
        <v>0</v>
      </c>
      <c r="L49" s="35">
        <v>0</v>
      </c>
      <c r="M49" s="35">
        <v>0</v>
      </c>
      <c r="N49" s="35">
        <v>0</v>
      </c>
      <c r="O49" s="35">
        <v>0</v>
      </c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43"/>
    </row>
    <row r="50" spans="1:26" s="29" customFormat="1" ht="15" customHeight="1" thickBot="1">
      <c r="A50" s="52"/>
      <c r="B50" s="67"/>
      <c r="C50" s="37" t="str">
        <f>IFERROR(C49/C47,"")</f>
        <v/>
      </c>
      <c r="D50" s="37">
        <f>IFERROR(D49/D47,"")</f>
        <v>7.7033333333333331</v>
      </c>
      <c r="E50" s="37" t="str">
        <f t="shared" ref="E50:Z50" si="43">IFERROR(E49/E47,"")</f>
        <v/>
      </c>
      <c r="F50" s="37" t="str">
        <f t="shared" si="43"/>
        <v/>
      </c>
      <c r="G50" s="37" t="str">
        <f t="shared" si="43"/>
        <v/>
      </c>
      <c r="H50" s="37" t="str">
        <f t="shared" si="43"/>
        <v/>
      </c>
      <c r="I50" s="37" t="str">
        <f t="shared" si="43"/>
        <v/>
      </c>
      <c r="J50" s="37" t="str">
        <f t="shared" si="43"/>
        <v/>
      </c>
      <c r="K50" s="37" t="str">
        <f t="shared" si="43"/>
        <v/>
      </c>
      <c r="L50" s="37" t="str">
        <f t="shared" si="43"/>
        <v/>
      </c>
      <c r="M50" s="37" t="str">
        <f t="shared" si="43"/>
        <v/>
      </c>
      <c r="N50" s="37" t="str">
        <f t="shared" si="43"/>
        <v/>
      </c>
      <c r="O50" s="37" t="str">
        <f t="shared" si="43"/>
        <v/>
      </c>
      <c r="P50" s="37" t="str">
        <f t="shared" si="43"/>
        <v/>
      </c>
      <c r="Q50" s="37" t="str">
        <f t="shared" si="43"/>
        <v/>
      </c>
      <c r="R50" s="37" t="str">
        <f t="shared" si="43"/>
        <v/>
      </c>
      <c r="S50" s="37" t="str">
        <f t="shared" si="43"/>
        <v/>
      </c>
      <c r="T50" s="37" t="str">
        <f t="shared" si="43"/>
        <v/>
      </c>
      <c r="U50" s="37" t="str">
        <f t="shared" si="43"/>
        <v/>
      </c>
      <c r="V50" s="37" t="str">
        <f t="shared" si="43"/>
        <v/>
      </c>
      <c r="W50" s="37" t="str">
        <f t="shared" si="43"/>
        <v/>
      </c>
      <c r="X50" s="37" t="str">
        <f t="shared" si="43"/>
        <v/>
      </c>
      <c r="Y50" s="37" t="str">
        <f t="shared" si="43"/>
        <v/>
      </c>
      <c r="Z50" s="37" t="str">
        <f t="shared" si="43"/>
        <v/>
      </c>
    </row>
    <row r="51" spans="1:26" s="27" customFormat="1" ht="15" customHeight="1">
      <c r="A51" s="38">
        <f>SUM(C51:O51)</f>
        <v>12</v>
      </c>
      <c r="B51" s="63" t="s">
        <v>14</v>
      </c>
      <c r="C51" s="31"/>
      <c r="D51" s="32">
        <v>0</v>
      </c>
      <c r="E51" s="32">
        <v>12</v>
      </c>
      <c r="F51" s="32">
        <v>0</v>
      </c>
      <c r="G51" s="32">
        <v>0</v>
      </c>
      <c r="H51" s="32">
        <v>0</v>
      </c>
      <c r="I51" s="32">
        <v>0</v>
      </c>
      <c r="J51" s="32">
        <v>0</v>
      </c>
      <c r="K51" s="32">
        <v>0</v>
      </c>
      <c r="L51" s="32">
        <v>0</v>
      </c>
      <c r="M51" s="32">
        <v>0</v>
      </c>
      <c r="N51" s="32">
        <v>0</v>
      </c>
      <c r="O51" s="32">
        <v>0</v>
      </c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42"/>
    </row>
    <row r="52" spans="1:26" s="27" customFormat="1" ht="15" customHeight="1">
      <c r="A52" s="99">
        <v>4</v>
      </c>
      <c r="B52" s="64"/>
      <c r="C52" s="48"/>
      <c r="D52" s="49"/>
      <c r="E52" s="83">
        <v>43466</v>
      </c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1"/>
    </row>
    <row r="53" spans="1:26" s="28" customFormat="1" ht="15" customHeight="1">
      <c r="A53" s="39">
        <f>SUM(D53:O53)</f>
        <v>34.47</v>
      </c>
      <c r="B53" s="65"/>
      <c r="C53" s="34"/>
      <c r="D53" s="35">
        <v>0</v>
      </c>
      <c r="E53" s="35">
        <v>34.47</v>
      </c>
      <c r="F53" s="35">
        <v>0</v>
      </c>
      <c r="G53" s="35">
        <v>0</v>
      </c>
      <c r="H53" s="35">
        <v>0</v>
      </c>
      <c r="I53" s="35">
        <v>0</v>
      </c>
      <c r="J53" s="35">
        <v>0</v>
      </c>
      <c r="K53" s="35">
        <v>0</v>
      </c>
      <c r="L53" s="35">
        <v>0</v>
      </c>
      <c r="M53" s="35">
        <v>0</v>
      </c>
      <c r="N53" s="35">
        <v>0</v>
      </c>
      <c r="O53" s="35">
        <v>0</v>
      </c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43"/>
    </row>
    <row r="54" spans="1:26" s="29" customFormat="1" ht="15" customHeight="1" thickBot="1">
      <c r="A54" s="52"/>
      <c r="B54" s="67"/>
      <c r="C54" s="37" t="str">
        <f t="shared" ref="C54:D54" si="44">IFERROR(C53/C51,"")</f>
        <v/>
      </c>
      <c r="D54" s="37" t="str">
        <f t="shared" si="44"/>
        <v/>
      </c>
      <c r="E54" s="37">
        <f>IFERROR(E53/E51,"")</f>
        <v>2.8725000000000001</v>
      </c>
      <c r="F54" s="37" t="str">
        <f t="shared" ref="F54:Z54" si="45">IFERROR(F53/F51,"")</f>
        <v/>
      </c>
      <c r="G54" s="37" t="str">
        <f t="shared" si="45"/>
        <v/>
      </c>
      <c r="H54" s="37" t="str">
        <f t="shared" si="45"/>
        <v/>
      </c>
      <c r="I54" s="37" t="str">
        <f t="shared" si="45"/>
        <v/>
      </c>
      <c r="J54" s="37" t="str">
        <f t="shared" si="45"/>
        <v/>
      </c>
      <c r="K54" s="37" t="str">
        <f t="shared" si="45"/>
        <v/>
      </c>
      <c r="L54" s="37" t="str">
        <f t="shared" si="45"/>
        <v/>
      </c>
      <c r="M54" s="37" t="str">
        <f t="shared" si="45"/>
        <v/>
      </c>
      <c r="N54" s="37" t="str">
        <f t="shared" si="45"/>
        <v/>
      </c>
      <c r="O54" s="37" t="str">
        <f t="shared" si="45"/>
        <v/>
      </c>
      <c r="P54" s="37" t="str">
        <f t="shared" si="45"/>
        <v/>
      </c>
      <c r="Q54" s="37" t="str">
        <f t="shared" si="45"/>
        <v/>
      </c>
      <c r="R54" s="37" t="str">
        <f t="shared" si="45"/>
        <v/>
      </c>
      <c r="S54" s="37" t="str">
        <f t="shared" si="45"/>
        <v/>
      </c>
      <c r="T54" s="37" t="str">
        <f t="shared" si="45"/>
        <v/>
      </c>
      <c r="U54" s="37" t="str">
        <f t="shared" si="45"/>
        <v/>
      </c>
      <c r="V54" s="37" t="str">
        <f t="shared" si="45"/>
        <v/>
      </c>
      <c r="W54" s="37" t="str">
        <f t="shared" si="45"/>
        <v/>
      </c>
      <c r="X54" s="37" t="str">
        <f t="shared" si="45"/>
        <v/>
      </c>
      <c r="Y54" s="37" t="str">
        <f t="shared" si="45"/>
        <v/>
      </c>
      <c r="Z54" s="37" t="str">
        <f t="shared" si="45"/>
        <v/>
      </c>
    </row>
    <row r="55" spans="1:26" s="27" customFormat="1" ht="15" customHeight="1">
      <c r="A55" s="47">
        <f>SUM(C55:O55)</f>
        <v>12</v>
      </c>
      <c r="B55" s="64" t="s">
        <v>15</v>
      </c>
      <c r="C55" s="48"/>
      <c r="D55" s="49">
        <v>0</v>
      </c>
      <c r="E55" s="49">
        <v>12</v>
      </c>
      <c r="F55" s="49">
        <v>0</v>
      </c>
      <c r="G55" s="49">
        <v>0</v>
      </c>
      <c r="H55" s="49">
        <v>0</v>
      </c>
      <c r="I55" s="49">
        <v>0</v>
      </c>
      <c r="J55" s="49">
        <v>0</v>
      </c>
      <c r="K55" s="49">
        <v>0</v>
      </c>
      <c r="L55" s="49">
        <v>0</v>
      </c>
      <c r="M55" s="49">
        <v>0</v>
      </c>
      <c r="N55" s="49">
        <v>0</v>
      </c>
      <c r="O55" s="49">
        <v>0</v>
      </c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1"/>
    </row>
    <row r="56" spans="1:26" s="27" customFormat="1" ht="15" customHeight="1">
      <c r="A56" s="99">
        <f>A52</f>
        <v>4</v>
      </c>
      <c r="B56" s="64"/>
      <c r="C56" s="48"/>
      <c r="D56" s="49"/>
      <c r="E56" s="83">
        <v>43466</v>
      </c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1"/>
    </row>
    <row r="57" spans="1:26" s="28" customFormat="1" ht="15" customHeight="1">
      <c r="A57" s="39">
        <f>SUM(D57:O57)</f>
        <v>34.47</v>
      </c>
      <c r="B57" s="65"/>
      <c r="C57" s="34"/>
      <c r="D57" s="35">
        <v>0</v>
      </c>
      <c r="E57" s="35">
        <v>34.47</v>
      </c>
      <c r="F57" s="35">
        <v>0</v>
      </c>
      <c r="G57" s="35">
        <v>0</v>
      </c>
      <c r="H57" s="35">
        <v>0</v>
      </c>
      <c r="I57" s="35">
        <v>0</v>
      </c>
      <c r="J57" s="35">
        <v>0</v>
      </c>
      <c r="K57" s="35">
        <v>0</v>
      </c>
      <c r="L57" s="35">
        <v>0</v>
      </c>
      <c r="M57" s="35">
        <v>0</v>
      </c>
      <c r="N57" s="35">
        <v>0</v>
      </c>
      <c r="O57" s="35">
        <v>0</v>
      </c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43"/>
    </row>
    <row r="58" spans="1:26" s="29" customFormat="1" ht="15" customHeight="1" thickBot="1">
      <c r="A58" s="41"/>
      <c r="B58" s="77"/>
      <c r="C58" s="44" t="str">
        <f t="shared" ref="C58:D58" si="46">IFERROR(C57/C55,"")</f>
        <v/>
      </c>
      <c r="D58" s="44" t="str">
        <f t="shared" si="46"/>
        <v/>
      </c>
      <c r="E58" s="44">
        <f>IFERROR(E57/E55,"")</f>
        <v>2.8725000000000001</v>
      </c>
      <c r="F58" s="44" t="str">
        <f t="shared" ref="F58:Z58" si="47">IFERROR(F57/F55,"")</f>
        <v/>
      </c>
      <c r="G58" s="44" t="str">
        <f t="shared" si="47"/>
        <v/>
      </c>
      <c r="H58" s="44" t="str">
        <f t="shared" si="47"/>
        <v/>
      </c>
      <c r="I58" s="44" t="str">
        <f t="shared" si="47"/>
        <v/>
      </c>
      <c r="J58" s="44" t="str">
        <f t="shared" si="47"/>
        <v/>
      </c>
      <c r="K58" s="44" t="str">
        <f t="shared" si="47"/>
        <v/>
      </c>
      <c r="L58" s="44" t="str">
        <f t="shared" si="47"/>
        <v/>
      </c>
      <c r="M58" s="44" t="str">
        <f t="shared" si="47"/>
        <v/>
      </c>
      <c r="N58" s="44" t="str">
        <f t="shared" si="47"/>
        <v/>
      </c>
      <c r="O58" s="44" t="str">
        <f t="shared" si="47"/>
        <v/>
      </c>
      <c r="P58" s="44" t="str">
        <f t="shared" si="47"/>
        <v/>
      </c>
      <c r="Q58" s="44" t="str">
        <f t="shared" si="47"/>
        <v/>
      </c>
      <c r="R58" s="44" t="str">
        <f t="shared" si="47"/>
        <v/>
      </c>
      <c r="S58" s="44" t="str">
        <f t="shared" si="47"/>
        <v/>
      </c>
      <c r="T58" s="44" t="str">
        <f t="shared" si="47"/>
        <v/>
      </c>
      <c r="U58" s="44" t="str">
        <f t="shared" si="47"/>
        <v/>
      </c>
      <c r="V58" s="44" t="str">
        <f t="shared" si="47"/>
        <v/>
      </c>
      <c r="W58" s="44" t="str">
        <f t="shared" si="47"/>
        <v/>
      </c>
      <c r="X58" s="44" t="str">
        <f t="shared" si="47"/>
        <v/>
      </c>
      <c r="Y58" s="44" t="str">
        <f t="shared" si="47"/>
        <v/>
      </c>
      <c r="Z58" s="44" t="str">
        <f t="shared" si="47"/>
        <v/>
      </c>
    </row>
    <row r="59" spans="1:26" s="27" customFormat="1" ht="15" customHeight="1" thickTop="1">
      <c r="A59" s="47">
        <f>SUM(C59:O59)</f>
        <v>12</v>
      </c>
      <c r="B59" s="64" t="s">
        <v>17</v>
      </c>
      <c r="C59" s="48"/>
      <c r="D59" s="49">
        <v>0</v>
      </c>
      <c r="E59" s="49">
        <v>12</v>
      </c>
      <c r="F59" s="49">
        <v>0</v>
      </c>
      <c r="G59" s="49">
        <v>0</v>
      </c>
      <c r="H59" s="49">
        <v>0</v>
      </c>
      <c r="I59" s="49">
        <v>0</v>
      </c>
      <c r="J59" s="49">
        <v>0</v>
      </c>
      <c r="K59" s="49">
        <v>0</v>
      </c>
      <c r="L59" s="49">
        <v>0</v>
      </c>
      <c r="M59" s="49">
        <v>0</v>
      </c>
      <c r="N59" s="49">
        <v>0</v>
      </c>
      <c r="O59" s="49">
        <v>0</v>
      </c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1"/>
    </row>
    <row r="60" spans="1:26" s="27" customFormat="1" ht="15" customHeight="1">
      <c r="A60" s="99">
        <v>5</v>
      </c>
      <c r="B60" s="64"/>
      <c r="C60" s="48"/>
      <c r="D60" s="49"/>
      <c r="E60" s="83">
        <v>43466</v>
      </c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1"/>
    </row>
    <row r="61" spans="1:26" s="28" customFormat="1" ht="15" customHeight="1">
      <c r="A61" s="39">
        <f>SUM(D61:O61)</f>
        <v>22.8</v>
      </c>
      <c r="B61" s="65"/>
      <c r="C61" s="34"/>
      <c r="D61" s="35">
        <v>0</v>
      </c>
      <c r="E61" s="35">
        <v>22.8</v>
      </c>
      <c r="F61" s="35">
        <v>0</v>
      </c>
      <c r="G61" s="35">
        <v>0</v>
      </c>
      <c r="H61" s="35">
        <v>0</v>
      </c>
      <c r="I61" s="35">
        <v>0</v>
      </c>
      <c r="J61" s="35">
        <v>0</v>
      </c>
      <c r="K61" s="35">
        <v>0</v>
      </c>
      <c r="L61" s="35">
        <v>0</v>
      </c>
      <c r="M61" s="35">
        <v>0</v>
      </c>
      <c r="N61" s="35">
        <v>0</v>
      </c>
      <c r="O61" s="35">
        <v>0</v>
      </c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43"/>
    </row>
    <row r="62" spans="1:26" s="29" customFormat="1" ht="15" customHeight="1" thickBot="1">
      <c r="A62" s="41"/>
      <c r="B62" s="77"/>
      <c r="C62" s="44" t="str">
        <f t="shared" ref="C62" si="48">IFERROR(C61/C59,"")</f>
        <v/>
      </c>
      <c r="D62" s="44" t="str">
        <f t="shared" ref="D62" si="49">IFERROR(D61/D59,"")</f>
        <v/>
      </c>
      <c r="E62" s="44">
        <f>IFERROR(E61/E59,"")</f>
        <v>1.9000000000000001</v>
      </c>
      <c r="F62" s="44" t="str">
        <f t="shared" ref="F62" si="50">IFERROR(F61/F59,"")</f>
        <v/>
      </c>
      <c r="G62" s="44" t="str">
        <f t="shared" ref="G62" si="51">IFERROR(G61/G59,"")</f>
        <v/>
      </c>
      <c r="H62" s="44" t="str">
        <f t="shared" ref="H62" si="52">IFERROR(H61/H59,"")</f>
        <v/>
      </c>
      <c r="I62" s="44" t="str">
        <f t="shared" ref="I62" si="53">IFERROR(I61/I59,"")</f>
        <v/>
      </c>
      <c r="J62" s="44" t="str">
        <f t="shared" ref="J62" si="54">IFERROR(J61/J59,"")</f>
        <v/>
      </c>
      <c r="K62" s="44" t="str">
        <f t="shared" ref="K62" si="55">IFERROR(K61/K59,"")</f>
        <v/>
      </c>
      <c r="L62" s="44" t="str">
        <f t="shared" ref="L62" si="56">IFERROR(L61/L59,"")</f>
        <v/>
      </c>
      <c r="M62" s="44" t="str">
        <f t="shared" ref="M62" si="57">IFERROR(M61/M59,"")</f>
        <v/>
      </c>
      <c r="N62" s="44" t="str">
        <f t="shared" ref="N62" si="58">IFERROR(N61/N59,"")</f>
        <v/>
      </c>
      <c r="O62" s="44" t="str">
        <f t="shared" ref="O62" si="59">IFERROR(O61/O59,"")</f>
        <v/>
      </c>
      <c r="P62" s="44" t="str">
        <f t="shared" ref="P62" si="60">IFERROR(P61/P59,"")</f>
        <v/>
      </c>
      <c r="Q62" s="44" t="str">
        <f t="shared" ref="Q62" si="61">IFERROR(Q61/Q59,"")</f>
        <v/>
      </c>
      <c r="R62" s="44" t="str">
        <f t="shared" ref="R62" si="62">IFERROR(R61/R59,"")</f>
        <v/>
      </c>
      <c r="S62" s="44" t="str">
        <f t="shared" ref="S62" si="63">IFERROR(S61/S59,"")</f>
        <v/>
      </c>
      <c r="T62" s="44" t="str">
        <f t="shared" ref="T62" si="64">IFERROR(T61/T59,"")</f>
        <v/>
      </c>
      <c r="U62" s="44" t="str">
        <f t="shared" ref="U62" si="65">IFERROR(U61/U59,"")</f>
        <v/>
      </c>
      <c r="V62" s="44" t="str">
        <f t="shared" ref="V62" si="66">IFERROR(V61/V59,"")</f>
        <v/>
      </c>
      <c r="W62" s="44" t="str">
        <f t="shared" ref="W62" si="67">IFERROR(W61/W59,"")</f>
        <v/>
      </c>
      <c r="X62" s="44" t="str">
        <f t="shared" ref="X62" si="68">IFERROR(X61/X59,"")</f>
        <v/>
      </c>
      <c r="Y62" s="44" t="str">
        <f t="shared" ref="Y62" si="69">IFERROR(Y61/Y59,"")</f>
        <v/>
      </c>
      <c r="Z62" s="44" t="str">
        <f t="shared" ref="Z62" si="70">IFERROR(Z61/Z59,"")</f>
        <v/>
      </c>
    </row>
    <row r="63" spans="1:26" s="27" customFormat="1" ht="15" customHeight="1" thickTop="1">
      <c r="A63" s="47">
        <f>SUM(C63:O63)</f>
        <v>12</v>
      </c>
      <c r="B63" s="64" t="s">
        <v>18</v>
      </c>
      <c r="C63" s="48"/>
      <c r="D63" s="49">
        <v>0</v>
      </c>
      <c r="E63" s="49">
        <v>12</v>
      </c>
      <c r="F63" s="49">
        <v>0</v>
      </c>
      <c r="G63" s="49">
        <v>0</v>
      </c>
      <c r="H63" s="49">
        <v>0</v>
      </c>
      <c r="I63" s="49">
        <v>0</v>
      </c>
      <c r="J63" s="49">
        <v>0</v>
      </c>
      <c r="K63" s="49">
        <v>0</v>
      </c>
      <c r="L63" s="49">
        <v>0</v>
      </c>
      <c r="M63" s="49">
        <v>0</v>
      </c>
      <c r="N63" s="49">
        <v>0</v>
      </c>
      <c r="O63" s="49">
        <v>0</v>
      </c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51"/>
    </row>
    <row r="64" spans="1:26" s="27" customFormat="1" ht="15" customHeight="1">
      <c r="A64" s="99">
        <f>A60</f>
        <v>5</v>
      </c>
      <c r="B64" s="64"/>
      <c r="C64" s="48"/>
      <c r="D64" s="49"/>
      <c r="E64" s="83">
        <v>43466</v>
      </c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1"/>
    </row>
    <row r="65" spans="1:26" s="28" customFormat="1" ht="15" customHeight="1">
      <c r="A65" s="39">
        <f>SUM(D65:O65)</f>
        <v>22.8</v>
      </c>
      <c r="B65" s="65"/>
      <c r="C65" s="34"/>
      <c r="D65" s="35">
        <v>0</v>
      </c>
      <c r="E65" s="35">
        <v>22.8</v>
      </c>
      <c r="F65" s="35">
        <v>0</v>
      </c>
      <c r="G65" s="35">
        <v>0</v>
      </c>
      <c r="H65" s="35">
        <v>0</v>
      </c>
      <c r="I65" s="35">
        <v>0</v>
      </c>
      <c r="J65" s="35">
        <v>0</v>
      </c>
      <c r="K65" s="35">
        <v>0</v>
      </c>
      <c r="L65" s="35">
        <v>0</v>
      </c>
      <c r="M65" s="35">
        <v>0</v>
      </c>
      <c r="N65" s="35">
        <v>0</v>
      </c>
      <c r="O65" s="35">
        <v>0</v>
      </c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43"/>
    </row>
    <row r="66" spans="1:26" s="29" customFormat="1" ht="15" customHeight="1" thickBot="1">
      <c r="A66" s="41"/>
      <c r="B66" s="77"/>
      <c r="C66" s="44" t="str">
        <f t="shared" ref="C66" si="71">IFERROR(C65/C63,"")</f>
        <v/>
      </c>
      <c r="D66" s="44" t="str">
        <f t="shared" ref="D66" si="72">IFERROR(D65/D63,"")</f>
        <v/>
      </c>
      <c r="E66" s="44">
        <f>IFERROR(E65/E63,"")</f>
        <v>1.9000000000000001</v>
      </c>
      <c r="F66" s="44" t="str">
        <f t="shared" ref="F66" si="73">IFERROR(F65/F63,"")</f>
        <v/>
      </c>
      <c r="G66" s="44" t="str">
        <f t="shared" ref="G66" si="74">IFERROR(G65/G63,"")</f>
        <v/>
      </c>
      <c r="H66" s="44" t="str">
        <f t="shared" ref="H66" si="75">IFERROR(H65/H63,"")</f>
        <v/>
      </c>
      <c r="I66" s="44" t="str">
        <f t="shared" ref="I66" si="76">IFERROR(I65/I63,"")</f>
        <v/>
      </c>
      <c r="J66" s="44" t="str">
        <f t="shared" ref="J66" si="77">IFERROR(J65/J63,"")</f>
        <v/>
      </c>
      <c r="K66" s="44" t="str">
        <f t="shared" ref="K66" si="78">IFERROR(K65/K63,"")</f>
        <v/>
      </c>
      <c r="L66" s="44" t="str">
        <f t="shared" ref="L66" si="79">IFERROR(L65/L63,"")</f>
        <v/>
      </c>
      <c r="M66" s="44" t="str">
        <f t="shared" ref="M66" si="80">IFERROR(M65/M63,"")</f>
        <v/>
      </c>
      <c r="N66" s="44" t="str">
        <f t="shared" ref="N66" si="81">IFERROR(N65/N63,"")</f>
        <v/>
      </c>
      <c r="O66" s="44" t="str">
        <f t="shared" ref="O66" si="82">IFERROR(O65/O63,"")</f>
        <v/>
      </c>
      <c r="P66" s="44" t="str">
        <f t="shared" ref="P66" si="83">IFERROR(P65/P63,"")</f>
        <v/>
      </c>
      <c r="Q66" s="44" t="str">
        <f t="shared" ref="Q66" si="84">IFERROR(Q65/Q63,"")</f>
        <v/>
      </c>
      <c r="R66" s="44" t="str">
        <f t="shared" ref="R66" si="85">IFERROR(R65/R63,"")</f>
        <v/>
      </c>
      <c r="S66" s="44" t="str">
        <f t="shared" ref="S66" si="86">IFERROR(S65/S63,"")</f>
        <v/>
      </c>
      <c r="T66" s="44" t="str">
        <f t="shared" ref="T66" si="87">IFERROR(T65/T63,"")</f>
        <v/>
      </c>
      <c r="U66" s="44" t="str">
        <f t="shared" ref="U66" si="88">IFERROR(U65/U63,"")</f>
        <v/>
      </c>
      <c r="V66" s="44" t="str">
        <f t="shared" ref="V66" si="89">IFERROR(V65/V63,"")</f>
        <v/>
      </c>
      <c r="W66" s="44" t="str">
        <f t="shared" ref="W66" si="90">IFERROR(W65/W63,"")</f>
        <v/>
      </c>
      <c r="X66" s="44" t="str">
        <f t="shared" ref="X66" si="91">IFERROR(X65/X63,"")</f>
        <v/>
      </c>
      <c r="Y66" s="44" t="str">
        <f t="shared" ref="Y66" si="92">IFERROR(Y65/Y63,"")</f>
        <v/>
      </c>
      <c r="Z66" s="44" t="str">
        <f t="shared" ref="Z66" si="93">IFERROR(Z65/Z63,"")</f>
        <v/>
      </c>
    </row>
    <row r="67" spans="1:26" s="27" customFormat="1" ht="15" customHeight="1" thickTop="1">
      <c r="A67" s="47">
        <f>SUM(C67:O67)/0.2</f>
        <v>100</v>
      </c>
      <c r="B67" s="64" t="s">
        <v>19</v>
      </c>
      <c r="C67" s="48"/>
      <c r="D67" s="49">
        <v>0</v>
      </c>
      <c r="E67" s="49">
        <v>20</v>
      </c>
      <c r="F67" s="49">
        <v>0</v>
      </c>
      <c r="G67" s="49">
        <v>0</v>
      </c>
      <c r="H67" s="49">
        <v>0</v>
      </c>
      <c r="I67" s="49">
        <v>0</v>
      </c>
      <c r="J67" s="49">
        <v>0</v>
      </c>
      <c r="K67" s="49">
        <v>0</v>
      </c>
      <c r="L67" s="49">
        <v>0</v>
      </c>
      <c r="M67" s="49">
        <v>0</v>
      </c>
      <c r="N67" s="49">
        <v>0</v>
      </c>
      <c r="O67" s="49">
        <v>0</v>
      </c>
      <c r="P67" s="50"/>
      <c r="Q67" s="50"/>
      <c r="R67" s="50"/>
      <c r="S67" s="50"/>
      <c r="T67" s="50"/>
      <c r="U67" s="50"/>
      <c r="V67" s="50"/>
      <c r="W67" s="50"/>
      <c r="X67" s="50"/>
      <c r="Y67" s="50"/>
      <c r="Z67" s="51"/>
    </row>
    <row r="68" spans="1:26" s="27" customFormat="1" ht="15" customHeight="1">
      <c r="A68" s="99">
        <f>A4</f>
        <v>1.5</v>
      </c>
      <c r="B68" s="64"/>
      <c r="C68" s="48"/>
      <c r="D68" s="49"/>
      <c r="E68" s="83">
        <v>43466</v>
      </c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1"/>
    </row>
    <row r="69" spans="1:26" s="28" customFormat="1" ht="15" customHeight="1">
      <c r="A69" s="39">
        <f>SUM(D69:O69)</f>
        <v>46</v>
      </c>
      <c r="B69" s="65"/>
      <c r="C69" s="34"/>
      <c r="D69" s="35">
        <v>0</v>
      </c>
      <c r="E69" s="35">
        <v>46</v>
      </c>
      <c r="F69" s="35">
        <v>0</v>
      </c>
      <c r="G69" s="35">
        <v>0</v>
      </c>
      <c r="H69" s="35">
        <v>0</v>
      </c>
      <c r="I69" s="35">
        <v>0</v>
      </c>
      <c r="J69" s="35">
        <v>0</v>
      </c>
      <c r="K69" s="35">
        <v>0</v>
      </c>
      <c r="L69" s="35">
        <v>0</v>
      </c>
      <c r="M69" s="35">
        <v>0</v>
      </c>
      <c r="N69" s="35">
        <v>0</v>
      </c>
      <c r="O69" s="35">
        <v>0</v>
      </c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43"/>
    </row>
    <row r="70" spans="1:26" s="29" customFormat="1" ht="15" customHeight="1" thickBot="1">
      <c r="A70" s="41"/>
      <c r="B70" s="77"/>
      <c r="C70" s="44" t="str">
        <f t="shared" ref="C70" si="94">IFERROR(C69/C67,"")</f>
        <v/>
      </c>
      <c r="D70" s="44" t="str">
        <f t="shared" ref="D70" si="95">IFERROR(D69/D67,"")</f>
        <v/>
      </c>
      <c r="E70" s="44">
        <f>IFERROR(E69/E67,"")</f>
        <v>2.2999999999999998</v>
      </c>
      <c r="F70" s="44" t="str">
        <f t="shared" ref="F70" si="96">IFERROR(F69/F67,"")</f>
        <v/>
      </c>
      <c r="G70" s="44" t="str">
        <f t="shared" ref="G70" si="97">IFERROR(G69/G67,"")</f>
        <v/>
      </c>
      <c r="H70" s="44" t="str">
        <f t="shared" ref="H70" si="98">IFERROR(H69/H67,"")</f>
        <v/>
      </c>
      <c r="I70" s="44" t="str">
        <f t="shared" ref="I70" si="99">IFERROR(I69/I67,"")</f>
        <v/>
      </c>
      <c r="J70" s="44" t="str">
        <f t="shared" ref="J70" si="100">IFERROR(J69/J67,"")</f>
        <v/>
      </c>
      <c r="K70" s="44" t="str">
        <f t="shared" ref="K70" si="101">IFERROR(K69/K67,"")</f>
        <v/>
      </c>
      <c r="L70" s="44" t="str">
        <f t="shared" ref="L70" si="102">IFERROR(L69/L67,"")</f>
        <v/>
      </c>
      <c r="M70" s="44" t="str">
        <f t="shared" ref="M70" si="103">IFERROR(M69/M67,"")</f>
        <v/>
      </c>
      <c r="N70" s="44" t="str">
        <f t="shared" ref="N70" si="104">IFERROR(N69/N67,"")</f>
        <v/>
      </c>
      <c r="O70" s="44" t="str">
        <f t="shared" ref="O70" si="105">IFERROR(O69/O67,"")</f>
        <v/>
      </c>
      <c r="P70" s="44" t="str">
        <f t="shared" ref="P70" si="106">IFERROR(P69/P67,"")</f>
        <v/>
      </c>
      <c r="Q70" s="44" t="str">
        <f t="shared" ref="Q70" si="107">IFERROR(Q69/Q67,"")</f>
        <v/>
      </c>
      <c r="R70" s="44" t="str">
        <f t="shared" ref="R70" si="108">IFERROR(R69/R67,"")</f>
        <v/>
      </c>
      <c r="S70" s="44" t="str">
        <f t="shared" ref="S70" si="109">IFERROR(S69/S67,"")</f>
        <v/>
      </c>
      <c r="T70" s="44" t="str">
        <f t="shared" ref="T70" si="110">IFERROR(T69/T67,"")</f>
        <v/>
      </c>
      <c r="U70" s="44" t="str">
        <f t="shared" ref="U70" si="111">IFERROR(U69/U67,"")</f>
        <v/>
      </c>
      <c r="V70" s="44" t="str">
        <f t="shared" ref="V70" si="112">IFERROR(V69/V67,"")</f>
        <v/>
      </c>
      <c r="W70" s="44" t="str">
        <f t="shared" ref="W70" si="113">IFERROR(W69/W67,"")</f>
        <v/>
      </c>
      <c r="X70" s="44" t="str">
        <f t="shared" ref="X70" si="114">IFERROR(X69/X67,"")</f>
        <v/>
      </c>
      <c r="Y70" s="44" t="str">
        <f t="shared" ref="Y70" si="115">IFERROR(Y69/Y67,"")</f>
        <v/>
      </c>
      <c r="Z70" s="44" t="str">
        <f t="shared" ref="Z70" si="116">IFERROR(Z69/Z67,"")</f>
        <v/>
      </c>
    </row>
    <row r="71" spans="1:26" ht="19.95" customHeight="1" thickTop="1"/>
  </sheetData>
  <sheetProtection selectLockedCells="1"/>
  <mergeCells count="43">
    <mergeCell ref="A1:A2"/>
    <mergeCell ref="B59:B62"/>
    <mergeCell ref="B63:B66"/>
    <mergeCell ref="B67:B70"/>
    <mergeCell ref="B51:B54"/>
    <mergeCell ref="B19:B22"/>
    <mergeCell ref="B23:B26"/>
    <mergeCell ref="B27:B30"/>
    <mergeCell ref="B39:B42"/>
    <mergeCell ref="B43:B46"/>
    <mergeCell ref="B47:B50"/>
    <mergeCell ref="B31:B34"/>
    <mergeCell ref="B35:B38"/>
    <mergeCell ref="N1:N2"/>
    <mergeCell ref="O1:O2"/>
    <mergeCell ref="P1:P2"/>
    <mergeCell ref="Q1:Q2"/>
    <mergeCell ref="B55:B58"/>
    <mergeCell ref="I1:I2"/>
    <mergeCell ref="J1:J2"/>
    <mergeCell ref="K1:K2"/>
    <mergeCell ref="L1:L2"/>
    <mergeCell ref="M1:M2"/>
    <mergeCell ref="D1:D2"/>
    <mergeCell ref="E1:E2"/>
    <mergeCell ref="F1:F2"/>
    <mergeCell ref="G1:G2"/>
    <mergeCell ref="H1:H2"/>
    <mergeCell ref="R1:R2"/>
    <mergeCell ref="Z1:Z2"/>
    <mergeCell ref="T1:T2"/>
    <mergeCell ref="U1:U2"/>
    <mergeCell ref="V1:V2"/>
    <mergeCell ref="W1:W2"/>
    <mergeCell ref="X1:X2"/>
    <mergeCell ref="Y1:Y2"/>
    <mergeCell ref="S1:S2"/>
    <mergeCell ref="C1:C2"/>
    <mergeCell ref="B3:B6"/>
    <mergeCell ref="B7:B10"/>
    <mergeCell ref="B11:B14"/>
    <mergeCell ref="B15:B18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H9"/>
  <sheetViews>
    <sheetView workbookViewId="0">
      <selection activeCell="F7" sqref="F7"/>
    </sheetView>
  </sheetViews>
  <sheetFormatPr baseColWidth="10" defaultRowHeight="14.4"/>
  <sheetData>
    <row r="1" spans="1:8">
      <c r="A1" s="3"/>
      <c r="B1" s="3"/>
    </row>
    <row r="7" spans="1:8">
      <c r="E7" s="21">
        <v>0</v>
      </c>
      <c r="G7" s="21">
        <v>10</v>
      </c>
    </row>
    <row r="8" spans="1:8">
      <c r="E8" s="22">
        <v>0</v>
      </c>
      <c r="G8" s="22">
        <v>30</v>
      </c>
    </row>
    <row r="9" spans="1:8">
      <c r="E9" s="23" t="e">
        <f t="shared" ref="E9" si="0">E8/E7</f>
        <v>#DIV/0!</v>
      </c>
      <c r="G9" s="23">
        <f>IFERROR(G8/G7,"")</f>
        <v>3</v>
      </c>
      <c r="H9" s="23" t="str">
        <f>IFERROR(H8/H7,"")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</vt:lpstr>
      <vt:lpstr>MANIFESTATION</vt:lpstr>
      <vt:lpstr>ACHAT</vt:lpstr>
      <vt:lpstr>Feuil4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cp:lastPrinted>2015-03-14T12:57:53Z</cp:lastPrinted>
  <dcterms:created xsi:type="dcterms:W3CDTF">2015-03-14T12:01:21Z</dcterms:created>
  <dcterms:modified xsi:type="dcterms:W3CDTF">2016-05-30T16:18:36Z</dcterms:modified>
</cp:coreProperties>
</file>