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144" windowWidth="18252" windowHeight="7176"/>
  </bookViews>
  <sheets>
    <sheet name="Année" sheetId="1" r:id="rId1"/>
    <sheet name="HEURES DE PRESENCE" sheetId="2" r:id="rId2"/>
    <sheet name="EMPLOI" sheetId="3" r:id="rId3"/>
    <sheet name="Feuil2" sheetId="4" r:id="rId4"/>
  </sheets>
  <externalReferences>
    <externalReference r:id="rId5"/>
  </externalReferences>
  <definedNames>
    <definedName name="Année">'[1]2 Enfants'!$B$10</definedName>
    <definedName name="Férié">Année!$AL$10:$AL$22</definedName>
    <definedName name="Fêtes">Année!$AL$24:$AL$28</definedName>
    <definedName name="JourCalculé">" =Feuil1!$B$10-JOURSEM(Feuil1!$B$10;3)+((LIGNE()-LIGNE(Feuil1!$AF$7))*7)+COLONNE()-COLONNE(Feuil1!$AF$7)"</definedName>
    <definedName name="NOM_ENTREPRISE">EMPLOI!$A$2:$A$20</definedName>
  </definedNames>
  <calcPr calcId="125725" concurrentCalc="0"/>
</workbook>
</file>

<file path=xl/calcChain.xml><?xml version="1.0" encoding="utf-8"?>
<calcChain xmlns="http://schemas.openxmlformats.org/spreadsheetml/2006/main">
  <c r="H3" i="3"/>
  <c r="H2"/>
  <c r="AK8" i="1"/>
  <c r="AL10"/>
  <c r="AL11"/>
  <c r="AL12"/>
  <c r="AL13"/>
  <c r="AL14"/>
  <c r="AL15"/>
  <c r="AL16"/>
  <c r="AL17"/>
  <c r="AL18"/>
  <c r="AL19"/>
  <c r="AL20"/>
  <c r="AL21"/>
  <c r="AL22"/>
  <c r="AL24"/>
  <c r="AL25"/>
  <c r="AL26"/>
  <c r="AL28"/>
  <c r="AL30"/>
  <c r="B40"/>
  <c r="A2" i="2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95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C40" i="1"/>
  <c r="D40"/>
  <c r="E40"/>
  <c r="F40"/>
  <c r="G40"/>
  <c r="H40"/>
  <c r="I40"/>
  <c r="J40"/>
  <c r="A346" i="2"/>
  <c r="K40" i="1"/>
  <c r="A347" i="2"/>
  <c r="A348"/>
  <c r="A349"/>
  <c r="A350"/>
  <c r="A351"/>
  <c r="A352"/>
  <c r="A353"/>
  <c r="A354"/>
  <c r="A355"/>
  <c r="A356"/>
  <c r="L40" i="1"/>
  <c r="M40"/>
  <c r="N40"/>
  <c r="O40"/>
  <c r="P40"/>
  <c r="Q40"/>
  <c r="R40"/>
  <c r="S40"/>
  <c r="T40"/>
  <c r="U40"/>
  <c r="A357" i="2"/>
  <c r="V40" i="1"/>
  <c r="A358" i="2"/>
  <c r="A359"/>
  <c r="A360"/>
  <c r="A361"/>
  <c r="A362"/>
  <c r="W40" i="1"/>
  <c r="X40"/>
  <c r="Y40"/>
  <c r="Z40"/>
  <c r="AA40"/>
  <c r="A363" i="2"/>
  <c r="AB40" i="1"/>
  <c r="A364" i="2"/>
  <c r="A365"/>
  <c r="AC40" i="1"/>
  <c r="AD40"/>
  <c r="A366" i="2"/>
  <c r="AE40" i="1"/>
  <c r="A367" i="2"/>
  <c r="AF40" i="1"/>
  <c r="B37"/>
  <c r="C37"/>
  <c r="D37"/>
  <c r="E37"/>
  <c r="F37"/>
  <c r="G37"/>
  <c r="H37"/>
  <c r="I37"/>
  <c r="J37"/>
  <c r="K37"/>
  <c r="L37"/>
  <c r="M37"/>
  <c r="N37"/>
  <c r="O37"/>
  <c r="P37"/>
  <c r="Q37"/>
  <c r="R37"/>
  <c r="S37"/>
  <c r="T37"/>
  <c r="U37"/>
  <c r="V37"/>
  <c r="W37"/>
  <c r="X37"/>
  <c r="Y37"/>
  <c r="Z37"/>
  <c r="AA37"/>
  <c r="AB37"/>
  <c r="AC37"/>
  <c r="AD37"/>
  <c r="AE37"/>
  <c r="AF37"/>
  <c r="B34"/>
  <c r="C34"/>
  <c r="D34"/>
  <c r="E34"/>
  <c r="F34"/>
  <c r="G34"/>
  <c r="H34"/>
  <c r="I34"/>
  <c r="J34"/>
  <c r="K34"/>
  <c r="L34"/>
  <c r="M34"/>
  <c r="N34"/>
  <c r="O34"/>
  <c r="P34"/>
  <c r="Q34"/>
  <c r="R34"/>
  <c r="S34"/>
  <c r="T34"/>
  <c r="U34"/>
  <c r="V34"/>
  <c r="W34"/>
  <c r="X34"/>
  <c r="Y34"/>
  <c r="Z34"/>
  <c r="AA34"/>
  <c r="AB34"/>
  <c r="AC34"/>
  <c r="AD34"/>
  <c r="AE34"/>
  <c r="AF34"/>
  <c r="B31"/>
  <c r="C31"/>
  <c r="D31"/>
  <c r="E31"/>
  <c r="F31"/>
  <c r="G31"/>
  <c r="H31"/>
  <c r="I31"/>
  <c r="J31"/>
  <c r="K31"/>
  <c r="L31"/>
  <c r="M31"/>
  <c r="N31"/>
  <c r="O31"/>
  <c r="P31"/>
  <c r="Q31"/>
  <c r="R31"/>
  <c r="S31"/>
  <c r="T31"/>
  <c r="U31"/>
  <c r="V31"/>
  <c r="W31"/>
  <c r="X31"/>
  <c r="Y31"/>
  <c r="Z31"/>
  <c r="AA31"/>
  <c r="AB31"/>
  <c r="AC31"/>
  <c r="AD31"/>
  <c r="AE31"/>
  <c r="AF31"/>
  <c r="B28"/>
  <c r="C28"/>
  <c r="D28"/>
  <c r="E28"/>
  <c r="F28"/>
  <c r="G28"/>
  <c r="H28"/>
  <c r="I28"/>
  <c r="J28"/>
  <c r="K28"/>
  <c r="L28"/>
  <c r="M28"/>
  <c r="N28"/>
  <c r="O28"/>
  <c r="P28"/>
  <c r="Q28"/>
  <c r="R28"/>
  <c r="S28"/>
  <c r="T28"/>
  <c r="U28"/>
  <c r="V28"/>
  <c r="W28"/>
  <c r="X28"/>
  <c r="Y28"/>
  <c r="Z28"/>
  <c r="AA28"/>
  <c r="AB28"/>
  <c r="AC28"/>
  <c r="AD28"/>
  <c r="AE28"/>
  <c r="AF28"/>
  <c r="B25"/>
  <c r="C25"/>
  <c r="D25"/>
  <c r="E25"/>
  <c r="F25"/>
  <c r="G25"/>
  <c r="H25"/>
  <c r="I25"/>
  <c r="J25"/>
  <c r="K25"/>
  <c r="L25"/>
  <c r="M25"/>
  <c r="N25"/>
  <c r="O25"/>
  <c r="P25"/>
  <c r="Q25"/>
  <c r="R25"/>
  <c r="S25"/>
  <c r="T25"/>
  <c r="U25"/>
  <c r="V25"/>
  <c r="W25"/>
  <c r="X25"/>
  <c r="Y25"/>
  <c r="Z25"/>
  <c r="AA25"/>
  <c r="AB25"/>
  <c r="AC25"/>
  <c r="AD25"/>
  <c r="AE25"/>
  <c r="AF25"/>
  <c r="B22"/>
  <c r="C22"/>
  <c r="D22"/>
  <c r="E22"/>
  <c r="F22"/>
  <c r="G22"/>
  <c r="H22"/>
  <c r="I22"/>
  <c r="J22"/>
  <c r="K22"/>
  <c r="L22"/>
  <c r="M22"/>
  <c r="N22"/>
  <c r="O22"/>
  <c r="P22"/>
  <c r="Q22"/>
  <c r="R22"/>
  <c r="S22"/>
  <c r="T22"/>
  <c r="U22"/>
  <c r="V22"/>
  <c r="W22"/>
  <c r="X22"/>
  <c r="Y22"/>
  <c r="Z22"/>
  <c r="AA22"/>
  <c r="AB22"/>
  <c r="AC22"/>
  <c r="AD22"/>
  <c r="AE22"/>
  <c r="AF22"/>
  <c r="B19"/>
  <c r="C19"/>
  <c r="D19"/>
  <c r="E19"/>
  <c r="F19"/>
  <c r="G19"/>
  <c r="H19"/>
  <c r="I19"/>
  <c r="J19"/>
  <c r="K19"/>
  <c r="L19"/>
  <c r="M19"/>
  <c r="N19"/>
  <c r="O19"/>
  <c r="P19"/>
  <c r="Q19"/>
  <c r="R19"/>
  <c r="S19"/>
  <c r="T19"/>
  <c r="U19"/>
  <c r="V19"/>
  <c r="W19"/>
  <c r="X19"/>
  <c r="Y19"/>
  <c r="Z19"/>
  <c r="AA19"/>
  <c r="AB19"/>
  <c r="AC19"/>
  <c r="AD19"/>
  <c r="AE19"/>
  <c r="AF19"/>
  <c r="B16"/>
  <c r="C16"/>
  <c r="D16"/>
  <c r="E16"/>
  <c r="F16"/>
  <c r="G16"/>
  <c r="H16"/>
  <c r="I16"/>
  <c r="J16"/>
  <c r="K16"/>
  <c r="L16"/>
  <c r="M16"/>
  <c r="N16"/>
  <c r="O16"/>
  <c r="P16"/>
  <c r="Q16"/>
  <c r="R16"/>
  <c r="S16"/>
  <c r="T16"/>
  <c r="U16"/>
  <c r="V16"/>
  <c r="W16"/>
  <c r="X16"/>
  <c r="Y16"/>
  <c r="Z16"/>
  <c r="AA16"/>
  <c r="AB16"/>
  <c r="AC16"/>
  <c r="AD16"/>
  <c r="AE16"/>
  <c r="AF16"/>
  <c r="B13"/>
  <c r="C13"/>
  <c r="D13"/>
  <c r="E13"/>
  <c r="F13"/>
  <c r="G13"/>
  <c r="H13"/>
  <c r="I13"/>
  <c r="J13"/>
  <c r="K13"/>
  <c r="L13"/>
  <c r="M13"/>
  <c r="N13"/>
  <c r="O13"/>
  <c r="P13"/>
  <c r="Q13"/>
  <c r="R13"/>
  <c r="S13"/>
  <c r="T13"/>
  <c r="U13"/>
  <c r="V13"/>
  <c r="W13"/>
  <c r="X13"/>
  <c r="Y13"/>
  <c r="Z13"/>
  <c r="AA13"/>
  <c r="AB13"/>
  <c r="AC13"/>
  <c r="AD13"/>
  <c r="AE13"/>
  <c r="AF13"/>
  <c r="B10"/>
  <c r="C10"/>
  <c r="D10"/>
  <c r="E10"/>
  <c r="F10"/>
  <c r="G10"/>
  <c r="H10"/>
  <c r="I10"/>
  <c r="J10"/>
  <c r="K10"/>
  <c r="L10"/>
  <c r="M10"/>
  <c r="N10"/>
  <c r="O10"/>
  <c r="P10"/>
  <c r="Q10"/>
  <c r="R10"/>
  <c r="S10"/>
  <c r="T10"/>
  <c r="U10"/>
  <c r="V10"/>
  <c r="W10"/>
  <c r="X10"/>
  <c r="Y10"/>
  <c r="Z10"/>
  <c r="AA10"/>
  <c r="AB10"/>
  <c r="AC10"/>
  <c r="AD10"/>
  <c r="B7"/>
  <c r="C7"/>
  <c r="D7"/>
  <c r="E7"/>
  <c r="F7"/>
  <c r="G7"/>
  <c r="H7"/>
  <c r="I7"/>
  <c r="J7"/>
  <c r="K7"/>
  <c r="L7"/>
  <c r="M7"/>
  <c r="N7"/>
  <c r="O7"/>
  <c r="P7"/>
  <c r="Q7"/>
  <c r="R7"/>
  <c r="D19" i="2"/>
  <c r="I19"/>
  <c r="S7" i="1"/>
  <c r="T7"/>
  <c r="U7"/>
  <c r="V7"/>
  <c r="W7"/>
  <c r="X7"/>
  <c r="Y7"/>
  <c r="Z7"/>
  <c r="AA7"/>
  <c r="AB7"/>
  <c r="AC7"/>
  <c r="AD7"/>
  <c r="AE7"/>
  <c r="AF7"/>
  <c r="B8"/>
  <c r="D337" i="2"/>
  <c r="I337"/>
  <c r="C41" i="1"/>
  <c r="D338" i="2"/>
  <c r="I338"/>
  <c r="D41" i="1"/>
  <c r="E41"/>
  <c r="F41"/>
  <c r="G41"/>
  <c r="H41"/>
  <c r="I41"/>
  <c r="J41"/>
  <c r="K41"/>
  <c r="L41"/>
  <c r="M41"/>
  <c r="N41"/>
  <c r="O41"/>
  <c r="P41"/>
  <c r="Q41"/>
  <c r="R41"/>
  <c r="S41"/>
  <c r="T41"/>
  <c r="U41"/>
  <c r="V41"/>
  <c r="W41"/>
  <c r="X41"/>
  <c r="Y41"/>
  <c r="Z41"/>
  <c r="AA41"/>
  <c r="AB41"/>
  <c r="AC41"/>
  <c r="D364" i="2"/>
  <c r="I364"/>
  <c r="AD41" i="1"/>
  <c r="D365" i="2"/>
  <c r="I365"/>
  <c r="AE41" i="1"/>
  <c r="D366" i="2"/>
  <c r="I366"/>
  <c r="AF41" i="1"/>
  <c r="D336" i="2"/>
  <c r="I336"/>
  <c r="B41" i="1"/>
  <c r="D307" i="2"/>
  <c r="I307"/>
  <c r="C38" i="1"/>
  <c r="D308" i="2"/>
  <c r="I308"/>
  <c r="D38" i="1"/>
  <c r="E38"/>
  <c r="F38"/>
  <c r="G38"/>
  <c r="H38"/>
  <c r="I38"/>
  <c r="J38"/>
  <c r="K38"/>
  <c r="L38"/>
  <c r="M38"/>
  <c r="N38"/>
  <c r="O38"/>
  <c r="P38"/>
  <c r="Q38"/>
  <c r="R38"/>
  <c r="S38"/>
  <c r="T38"/>
  <c r="U38"/>
  <c r="V38"/>
  <c r="W38"/>
  <c r="X38"/>
  <c r="Y38"/>
  <c r="Z38"/>
  <c r="AA38"/>
  <c r="AB38"/>
  <c r="AC38"/>
  <c r="AD38"/>
  <c r="D335" i="2"/>
  <c r="I335"/>
  <c r="AE38" i="1"/>
  <c r="AF38"/>
  <c r="D306" i="2"/>
  <c r="I306"/>
  <c r="B38" i="1"/>
  <c r="D276" i="2"/>
  <c r="I276"/>
  <c r="C35" i="1"/>
  <c r="D277" i="2"/>
  <c r="I277"/>
  <c r="D35" i="1"/>
  <c r="D278" i="2"/>
  <c r="I278"/>
  <c r="E35" i="1"/>
  <c r="F35"/>
  <c r="G35"/>
  <c r="H35"/>
  <c r="I35"/>
  <c r="J35"/>
  <c r="K35"/>
  <c r="L35"/>
  <c r="M35"/>
  <c r="N35"/>
  <c r="O35"/>
  <c r="P35"/>
  <c r="Q35"/>
  <c r="R35"/>
  <c r="S35"/>
  <c r="T35"/>
  <c r="U35"/>
  <c r="V35"/>
  <c r="W35"/>
  <c r="X35"/>
  <c r="Y35"/>
  <c r="Z35"/>
  <c r="AA35"/>
  <c r="AB35"/>
  <c r="AC35"/>
  <c r="AD35"/>
  <c r="AE35"/>
  <c r="D305" i="2"/>
  <c r="I305"/>
  <c r="AF35" i="1"/>
  <c r="D275" i="2"/>
  <c r="I275"/>
  <c r="B35" i="1"/>
  <c r="D246" i="2"/>
  <c r="I246"/>
  <c r="C32" i="1"/>
  <c r="D247" i="2"/>
  <c r="I247"/>
  <c r="D32" i="1"/>
  <c r="E32"/>
  <c r="F32"/>
  <c r="G32"/>
  <c r="H32"/>
  <c r="I32"/>
  <c r="J32"/>
  <c r="K32"/>
  <c r="L32"/>
  <c r="M32"/>
  <c r="N32"/>
  <c r="O32"/>
  <c r="P32"/>
  <c r="Q32"/>
  <c r="R32"/>
  <c r="S32"/>
  <c r="T32"/>
  <c r="U32"/>
  <c r="V32"/>
  <c r="W32"/>
  <c r="X32"/>
  <c r="Y32"/>
  <c r="Z32"/>
  <c r="AA32"/>
  <c r="AB32"/>
  <c r="AC32"/>
  <c r="AD32"/>
  <c r="D274" i="2"/>
  <c r="I274"/>
  <c r="AE32" i="1"/>
  <c r="AF32"/>
  <c r="D245" i="2"/>
  <c r="I245"/>
  <c r="B32" i="1"/>
  <c r="D215" i="2"/>
  <c r="I215"/>
  <c r="C29" i="1"/>
  <c r="D29"/>
  <c r="E29"/>
  <c r="F29"/>
  <c r="G29"/>
  <c r="H29"/>
  <c r="I29"/>
  <c r="J29"/>
  <c r="K29"/>
  <c r="L29"/>
  <c r="M29"/>
  <c r="N29"/>
  <c r="O29"/>
  <c r="P29"/>
  <c r="Q29"/>
  <c r="R29"/>
  <c r="S29"/>
  <c r="T29"/>
  <c r="U29"/>
  <c r="V29"/>
  <c r="W29"/>
  <c r="X29"/>
  <c r="Y29"/>
  <c r="Z29"/>
  <c r="AA29"/>
  <c r="AB29"/>
  <c r="AC29"/>
  <c r="AD29"/>
  <c r="AE29"/>
  <c r="D244" i="2"/>
  <c r="I244"/>
  <c r="AF29" i="1"/>
  <c r="D214" i="2"/>
  <c r="I214"/>
  <c r="B29" i="1"/>
  <c r="D184" i="2"/>
  <c r="I184"/>
  <c r="C26" i="1"/>
  <c r="D26"/>
  <c r="E26"/>
  <c r="F26"/>
  <c r="G26"/>
  <c r="H26"/>
  <c r="I26"/>
  <c r="J26"/>
  <c r="K26"/>
  <c r="L26"/>
  <c r="M26"/>
  <c r="N26"/>
  <c r="O26"/>
  <c r="P26"/>
  <c r="Q26"/>
  <c r="R26"/>
  <c r="S26"/>
  <c r="T26"/>
  <c r="U26"/>
  <c r="V26"/>
  <c r="W26"/>
  <c r="X26"/>
  <c r="Y26"/>
  <c r="Z26"/>
  <c r="AA26"/>
  <c r="AB26"/>
  <c r="AC26"/>
  <c r="AD26"/>
  <c r="D212" i="2"/>
  <c r="I212"/>
  <c r="AE26" i="1"/>
  <c r="D213" i="2"/>
  <c r="I213"/>
  <c r="AF26" i="1"/>
  <c r="D183" i="2"/>
  <c r="I183"/>
  <c r="B26" i="1"/>
  <c r="K23"/>
  <c r="L23"/>
  <c r="M23"/>
  <c r="N23"/>
  <c r="O23"/>
  <c r="P23"/>
  <c r="Q23"/>
  <c r="R23"/>
  <c r="S23"/>
  <c r="T23"/>
  <c r="G172" i="2"/>
  <c r="I172"/>
  <c r="U23" i="1"/>
  <c r="V23"/>
  <c r="W23"/>
  <c r="X23"/>
  <c r="Y23"/>
  <c r="Z23"/>
  <c r="AA23"/>
  <c r="AB23"/>
  <c r="AC23"/>
  <c r="AD23"/>
  <c r="AE23"/>
  <c r="AF23"/>
  <c r="G160" i="2"/>
  <c r="I160"/>
  <c r="I23" i="1"/>
  <c r="J23"/>
  <c r="G159" i="2"/>
  <c r="I159"/>
  <c r="H23" i="1"/>
  <c r="G23"/>
  <c r="C23"/>
  <c r="D23"/>
  <c r="E23"/>
  <c r="F23"/>
  <c r="B23"/>
  <c r="D179" i="2"/>
  <c r="D180"/>
  <c r="D181"/>
  <c r="D182"/>
  <c r="D175"/>
  <c r="D174"/>
  <c r="D173"/>
  <c r="D172"/>
  <c r="D171"/>
  <c r="D165"/>
  <c r="D166"/>
  <c r="D167"/>
  <c r="D168"/>
  <c r="P20" i="1"/>
  <c r="Q20"/>
  <c r="R20"/>
  <c r="S20"/>
  <c r="T20"/>
  <c r="U20"/>
  <c r="V20"/>
  <c r="W20"/>
  <c r="X20"/>
  <c r="Y20"/>
  <c r="Z20"/>
  <c r="AA20"/>
  <c r="AB20"/>
  <c r="AC20"/>
  <c r="AD20"/>
  <c r="AE20"/>
  <c r="AF20"/>
  <c r="D161" i="2"/>
  <c r="D160"/>
  <c r="D159"/>
  <c r="D158"/>
  <c r="D154"/>
  <c r="D153"/>
  <c r="D152"/>
  <c r="D151"/>
  <c r="D150"/>
  <c r="D145"/>
  <c r="D144"/>
  <c r="D137"/>
  <c r="D138"/>
  <c r="D139"/>
  <c r="D140"/>
  <c r="C20" i="1"/>
  <c r="D20"/>
  <c r="E20"/>
  <c r="F20"/>
  <c r="G20"/>
  <c r="H20"/>
  <c r="I20"/>
  <c r="J20"/>
  <c r="K20"/>
  <c r="L20"/>
  <c r="M20"/>
  <c r="N20"/>
  <c r="O20"/>
  <c r="D131" i="2"/>
  <c r="D132"/>
  <c r="D133"/>
  <c r="D130"/>
  <c r="D122"/>
  <c r="I122"/>
  <c r="B20" i="1"/>
  <c r="AF17"/>
  <c r="D93" i="2"/>
  <c r="I93"/>
  <c r="C17" i="1"/>
  <c r="D94" i="2"/>
  <c r="I94"/>
  <c r="D17" i="1"/>
  <c r="E17"/>
  <c r="F17"/>
  <c r="G17"/>
  <c r="H17"/>
  <c r="I17"/>
  <c r="J17"/>
  <c r="K17"/>
  <c r="L17"/>
  <c r="M17"/>
  <c r="N17"/>
  <c r="O17"/>
  <c r="P17"/>
  <c r="Q17"/>
  <c r="R17"/>
  <c r="S17"/>
  <c r="T17"/>
  <c r="U17"/>
  <c r="V17"/>
  <c r="W17"/>
  <c r="X17"/>
  <c r="Y17"/>
  <c r="Z17"/>
  <c r="AA17"/>
  <c r="AB17"/>
  <c r="AC17"/>
  <c r="D120" i="2"/>
  <c r="I120"/>
  <c r="AD17" i="1"/>
  <c r="D121" i="2"/>
  <c r="I121"/>
  <c r="AE17" i="1"/>
  <c r="D92" i="2"/>
  <c r="I92"/>
  <c r="B17" i="1"/>
  <c r="D62" i="2"/>
  <c r="I62"/>
  <c r="C14" i="1"/>
  <c r="D63" i="2"/>
  <c r="I63"/>
  <c r="D14" i="1"/>
  <c r="E14"/>
  <c r="F14"/>
  <c r="G14"/>
  <c r="H14"/>
  <c r="I14"/>
  <c r="J14"/>
  <c r="K14"/>
  <c r="L14"/>
  <c r="M14"/>
  <c r="N14"/>
  <c r="O14"/>
  <c r="P14"/>
  <c r="Q14"/>
  <c r="R14"/>
  <c r="S14"/>
  <c r="T14"/>
  <c r="U14"/>
  <c r="V14"/>
  <c r="W14"/>
  <c r="X14"/>
  <c r="Y14"/>
  <c r="Z14"/>
  <c r="AA14"/>
  <c r="AB14"/>
  <c r="AC14"/>
  <c r="AD14"/>
  <c r="AE14"/>
  <c r="D91" i="2"/>
  <c r="I91"/>
  <c r="AF14" i="1"/>
  <c r="D61" i="2"/>
  <c r="I61"/>
  <c r="B14" i="1"/>
  <c r="C11"/>
  <c r="D11"/>
  <c r="E11"/>
  <c r="F11"/>
  <c r="G11"/>
  <c r="H11"/>
  <c r="I11"/>
  <c r="J11"/>
  <c r="K11"/>
  <c r="L11"/>
  <c r="M11"/>
  <c r="N11"/>
  <c r="O11"/>
  <c r="P11"/>
  <c r="Q11"/>
  <c r="R11"/>
  <c r="S11"/>
  <c r="T11"/>
  <c r="U11"/>
  <c r="V11"/>
  <c r="W11"/>
  <c r="X11"/>
  <c r="Y11"/>
  <c r="Z11"/>
  <c r="AA11"/>
  <c r="AB11"/>
  <c r="D60" i="2"/>
  <c r="I60"/>
  <c r="AC11" i="1"/>
  <c r="AD11"/>
  <c r="D33" i="2"/>
  <c r="I33"/>
  <c r="B11" i="1"/>
  <c r="D3" i="2"/>
  <c r="I3"/>
  <c r="C8" i="1"/>
  <c r="D4" i="2"/>
  <c r="I4"/>
  <c r="D8" i="1"/>
  <c r="D5" i="2"/>
  <c r="I5"/>
  <c r="E8" i="1"/>
  <c r="D6" i="2"/>
  <c r="I6"/>
  <c r="F8" i="1"/>
  <c r="D7" i="2"/>
  <c r="I7"/>
  <c r="G8" i="1"/>
  <c r="H8"/>
  <c r="I8"/>
  <c r="J8"/>
  <c r="K8"/>
  <c r="L8"/>
  <c r="M8"/>
  <c r="N8"/>
  <c r="O8"/>
  <c r="P8"/>
  <c r="Q8"/>
  <c r="R8"/>
  <c r="S8"/>
  <c r="T8"/>
  <c r="U8"/>
  <c r="V8"/>
  <c r="W8"/>
  <c r="X8"/>
  <c r="Y8"/>
  <c r="Z8"/>
  <c r="AA8"/>
  <c r="AB8"/>
  <c r="AC8"/>
  <c r="AD8"/>
  <c r="AE8"/>
  <c r="D32" i="2"/>
  <c r="I32"/>
  <c r="AF8" i="1"/>
  <c r="I8" i="2"/>
  <c r="I9"/>
  <c r="I10"/>
  <c r="I11"/>
  <c r="I12"/>
  <c r="I13"/>
  <c r="I14"/>
  <c r="I15"/>
  <c r="I16"/>
  <c r="I17"/>
  <c r="I18"/>
  <c r="I20"/>
  <c r="I21"/>
  <c r="I22"/>
  <c r="I23"/>
  <c r="I24"/>
  <c r="I25"/>
  <c r="I26"/>
  <c r="I27"/>
  <c r="I28"/>
  <c r="I29"/>
  <c r="I30"/>
  <c r="I31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G123"/>
  <c r="I123"/>
  <c r="D124"/>
  <c r="G124"/>
  <c r="I124"/>
  <c r="D125"/>
  <c r="G125"/>
  <c r="I125"/>
  <c r="D126"/>
  <c r="G126"/>
  <c r="I126"/>
  <c r="I127"/>
  <c r="I128"/>
  <c r="I129"/>
  <c r="G130"/>
  <c r="I130"/>
  <c r="G131"/>
  <c r="I131"/>
  <c r="G132"/>
  <c r="I132"/>
  <c r="G133"/>
  <c r="I133"/>
  <c r="I134"/>
  <c r="I135"/>
  <c r="D136"/>
  <c r="G136"/>
  <c r="I136"/>
  <c r="G137"/>
  <c r="I137"/>
  <c r="G138"/>
  <c r="I138"/>
  <c r="G139"/>
  <c r="I139"/>
  <c r="G140"/>
  <c r="I140"/>
  <c r="I141"/>
  <c r="I142"/>
  <c r="D143"/>
  <c r="G143"/>
  <c r="I143"/>
  <c r="G144"/>
  <c r="I144"/>
  <c r="G145"/>
  <c r="I145"/>
  <c r="I146"/>
  <c r="I147"/>
  <c r="I148"/>
  <c r="I149"/>
  <c r="G150"/>
  <c r="I150"/>
  <c r="G151"/>
  <c r="I151"/>
  <c r="G152"/>
  <c r="I152"/>
  <c r="G153"/>
  <c r="I153"/>
  <c r="G154"/>
  <c r="I154"/>
  <c r="I155"/>
  <c r="I156"/>
  <c r="I157"/>
  <c r="G158"/>
  <c r="I158"/>
  <c r="G161"/>
  <c r="I161"/>
  <c r="I162"/>
  <c r="I163"/>
  <c r="D164"/>
  <c r="G164"/>
  <c r="I164"/>
  <c r="G165"/>
  <c r="I165"/>
  <c r="G166"/>
  <c r="I166"/>
  <c r="G167"/>
  <c r="I167"/>
  <c r="G168"/>
  <c r="I168"/>
  <c r="I169"/>
  <c r="I170"/>
  <c r="G171"/>
  <c r="I171"/>
  <c r="G173"/>
  <c r="I173"/>
  <c r="G174"/>
  <c r="I174"/>
  <c r="G175"/>
  <c r="I175"/>
  <c r="I176"/>
  <c r="I177"/>
  <c r="D178"/>
  <c r="G178"/>
  <c r="I178"/>
  <c r="G179"/>
  <c r="I179"/>
  <c r="G180"/>
  <c r="I180"/>
  <c r="G181"/>
  <c r="I181"/>
  <c r="G182"/>
  <c r="I182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D367"/>
  <c r="I367"/>
  <c r="D2"/>
  <c r="I2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7"/>
  <c r="G128"/>
  <c r="G129"/>
  <c r="G134"/>
  <c r="G135"/>
  <c r="G141"/>
  <c r="G142"/>
  <c r="G146"/>
  <c r="G147"/>
  <c r="G148"/>
  <c r="G149"/>
  <c r="G155"/>
  <c r="G156"/>
  <c r="G157"/>
  <c r="G162"/>
  <c r="G163"/>
  <c r="G169"/>
  <c r="G170"/>
  <c r="G176"/>
  <c r="G177"/>
  <c r="G183"/>
  <c r="G184"/>
  <c r="G185"/>
  <c r="G186"/>
  <c r="G187"/>
  <c r="G188"/>
  <c r="G189"/>
  <c r="G190"/>
  <c r="G191"/>
  <c r="G192"/>
  <c r="G193"/>
  <c r="G194"/>
  <c r="G195"/>
  <c r="G196"/>
  <c r="G197"/>
  <c r="G198"/>
  <c r="G199"/>
  <c r="G200"/>
  <c r="G201"/>
  <c r="G202"/>
  <c r="G203"/>
  <c r="G204"/>
  <c r="G205"/>
  <c r="G206"/>
  <c r="G207"/>
  <c r="G208"/>
  <c r="G209"/>
  <c r="G210"/>
  <c r="G211"/>
  <c r="G212"/>
  <c r="G213"/>
  <c r="G214"/>
  <c r="G215"/>
  <c r="G216"/>
  <c r="G217"/>
  <c r="G218"/>
  <c r="G219"/>
  <c r="G220"/>
  <c r="G221"/>
  <c r="G222"/>
  <c r="G223"/>
  <c r="G224"/>
  <c r="G225"/>
  <c r="G226"/>
  <c r="G227"/>
  <c r="G228"/>
  <c r="G229"/>
  <c r="G230"/>
  <c r="G231"/>
  <c r="G232"/>
  <c r="G233"/>
  <c r="G234"/>
  <c r="G235"/>
  <c r="G236"/>
  <c r="G237"/>
  <c r="G238"/>
  <c r="G239"/>
  <c r="G240"/>
  <c r="G241"/>
  <c r="G242"/>
  <c r="G243"/>
  <c r="G244"/>
  <c r="G245"/>
  <c r="G246"/>
  <c r="G247"/>
  <c r="G248"/>
  <c r="G249"/>
  <c r="G250"/>
  <c r="G251"/>
  <c r="G252"/>
  <c r="G253"/>
  <c r="G254"/>
  <c r="G255"/>
  <c r="G256"/>
  <c r="G257"/>
  <c r="G258"/>
  <c r="G259"/>
  <c r="G260"/>
  <c r="G261"/>
  <c r="G262"/>
  <c r="G263"/>
  <c r="G264"/>
  <c r="G265"/>
  <c r="G266"/>
  <c r="G267"/>
  <c r="G268"/>
  <c r="G269"/>
  <c r="G270"/>
  <c r="G271"/>
  <c r="G272"/>
  <c r="G273"/>
  <c r="G274"/>
  <c r="G275"/>
  <c r="G276"/>
  <c r="G277"/>
  <c r="G278"/>
  <c r="G279"/>
  <c r="G280"/>
  <c r="G281"/>
  <c r="G282"/>
  <c r="G283"/>
  <c r="G284"/>
  <c r="G285"/>
  <c r="G286"/>
  <c r="G287"/>
  <c r="G288"/>
  <c r="G289"/>
  <c r="G290"/>
  <c r="G291"/>
  <c r="G292"/>
  <c r="G293"/>
  <c r="G294"/>
  <c r="G295"/>
  <c r="G296"/>
  <c r="G297"/>
  <c r="G298"/>
  <c r="G299"/>
  <c r="G300"/>
  <c r="G301"/>
  <c r="G302"/>
  <c r="G303"/>
  <c r="G304"/>
  <c r="G305"/>
  <c r="G306"/>
  <c r="G307"/>
  <c r="G308"/>
  <c r="G309"/>
  <c r="G310"/>
  <c r="G311"/>
  <c r="G312"/>
  <c r="G313"/>
  <c r="G314"/>
  <c r="G315"/>
  <c r="G316"/>
  <c r="G317"/>
  <c r="G318"/>
  <c r="G319"/>
  <c r="G320"/>
  <c r="G321"/>
  <c r="G322"/>
  <c r="G323"/>
  <c r="G324"/>
  <c r="G325"/>
  <c r="G326"/>
  <c r="G327"/>
  <c r="G328"/>
  <c r="G329"/>
  <c r="G330"/>
  <c r="G331"/>
  <c r="G332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2"/>
  <c r="AH41" i="1"/>
  <c r="AH38"/>
  <c r="AH35"/>
  <c r="AH32"/>
  <c r="AH29"/>
  <c r="AH26"/>
  <c r="AH23"/>
  <c r="AH20"/>
  <c r="AH14"/>
  <c r="AH11"/>
  <c r="D8" i="2"/>
  <c r="D9"/>
  <c r="D10"/>
  <c r="D11"/>
  <c r="D12"/>
  <c r="D13"/>
  <c r="D14"/>
  <c r="D15"/>
  <c r="D16"/>
  <c r="D17"/>
  <c r="D18"/>
  <c r="D20"/>
  <c r="D21"/>
  <c r="D22"/>
  <c r="D23"/>
  <c r="D24"/>
  <c r="D25"/>
  <c r="D26"/>
  <c r="D27"/>
  <c r="D28"/>
  <c r="D29"/>
  <c r="D30"/>
  <c r="D31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7"/>
  <c r="D128"/>
  <c r="D129"/>
  <c r="D134"/>
  <c r="D135"/>
  <c r="D141"/>
  <c r="D142"/>
  <c r="D146"/>
  <c r="D147"/>
  <c r="D148"/>
  <c r="D149"/>
  <c r="D155"/>
  <c r="D156"/>
  <c r="D157"/>
  <c r="D162"/>
  <c r="D163"/>
  <c r="D169"/>
  <c r="D170"/>
  <c r="D176"/>
  <c r="D177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AH8" i="1"/>
  <c r="AH17"/>
  <c r="AG2"/>
  <c r="AI17"/>
  <c r="AI20"/>
  <c r="AI23"/>
  <c r="AI8"/>
  <c r="AI11"/>
  <c r="AI14"/>
  <c r="AI26"/>
  <c r="AI29"/>
  <c r="AI32"/>
  <c r="AI35"/>
  <c r="AI38"/>
  <c r="AI41"/>
  <c r="AA3"/>
  <c r="AG17"/>
  <c r="AG20"/>
  <c r="AG23"/>
  <c r="AG8"/>
  <c r="AG14"/>
  <c r="AG26"/>
  <c r="AG29"/>
  <c r="AG32"/>
  <c r="AG35"/>
  <c r="AG38"/>
  <c r="AG41"/>
  <c r="R3"/>
  <c r="AG11"/>
  <c r="H3"/>
</calcChain>
</file>

<file path=xl/comments1.xml><?xml version="1.0" encoding="utf-8"?>
<comments xmlns="http://schemas.openxmlformats.org/spreadsheetml/2006/main">
  <authors>
    <author>Nono</author>
  </authors>
  <commentList>
    <comment ref="B9" author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que le Km inscrit dans la feuille "Emploi" si le jour est travailler et selon le Lieux </t>
        </r>
      </text>
    </comment>
  </commentList>
</comments>
</file>

<file path=xl/comments2.xml><?xml version="1.0" encoding="utf-8"?>
<comments xmlns="http://schemas.openxmlformats.org/spreadsheetml/2006/main">
  <authors>
    <author>Nono</author>
  </authors>
  <commentList>
    <comment ref="K3" author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Ici je voudrais que le Lieux s'inscrive si la date est comprise entre une date de début et de fin sur la Feuille "EMPLOI" 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Là (soit toujours le vendredi) le nombre heure total effectuer de la semaine.
ATTENTION le calendrier change selon l'année entrée en A5 sur la feuille "Année"</t>
        </r>
      </text>
    </comment>
  </commentList>
</comments>
</file>

<file path=xl/comments3.xml><?xml version="1.0" encoding="utf-8"?>
<comments xmlns="http://schemas.openxmlformats.org/spreadsheetml/2006/main">
  <authors>
    <author>Nono</author>
  </authors>
  <commentList>
    <comment ref="H3" author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Je voudrais ici les nombre de jour travailler depuis la date de début par rapport aux horaires inscrit dans la feuille "HEURE DE PRESENCE"</t>
        </r>
      </text>
    </comment>
    <comment ref="I3" authorId="0">
      <text>
        <r>
          <rPr>
            <b/>
            <sz val="9"/>
            <color indexed="81"/>
            <rFont val="Tahoma"/>
            <family val="2"/>
          </rPr>
          <t>Nono:</t>
        </r>
        <r>
          <rPr>
            <sz val="9"/>
            <color indexed="81"/>
            <rFont val="Tahoma"/>
            <family val="2"/>
          </rPr>
          <t xml:space="preserve">
Ici le nombre heure effectuer entre la date de début et de fin,</t>
        </r>
      </text>
    </comment>
  </commentList>
</comments>
</file>

<file path=xl/sharedStrings.xml><?xml version="1.0" encoding="utf-8"?>
<sst xmlns="http://schemas.openxmlformats.org/spreadsheetml/2006/main" count="64" uniqueCount="60">
  <si>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</si>
  <si>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</si>
  <si>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</si>
  <si>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</si>
  <si>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</si>
  <si>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</si>
  <si>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</si>
  <si>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</si>
  <si>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</si>
  <si>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</si>
  <si>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</si>
  <si>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</si>
  <si>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Arrivée</t>
  </si>
  <si>
    <t>Départ</t>
  </si>
  <si>
    <t>Code</t>
  </si>
  <si>
    <t>Total</t>
  </si>
  <si>
    <t>Cumul</t>
  </si>
  <si>
    <t>Remarques</t>
  </si>
  <si>
    <t>Jours Fériés et Fêtes</t>
  </si>
  <si>
    <t>JOUR DE L'AN</t>
  </si>
  <si>
    <r>
      <t>PÂ</t>
    </r>
    <r>
      <rPr>
        <i/>
        <sz val="10"/>
        <rFont val="Arial"/>
        <family val="2"/>
      </rPr>
      <t>QUES</t>
    </r>
  </si>
  <si>
    <t>*Lundi de Pâques</t>
  </si>
  <si>
    <t>FÊTE DU TRAVAIL</t>
  </si>
  <si>
    <t>ASCENSION</t>
  </si>
  <si>
    <t>VICTOIRE 1945</t>
  </si>
  <si>
    <t>PENTECÔTE</t>
  </si>
  <si>
    <t>*Lundi de Pentecôte</t>
  </si>
  <si>
    <t>FÊTE NAT</t>
  </si>
  <si>
    <t>ASSOMPTION</t>
  </si>
  <si>
    <t>TOUSSAINT</t>
  </si>
  <si>
    <t>ARMISTICE 1918</t>
  </si>
  <si>
    <t>NOËL</t>
  </si>
  <si>
    <t>Mardi-Gras</t>
  </si>
  <si>
    <t>Cendres</t>
  </si>
  <si>
    <t>Rameaux</t>
  </si>
  <si>
    <t>Fête Dieu</t>
  </si>
  <si>
    <t>Epiphanie</t>
  </si>
  <si>
    <t>Année</t>
  </si>
  <si>
    <t>TOTAL HEURES</t>
  </si>
  <si>
    <t xml:space="preserve">TOTAL JOURS </t>
  </si>
  <si>
    <t>TOTAL TRAJET</t>
  </si>
  <si>
    <t>Km</t>
  </si>
  <si>
    <t>Heures Travaillées</t>
  </si>
  <si>
    <t>Jours Travaillées</t>
  </si>
  <si>
    <t>Lieux</t>
  </si>
  <si>
    <t>NOM ENTREPRISE</t>
  </si>
  <si>
    <t>BASE TAUX HORAIRE</t>
  </si>
  <si>
    <t>13ème MOIS / H</t>
  </si>
  <si>
    <t>PANIER / JOUR</t>
  </si>
  <si>
    <t xml:space="preserve">DATE DEBUT </t>
  </si>
  <si>
    <t>DATE
FIN</t>
  </si>
  <si>
    <t>NOMBRE
JOUR</t>
  </si>
  <si>
    <t>NOMBRE HEURE</t>
  </si>
  <si>
    <t>AGENCE</t>
  </si>
  <si>
    <t>70,6 Km</t>
  </si>
  <si>
    <t>79,7 Km</t>
  </si>
  <si>
    <t>a</t>
  </si>
  <si>
    <t>b</t>
  </si>
  <si>
    <t>Total 1</t>
  </si>
  <si>
    <t>Total 2</t>
  </si>
</sst>
</file>

<file path=xl/styles.xml><?xml version="1.0" encoding="utf-8"?>
<styleSheet xmlns="http://schemas.openxmlformats.org/spreadsheetml/2006/main">
  <numFmts count="7">
    <numFmt numFmtId="164" formatCode="[$-F800]dddd\,\ mmmm\ dd\,\ yyyy"/>
    <numFmt numFmtId="165" formatCode="dddd\ d\ mmmm"/>
    <numFmt numFmtId="166" formatCode="dddd\ dd\ mmm\ yy"/>
    <numFmt numFmtId="167" formatCode="[h]:mm"/>
    <numFmt numFmtId="168" formatCode="0.0"/>
    <numFmt numFmtId="169" formatCode="[hh]:mm"/>
    <numFmt numFmtId="171" formatCode="#,##0.00\ &quot;€&quot;"/>
  </numFmts>
  <fonts count="15">
    <font>
      <sz val="11"/>
      <color theme="1"/>
      <name val="Comic Sans MS"/>
      <family val="2"/>
    </font>
    <font>
      <sz val="10"/>
      <color theme="1"/>
      <name val="Comic Sans MS"/>
      <family val="2"/>
    </font>
    <font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i/>
      <sz val="10"/>
      <name val="Arial"/>
      <family val="2"/>
    </font>
    <font>
      <b/>
      <sz val="14"/>
      <color rgb="FFFF0000"/>
      <name val="Comic Sans MS"/>
      <family val="4"/>
    </font>
    <font>
      <b/>
      <sz val="20"/>
      <color rgb="FFFF0000"/>
      <name val="Comic Sans MS"/>
      <family val="4"/>
    </font>
    <font>
      <b/>
      <sz val="18"/>
      <color rgb="FFFF0000"/>
      <name val="Comic Sans MS"/>
      <family val="4"/>
    </font>
    <font>
      <sz val="10"/>
      <color theme="1"/>
      <name val="Times New Roman"/>
      <family val="1"/>
    </font>
    <font>
      <sz val="20"/>
      <color theme="1"/>
      <name val="Comic Sans MS"/>
      <family val="2"/>
    </font>
    <font>
      <b/>
      <sz val="20"/>
      <color theme="1"/>
      <name val="Comic Sans MS"/>
      <family val="4"/>
    </font>
    <font>
      <b/>
      <sz val="22"/>
      <color theme="1"/>
      <name val="Comic Sans MS"/>
      <family val="4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</fills>
  <borders count="63">
    <border>
      <left/>
      <right/>
      <top/>
      <bottom/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rgb="FFFF0000"/>
      </right>
      <top style="thick">
        <color indexed="64"/>
      </top>
      <bottom/>
      <diagonal/>
    </border>
    <border>
      <left style="thin">
        <color rgb="FFFF0000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rgb="FFFF0000"/>
      </right>
      <top style="thick">
        <color indexed="64"/>
      </top>
      <bottom/>
      <diagonal/>
    </border>
    <border>
      <left style="thin">
        <color rgb="FFFF0000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rgb="FFFF0000"/>
      </right>
      <top/>
      <bottom style="thick">
        <color indexed="64"/>
      </bottom>
      <diagonal/>
    </border>
    <border>
      <left style="thin">
        <color rgb="FFFF0000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n">
        <color rgb="FFFF0000"/>
      </right>
      <top/>
      <bottom style="thick">
        <color indexed="64"/>
      </bottom>
      <diagonal/>
    </border>
    <border>
      <left style="thin">
        <color rgb="FFFF0000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/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43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4" xfId="0" applyNumberForma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0" fillId="0" borderId="46" xfId="0" applyNumberFormat="1" applyBorder="1" applyAlignment="1">
      <alignment horizontal="center" vertical="center"/>
    </xf>
    <xf numFmtId="167" fontId="9" fillId="0" borderId="2" xfId="0" applyNumberFormat="1" applyFont="1" applyBorder="1" applyAlignment="1">
      <alignment horizontal="center" vertical="center"/>
    </xf>
    <xf numFmtId="14" fontId="9" fillId="0" borderId="12" xfId="0" applyNumberFormat="1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169" fontId="2" fillId="2" borderId="2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4" fontId="0" fillId="0" borderId="0" xfId="0" applyNumberFormat="1" applyAlignment="1">
      <alignment vertical="center"/>
    </xf>
    <xf numFmtId="164" fontId="1" fillId="0" borderId="0" xfId="0" applyNumberFormat="1" applyFont="1" applyAlignment="1">
      <alignment vertical="center"/>
    </xf>
    <xf numFmtId="0" fontId="5" fillId="3" borderId="17" xfId="0" applyFont="1" applyFill="1" applyBorder="1" applyAlignment="1" applyProtection="1">
      <alignment horizontal="center" vertical="center"/>
      <protection hidden="1"/>
    </xf>
    <xf numFmtId="165" fontId="2" fillId="2" borderId="2" xfId="0" applyNumberFormat="1" applyFont="1" applyFill="1" applyBorder="1" applyAlignment="1" applyProtection="1">
      <alignment horizontal="center" vertical="center"/>
      <protection hidden="1"/>
    </xf>
    <xf numFmtId="0" fontId="2" fillId="3" borderId="17" xfId="0" applyFont="1" applyFill="1" applyBorder="1" applyAlignment="1" applyProtection="1">
      <alignment horizontal="center" vertical="center"/>
      <protection hidden="1"/>
    </xf>
    <xf numFmtId="166" fontId="5" fillId="3" borderId="17" xfId="0" applyNumberFormat="1" applyFont="1" applyFill="1" applyBorder="1" applyAlignment="1" applyProtection="1">
      <alignment horizontal="center" vertical="center"/>
      <protection hidden="1"/>
    </xf>
    <xf numFmtId="166" fontId="4" fillId="3" borderId="17" xfId="0" applyNumberFormat="1" applyFont="1" applyFill="1" applyBorder="1" applyAlignment="1" applyProtection="1">
      <alignment horizontal="center" vertical="center"/>
      <protection hidden="1"/>
    </xf>
    <xf numFmtId="166" fontId="5" fillId="3" borderId="10" xfId="0" applyNumberFormat="1" applyFont="1" applyFill="1" applyBorder="1" applyAlignment="1" applyProtection="1">
      <alignment horizontal="center" vertical="center"/>
      <protection hidden="1"/>
    </xf>
    <xf numFmtId="169" fontId="0" fillId="0" borderId="0" xfId="0" applyNumberFormat="1" applyAlignment="1">
      <alignment horizontal="center" vertical="center"/>
    </xf>
    <xf numFmtId="164" fontId="9" fillId="7" borderId="8" xfId="0" applyNumberFormat="1" applyFont="1" applyFill="1" applyBorder="1" applyAlignment="1">
      <alignment horizontal="center" vertical="center"/>
    </xf>
    <xf numFmtId="164" fontId="9" fillId="7" borderId="9" xfId="0" applyNumberFormat="1" applyFont="1" applyFill="1" applyBorder="1" applyAlignment="1">
      <alignment horizontal="center" vertical="center"/>
    </xf>
    <xf numFmtId="167" fontId="9" fillId="7" borderId="2" xfId="0" applyNumberFormat="1" applyFont="1" applyFill="1" applyBorder="1" applyAlignment="1">
      <alignment horizontal="center" vertical="center"/>
    </xf>
    <xf numFmtId="167" fontId="9" fillId="7" borderId="3" xfId="0" applyNumberFormat="1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9" fillId="7" borderId="13" xfId="0" applyFont="1" applyFill="1" applyBorder="1" applyAlignment="1">
      <alignment horizontal="center" vertical="center"/>
    </xf>
    <xf numFmtId="0" fontId="0" fillId="0" borderId="53" xfId="0" applyNumberFormat="1" applyBorder="1" applyAlignment="1">
      <alignment horizontal="center" vertical="center"/>
    </xf>
    <xf numFmtId="14" fontId="0" fillId="8" borderId="0" xfId="0" applyNumberForma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164" fontId="0" fillId="8" borderId="0" xfId="0" applyNumberFormat="1" applyFill="1" applyAlignment="1">
      <alignment horizontal="center" vertical="center"/>
    </xf>
    <xf numFmtId="167" fontId="0" fillId="8" borderId="40" xfId="0" applyNumberFormat="1" applyFill="1" applyBorder="1" applyAlignment="1">
      <alignment horizontal="center" vertical="center"/>
    </xf>
    <xf numFmtId="164" fontId="0" fillId="8" borderId="41" xfId="0" applyNumberFormat="1" applyFill="1" applyBorder="1" applyAlignment="1">
      <alignment horizontal="center" vertical="center"/>
    </xf>
    <xf numFmtId="164" fontId="0" fillId="8" borderId="42" xfId="0" applyNumberFormat="1" applyFill="1" applyBorder="1" applyAlignment="1">
      <alignment horizontal="center" vertical="center"/>
    </xf>
    <xf numFmtId="164" fontId="0" fillId="8" borderId="40" xfId="0" applyNumberFormat="1" applyFill="1" applyBorder="1" applyAlignment="1">
      <alignment horizontal="center" vertical="center"/>
    </xf>
    <xf numFmtId="164" fontId="0" fillId="8" borderId="8" xfId="0" applyNumberFormat="1" applyFill="1" applyBorder="1" applyAlignment="1">
      <alignment horizontal="center" vertical="center"/>
    </xf>
    <xf numFmtId="164" fontId="0" fillId="8" borderId="9" xfId="0" applyNumberFormat="1" applyFill="1" applyBorder="1" applyAlignment="1">
      <alignment horizontal="center" vertical="center"/>
    </xf>
    <xf numFmtId="164" fontId="9" fillId="8" borderId="8" xfId="0" applyNumberFormat="1" applyFont="1" applyFill="1" applyBorder="1" applyAlignment="1">
      <alignment horizontal="center" vertical="center"/>
    </xf>
    <xf numFmtId="164" fontId="9" fillId="8" borderId="9" xfId="0" applyNumberFormat="1" applyFont="1" applyFill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0" fillId="8" borderId="0" xfId="0" applyNumberFormat="1" applyFill="1" applyAlignment="1">
      <alignment horizontal="center" vertical="center"/>
    </xf>
    <xf numFmtId="0" fontId="11" fillId="5" borderId="54" xfId="0" applyNumberFormat="1" applyFont="1" applyFill="1" applyBorder="1" applyAlignment="1">
      <alignment horizontal="center" vertical="center"/>
    </xf>
    <xf numFmtId="0" fontId="11" fillId="5" borderId="55" xfId="0" applyNumberFormat="1" applyFont="1" applyFill="1" applyBorder="1" applyAlignment="1">
      <alignment horizontal="center" vertical="center"/>
    </xf>
    <xf numFmtId="0" fontId="10" fillId="5" borderId="18" xfId="0" applyFont="1" applyFill="1" applyBorder="1" applyAlignment="1">
      <alignment horizontal="center" vertical="center"/>
    </xf>
    <xf numFmtId="0" fontId="10" fillId="5" borderId="54" xfId="0" applyFont="1" applyFill="1" applyBorder="1" applyAlignment="1">
      <alignment horizontal="center" vertical="center"/>
    </xf>
    <xf numFmtId="167" fontId="0" fillId="0" borderId="40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8" fontId="7" fillId="6" borderId="26" xfId="0" applyNumberFormat="1" applyFont="1" applyFill="1" applyBorder="1" applyAlignment="1">
      <alignment horizontal="right" vertical="center"/>
    </xf>
    <xf numFmtId="168" fontId="7" fillId="6" borderId="24" xfId="0" applyNumberFormat="1" applyFont="1" applyFill="1" applyBorder="1" applyAlignment="1">
      <alignment horizontal="right" vertical="center"/>
    </xf>
    <xf numFmtId="168" fontId="7" fillId="6" borderId="35" xfId="0" applyNumberFormat="1" applyFont="1" applyFill="1" applyBorder="1" applyAlignment="1">
      <alignment horizontal="right" vertical="center"/>
    </xf>
    <xf numFmtId="168" fontId="7" fillId="6" borderId="33" xfId="0" applyNumberFormat="1" applyFont="1" applyFill="1" applyBorder="1" applyAlignment="1">
      <alignment horizontal="right" vertical="center"/>
    </xf>
    <xf numFmtId="0" fontId="8" fillId="8" borderId="24" xfId="0" applyFont="1" applyFill="1" applyBorder="1" applyAlignment="1">
      <alignment horizontal="left" vertical="center"/>
    </xf>
    <xf numFmtId="0" fontId="8" fillId="8" borderId="27" xfId="0" applyFont="1" applyFill="1" applyBorder="1" applyAlignment="1">
      <alignment horizontal="left" vertical="center"/>
    </xf>
    <xf numFmtId="0" fontId="8" fillId="8" borderId="33" xfId="0" applyFont="1" applyFill="1" applyBorder="1" applyAlignment="1">
      <alignment horizontal="left" vertical="center"/>
    </xf>
    <xf numFmtId="0" fontId="8" fillId="8" borderId="36" xfId="0" applyFont="1" applyFill="1" applyBorder="1" applyAlignment="1">
      <alignment horizontal="left" vertical="center"/>
    </xf>
    <xf numFmtId="167" fontId="0" fillId="0" borderId="43" xfId="0" applyNumberFormat="1" applyBorder="1" applyAlignment="1">
      <alignment horizontal="center" vertical="center"/>
    </xf>
    <xf numFmtId="0" fontId="0" fillId="0" borderId="39" xfId="0" applyNumberFormat="1" applyBorder="1" applyAlignment="1">
      <alignment horizontal="center" vertical="center"/>
    </xf>
    <xf numFmtId="0" fontId="0" fillId="0" borderId="42" xfId="0" applyNumberFormat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6" fillId="6" borderId="23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0" xfId="0" applyFont="1" applyFill="1" applyBorder="1" applyAlignment="1">
      <alignment horizontal="center" vertical="center" wrapText="1"/>
    </xf>
    <xf numFmtId="0" fontId="6" fillId="6" borderId="32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167" fontId="7" fillId="6" borderId="21" xfId="0" applyNumberFormat="1" applyFont="1" applyFill="1" applyBorder="1" applyAlignment="1">
      <alignment horizontal="center" vertical="center"/>
    </xf>
    <xf numFmtId="167" fontId="7" fillId="6" borderId="19" xfId="0" applyNumberFormat="1" applyFont="1" applyFill="1" applyBorder="1" applyAlignment="1">
      <alignment horizontal="center" vertical="center"/>
    </xf>
    <xf numFmtId="167" fontId="7" fillId="6" borderId="22" xfId="0" applyNumberFormat="1" applyFont="1" applyFill="1" applyBorder="1" applyAlignment="1">
      <alignment horizontal="center" vertical="center"/>
    </xf>
    <xf numFmtId="167" fontId="7" fillId="6" borderId="30" xfId="0" applyNumberFormat="1" applyFont="1" applyFill="1" applyBorder="1" applyAlignment="1">
      <alignment horizontal="center" vertical="center"/>
    </xf>
    <xf numFmtId="167" fontId="7" fillId="6" borderId="28" xfId="0" applyNumberFormat="1" applyFont="1" applyFill="1" applyBorder="1" applyAlignment="1">
      <alignment horizontal="center" vertical="center"/>
    </xf>
    <xf numFmtId="167" fontId="7" fillId="6" borderId="31" xfId="0" applyNumberFormat="1" applyFont="1" applyFill="1" applyBorder="1" applyAlignment="1">
      <alignment horizontal="center" vertical="center"/>
    </xf>
    <xf numFmtId="0" fontId="7" fillId="6" borderId="21" xfId="0" applyFont="1" applyFill="1" applyBorder="1" applyAlignment="1">
      <alignment horizontal="center" vertical="center" wrapText="1"/>
    </xf>
    <xf numFmtId="0" fontId="7" fillId="6" borderId="19" xfId="0" applyFont="1" applyFill="1" applyBorder="1" applyAlignment="1">
      <alignment horizontal="center" vertical="center" wrapText="1"/>
    </xf>
    <xf numFmtId="0" fontId="7" fillId="6" borderId="22" xfId="0" applyFont="1" applyFill="1" applyBorder="1" applyAlignment="1">
      <alignment horizontal="center" vertical="center" wrapText="1"/>
    </xf>
    <xf numFmtId="0" fontId="7" fillId="6" borderId="30" xfId="0" applyFont="1" applyFill="1" applyBorder="1" applyAlignment="1">
      <alignment horizontal="center" vertical="center" wrapText="1"/>
    </xf>
    <xf numFmtId="0" fontId="7" fillId="6" borderId="28" xfId="0" applyFont="1" applyFill="1" applyBorder="1" applyAlignment="1">
      <alignment horizontal="center" vertical="center" wrapText="1"/>
    </xf>
    <xf numFmtId="0" fontId="7" fillId="6" borderId="31" xfId="0" applyFont="1" applyFill="1" applyBorder="1" applyAlignment="1">
      <alignment horizontal="center" vertical="center" wrapText="1"/>
    </xf>
    <xf numFmtId="0" fontId="6" fillId="6" borderId="24" xfId="0" applyFont="1" applyFill="1" applyBorder="1" applyAlignment="1">
      <alignment horizontal="center" vertical="center" wrapText="1"/>
    </xf>
    <xf numFmtId="0" fontId="6" fillId="6" borderId="25" xfId="0" applyFont="1" applyFill="1" applyBorder="1" applyAlignment="1">
      <alignment horizontal="center" vertical="center" wrapText="1"/>
    </xf>
    <xf numFmtId="0" fontId="6" fillId="6" borderId="33" xfId="0" applyFont="1" applyFill="1" applyBorder="1" applyAlignment="1">
      <alignment horizontal="center" vertical="center" wrapText="1"/>
    </xf>
    <xf numFmtId="0" fontId="6" fillId="6" borderId="34" xfId="0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52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0" fontId="0" fillId="0" borderId="51" xfId="0" applyBorder="1" applyAlignment="1">
      <alignment horizontal="center" vertical="center" wrapText="1"/>
    </xf>
    <xf numFmtId="0" fontId="0" fillId="0" borderId="38" xfId="0" applyNumberFormat="1" applyBorder="1" applyAlignment="1">
      <alignment horizontal="center" vertical="center"/>
    </xf>
    <xf numFmtId="0" fontId="0" fillId="0" borderId="41" xfId="0" applyNumberFormat="1" applyBorder="1" applyAlignment="1">
      <alignment horizontal="center" vertical="center"/>
    </xf>
    <xf numFmtId="167" fontId="0" fillId="0" borderId="37" xfId="0" applyNumberFormat="1" applyBorder="1" applyAlignment="1">
      <alignment horizontal="center" vertical="center"/>
    </xf>
    <xf numFmtId="0" fontId="0" fillId="0" borderId="44" xfId="0" applyNumberFormat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4" fillId="4" borderId="15" xfId="0" applyFont="1" applyFill="1" applyBorder="1" applyAlignment="1" applyProtection="1">
      <alignment horizontal="center" vertical="center"/>
      <protection hidden="1"/>
    </xf>
    <xf numFmtId="0" fontId="4" fillId="4" borderId="16" xfId="0" applyFont="1" applyFill="1" applyBorder="1" applyAlignment="1" applyProtection="1">
      <alignment horizontal="center" vertical="center"/>
      <protection hidden="1"/>
    </xf>
    <xf numFmtId="164" fontId="12" fillId="8" borderId="0" xfId="0" applyNumberFormat="1" applyFont="1" applyFill="1" applyAlignment="1">
      <alignment horizontal="center" vertical="center"/>
    </xf>
    <xf numFmtId="164" fontId="9" fillId="0" borderId="9" xfId="0" applyNumberFormat="1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13" xfId="0" applyNumberFormat="1" applyFont="1" applyFill="1" applyBorder="1" applyAlignment="1">
      <alignment horizontal="center" vertical="center"/>
    </xf>
    <xf numFmtId="0" fontId="3" fillId="0" borderId="56" xfId="0" applyFont="1" applyBorder="1" applyAlignment="1">
      <alignment horizontal="center" vertical="center" wrapText="1"/>
    </xf>
    <xf numFmtId="171" fontId="3" fillId="0" borderId="57" xfId="0" applyNumberFormat="1" applyFont="1" applyBorder="1" applyAlignment="1">
      <alignment horizontal="center" vertical="center" wrapText="1"/>
    </xf>
    <xf numFmtId="171" fontId="3" fillId="0" borderId="56" xfId="0" applyNumberFormat="1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164" fontId="3" fillId="0" borderId="56" xfId="0" applyNumberFormat="1" applyFont="1" applyBorder="1" applyAlignment="1">
      <alignment horizontal="center" vertical="center" wrapText="1"/>
    </xf>
    <xf numFmtId="169" fontId="3" fillId="0" borderId="56" xfId="0" applyNumberFormat="1" applyFont="1" applyBorder="1" applyAlignment="1">
      <alignment horizontal="center" vertical="center" wrapText="1"/>
    </xf>
    <xf numFmtId="0" fontId="3" fillId="0" borderId="56" xfId="0" applyFont="1" applyBorder="1" applyAlignment="1">
      <alignment horizontal="center" vertical="center"/>
    </xf>
    <xf numFmtId="0" fontId="3" fillId="0" borderId="5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171" fontId="2" fillId="0" borderId="59" xfId="0" applyNumberFormat="1" applyFont="1" applyBorder="1" applyAlignment="1">
      <alignment horizontal="center" vertical="center" wrapText="1"/>
    </xf>
    <xf numFmtId="171" fontId="2" fillId="0" borderId="10" xfId="0" applyNumberFormat="1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164" fontId="2" fillId="0" borderId="10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169" fontId="2" fillId="0" borderId="10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171" fontId="2" fillId="0" borderId="16" xfId="0" applyNumberFormat="1" applyFont="1" applyBorder="1" applyAlignment="1">
      <alignment horizontal="center" vertical="center" wrapText="1"/>
    </xf>
    <xf numFmtId="171" fontId="2" fillId="0" borderId="2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69" fontId="2" fillId="0" borderId="17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9" borderId="2" xfId="0" applyFont="1" applyFill="1" applyBorder="1" applyAlignment="1">
      <alignment horizontal="center" vertical="center"/>
    </xf>
    <xf numFmtId="0" fontId="0" fillId="9" borderId="0" xfId="0" applyFill="1" applyAlignment="1">
      <alignment vertical="center"/>
    </xf>
    <xf numFmtId="167" fontId="0" fillId="0" borderId="0" xfId="0" applyNumberFormat="1" applyAlignment="1">
      <alignment horizontal="center" vertical="center"/>
    </xf>
    <xf numFmtId="20" fontId="0" fillId="0" borderId="0" xfId="0" applyNumberFormat="1" applyAlignment="1">
      <alignment horizontal="center" vertical="center"/>
    </xf>
  </cellXfs>
  <cellStyles count="1">
    <cellStyle name="Normal" xfId="0" builtinId="0"/>
  </cellStyles>
  <dxfs count="56"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theme="6" tint="-0.49998474074526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50"/>
        </patternFill>
      </fill>
    </dxf>
    <dxf>
      <fill>
        <patternFill>
          <bgColor rgb="FFCCECFF"/>
        </patternFill>
      </fill>
    </dxf>
    <dxf>
      <fill>
        <patternFill>
          <bgColor theme="5" tint="0.39994506668294322"/>
        </patternFill>
      </fill>
    </dxf>
  </dxfs>
  <tableStyles count="0" defaultTableStyle="TableStyleMedium9" defaultPivotStyle="PivotStyleLight16"/>
  <colors>
    <mruColors>
      <color rgb="FFFFFF99"/>
      <color rgb="FFC0C0C0"/>
      <color rgb="FFFFFFCC"/>
      <color rgb="FFCCE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YMY/HEURE%20DE%20GARDE/MODELE/Mod&#232;le%20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Base"/>
      <sheetName val="1 Enfant"/>
      <sheetName val="2 Enfants"/>
      <sheetName val="Août 2016"/>
    </sheetNames>
    <sheetDataSet>
      <sheetData sheetId="0"/>
      <sheetData sheetId="1"/>
      <sheetData sheetId="2">
        <row r="10">
          <cell r="B10">
            <v>2016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L44"/>
  <sheetViews>
    <sheetView showZeros="0" tabSelected="1" zoomScale="80" zoomScaleNormal="80" workbookViewId="0">
      <selection activeCell="B9" sqref="B9"/>
    </sheetView>
  </sheetViews>
  <sheetFormatPr baseColWidth="10" defaultRowHeight="15.6"/>
  <cols>
    <col min="1" max="1" width="10.90625" style="1"/>
    <col min="2" max="2" width="4" style="2" customWidth="1"/>
    <col min="3" max="32" width="4" style="1" customWidth="1"/>
    <col min="33" max="33" width="11.453125" style="1" customWidth="1"/>
    <col min="34" max="34" width="19.90625" style="1" bestFit="1" customWidth="1"/>
    <col min="35" max="36" width="10.90625" style="1"/>
    <col min="37" max="37" width="19.54296875" style="1" customWidth="1"/>
    <col min="38" max="38" width="25.1796875" style="1" customWidth="1"/>
    <col min="39" max="16384" width="10.90625" style="1"/>
  </cols>
  <sheetData>
    <row r="1" spans="1:38">
      <c r="A1" s="35"/>
      <c r="B1" s="34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</row>
    <row r="2" spans="1:38" ht="16.2" customHeight="1" thickBot="1">
      <c r="A2" s="35"/>
      <c r="B2" s="34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107">
        <f ca="1">TODAY()</f>
        <v>42921</v>
      </c>
      <c r="AH2" s="107"/>
      <c r="AI2" s="107"/>
      <c r="AJ2" s="35"/>
    </row>
    <row r="3" spans="1:38" ht="16.2" customHeight="1" thickTop="1">
      <c r="A3" s="49" t="s">
        <v>37</v>
      </c>
      <c r="B3" s="71" t="s">
        <v>38</v>
      </c>
      <c r="C3" s="72"/>
      <c r="D3" s="72"/>
      <c r="E3" s="72"/>
      <c r="F3" s="72"/>
      <c r="G3" s="73"/>
      <c r="H3" s="77">
        <f>SUM(AG8:AG42)</f>
        <v>13.670138888888889</v>
      </c>
      <c r="I3" s="78"/>
      <c r="J3" s="78"/>
      <c r="K3" s="79"/>
      <c r="L3" s="71" t="s">
        <v>39</v>
      </c>
      <c r="M3" s="72"/>
      <c r="N3" s="72"/>
      <c r="O3" s="72"/>
      <c r="P3" s="72"/>
      <c r="Q3" s="73"/>
      <c r="R3" s="83">
        <f>SUM(AH8:AH42)</f>
        <v>44</v>
      </c>
      <c r="S3" s="84"/>
      <c r="T3" s="85"/>
      <c r="U3" s="89" t="s">
        <v>40</v>
      </c>
      <c r="V3" s="89"/>
      <c r="W3" s="89"/>
      <c r="X3" s="89"/>
      <c r="Y3" s="89"/>
      <c r="Z3" s="90"/>
      <c r="AA3" s="59">
        <f>SUM(AI8:AI42)</f>
        <v>3390.7000000000007</v>
      </c>
      <c r="AB3" s="60"/>
      <c r="AC3" s="60"/>
      <c r="AD3" s="60"/>
      <c r="AE3" s="63" t="s">
        <v>41</v>
      </c>
      <c r="AF3" s="64"/>
      <c r="AG3" s="107"/>
      <c r="AH3" s="107"/>
      <c r="AI3" s="107"/>
      <c r="AJ3" s="35"/>
    </row>
    <row r="4" spans="1:38" ht="16.2" thickBot="1">
      <c r="A4" s="50"/>
      <c r="B4" s="74"/>
      <c r="C4" s="75"/>
      <c r="D4" s="75"/>
      <c r="E4" s="75"/>
      <c r="F4" s="75"/>
      <c r="G4" s="76"/>
      <c r="H4" s="80"/>
      <c r="I4" s="81"/>
      <c r="J4" s="81"/>
      <c r="K4" s="82"/>
      <c r="L4" s="74"/>
      <c r="M4" s="75"/>
      <c r="N4" s="75"/>
      <c r="O4" s="75"/>
      <c r="P4" s="75"/>
      <c r="Q4" s="76"/>
      <c r="R4" s="86"/>
      <c r="S4" s="87"/>
      <c r="T4" s="88"/>
      <c r="U4" s="91"/>
      <c r="V4" s="91"/>
      <c r="W4" s="91"/>
      <c r="X4" s="91"/>
      <c r="Y4" s="91"/>
      <c r="Z4" s="92"/>
      <c r="AA4" s="61"/>
      <c r="AB4" s="62"/>
      <c r="AC4" s="62"/>
      <c r="AD4" s="62"/>
      <c r="AE4" s="65"/>
      <c r="AF4" s="66"/>
      <c r="AG4" s="35"/>
      <c r="AH4" s="35"/>
      <c r="AI4" s="35"/>
      <c r="AJ4" s="35"/>
    </row>
    <row r="5" spans="1:38" ht="16.8" thickTop="1" thickBot="1">
      <c r="A5" s="47">
        <v>2017</v>
      </c>
      <c r="B5" s="34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93" t="s">
        <v>42</v>
      </c>
      <c r="AH5" s="97" t="s">
        <v>43</v>
      </c>
      <c r="AI5" s="95" t="s">
        <v>41</v>
      </c>
      <c r="AJ5" s="35"/>
    </row>
    <row r="6" spans="1:38" s="3" customFormat="1" ht="16.8" thickTop="1" thickBot="1">
      <c r="A6" s="48"/>
      <c r="B6" s="33">
        <v>1</v>
      </c>
      <c r="C6" s="5">
        <v>2</v>
      </c>
      <c r="D6" s="5">
        <v>3</v>
      </c>
      <c r="E6" s="5">
        <v>4</v>
      </c>
      <c r="F6" s="5">
        <v>5</v>
      </c>
      <c r="G6" s="5">
        <v>6</v>
      </c>
      <c r="H6" s="5">
        <v>7</v>
      </c>
      <c r="I6" s="5">
        <v>8</v>
      </c>
      <c r="J6" s="5">
        <v>9</v>
      </c>
      <c r="K6" s="5">
        <v>10</v>
      </c>
      <c r="L6" s="5">
        <v>11</v>
      </c>
      <c r="M6" s="5">
        <v>12</v>
      </c>
      <c r="N6" s="5">
        <v>13</v>
      </c>
      <c r="O6" s="5">
        <v>14</v>
      </c>
      <c r="P6" s="5">
        <v>15</v>
      </c>
      <c r="Q6" s="5">
        <v>16</v>
      </c>
      <c r="R6" s="5">
        <v>17</v>
      </c>
      <c r="S6" s="5">
        <v>18</v>
      </c>
      <c r="T6" s="5">
        <v>19</v>
      </c>
      <c r="U6" s="5">
        <v>20</v>
      </c>
      <c r="V6" s="5">
        <v>21</v>
      </c>
      <c r="W6" s="5">
        <v>22</v>
      </c>
      <c r="X6" s="5">
        <v>23</v>
      </c>
      <c r="Y6" s="5">
        <v>24</v>
      </c>
      <c r="Z6" s="5">
        <v>25</v>
      </c>
      <c r="AA6" s="5">
        <v>26</v>
      </c>
      <c r="AB6" s="5">
        <v>27</v>
      </c>
      <c r="AC6" s="5">
        <v>28</v>
      </c>
      <c r="AD6" s="5">
        <v>29</v>
      </c>
      <c r="AE6" s="5">
        <v>30</v>
      </c>
      <c r="AF6" s="8">
        <v>31</v>
      </c>
      <c r="AG6" s="94"/>
      <c r="AH6" s="98"/>
      <c r="AI6" s="96"/>
      <c r="AJ6" s="46"/>
    </row>
    <row r="7" spans="1:38" s="2" customFormat="1" ht="16.2" hidden="1" thickBot="1">
      <c r="A7" s="55" t="s">
        <v>0</v>
      </c>
      <c r="B7" s="41">
        <f>DATE($A$5,1,1)</f>
        <v>42736</v>
      </c>
      <c r="C7" s="41">
        <f>B7+1</f>
        <v>42737</v>
      </c>
      <c r="D7" s="41">
        <f>C7+1</f>
        <v>42738</v>
      </c>
      <c r="E7" s="41">
        <f t="shared" ref="E7:AF7" si="0">D7+1</f>
        <v>42739</v>
      </c>
      <c r="F7" s="41">
        <f t="shared" si="0"/>
        <v>42740</v>
      </c>
      <c r="G7" s="41">
        <f t="shared" si="0"/>
        <v>42741</v>
      </c>
      <c r="H7" s="41">
        <f t="shared" si="0"/>
        <v>42742</v>
      </c>
      <c r="I7" s="41">
        <f t="shared" si="0"/>
        <v>42743</v>
      </c>
      <c r="J7" s="41">
        <f t="shared" si="0"/>
        <v>42744</v>
      </c>
      <c r="K7" s="41">
        <f t="shared" si="0"/>
        <v>42745</v>
      </c>
      <c r="L7" s="41">
        <f t="shared" si="0"/>
        <v>42746</v>
      </c>
      <c r="M7" s="41">
        <f t="shared" si="0"/>
        <v>42747</v>
      </c>
      <c r="N7" s="41">
        <f t="shared" si="0"/>
        <v>42748</v>
      </c>
      <c r="O7" s="41">
        <f t="shared" si="0"/>
        <v>42749</v>
      </c>
      <c r="P7" s="41">
        <f t="shared" si="0"/>
        <v>42750</v>
      </c>
      <c r="Q7" s="41">
        <f t="shared" si="0"/>
        <v>42751</v>
      </c>
      <c r="R7" s="41">
        <f t="shared" si="0"/>
        <v>42752</v>
      </c>
      <c r="S7" s="41">
        <f t="shared" si="0"/>
        <v>42753</v>
      </c>
      <c r="T7" s="41">
        <f t="shared" si="0"/>
        <v>42754</v>
      </c>
      <c r="U7" s="41">
        <f t="shared" si="0"/>
        <v>42755</v>
      </c>
      <c r="V7" s="41">
        <f t="shared" si="0"/>
        <v>42756</v>
      </c>
      <c r="W7" s="41">
        <f t="shared" si="0"/>
        <v>42757</v>
      </c>
      <c r="X7" s="41">
        <f t="shared" si="0"/>
        <v>42758</v>
      </c>
      <c r="Y7" s="41">
        <f t="shared" si="0"/>
        <v>42759</v>
      </c>
      <c r="Z7" s="41">
        <f t="shared" si="0"/>
        <v>42760</v>
      </c>
      <c r="AA7" s="41">
        <f t="shared" si="0"/>
        <v>42761</v>
      </c>
      <c r="AB7" s="41">
        <f t="shared" si="0"/>
        <v>42762</v>
      </c>
      <c r="AC7" s="41">
        <f t="shared" si="0"/>
        <v>42763</v>
      </c>
      <c r="AD7" s="41">
        <f t="shared" si="0"/>
        <v>42764</v>
      </c>
      <c r="AE7" s="41">
        <f t="shared" si="0"/>
        <v>42765</v>
      </c>
      <c r="AF7" s="42">
        <f t="shared" si="0"/>
        <v>42766</v>
      </c>
      <c r="AG7" s="34"/>
      <c r="AH7" s="34"/>
      <c r="AI7" s="34"/>
      <c r="AJ7" s="34"/>
    </row>
    <row r="8" spans="1:38" ht="16.8" thickTop="1" thickBot="1">
      <c r="A8" s="56"/>
      <c r="B8" s="9">
        <f>IFERROR(VLOOKUP(Année!B7,'HEURES DE PRESENCE'!$A$2:$I$367,9),"")</f>
        <v>0.33333333333333331</v>
      </c>
      <c r="C8" s="9">
        <f>IFERROR(VLOOKUP(Année!C7,'HEURES DE PRESENCE'!$A$2:$I$367,9),"")</f>
        <v>0</v>
      </c>
      <c r="D8" s="9">
        <f>IFERROR(VLOOKUP(Année!D7,'HEURES DE PRESENCE'!$A$2:$I$367,9),"")</f>
        <v>0</v>
      </c>
      <c r="E8" s="9">
        <f>IFERROR(VLOOKUP(Année!E7,'HEURES DE PRESENCE'!$A$2:$I$367,9),"")</f>
        <v>0</v>
      </c>
      <c r="F8" s="9">
        <f>IFERROR(VLOOKUP(Année!F7,'HEURES DE PRESENCE'!$A$2:$I$367,9),"")</f>
        <v>0</v>
      </c>
      <c r="G8" s="9">
        <f>IFERROR(VLOOKUP(Année!G7,'HEURES DE PRESENCE'!$A$2:$I$367,9),"")</f>
        <v>0</v>
      </c>
      <c r="H8" s="9">
        <f>IFERROR(VLOOKUP(Année!H7,'HEURES DE PRESENCE'!$A$2:$I$367,9),"")</f>
        <v>0</v>
      </c>
      <c r="I8" s="9">
        <f>IFERROR(VLOOKUP(Année!I7,'HEURES DE PRESENCE'!$A$2:$I$367,9),"")</f>
        <v>0</v>
      </c>
      <c r="J8" s="9">
        <f>IFERROR(VLOOKUP(Année!J7,'HEURES DE PRESENCE'!$A$2:$I$367,9),"")</f>
        <v>0</v>
      </c>
      <c r="K8" s="9">
        <f>IFERROR(VLOOKUP(Année!K7,'HEURES DE PRESENCE'!$A$2:$I$367,9),"")</f>
        <v>0</v>
      </c>
      <c r="L8" s="9">
        <f>IFERROR(VLOOKUP(Année!L7,'HEURES DE PRESENCE'!$A$2:$I$367,9),"")</f>
        <v>0</v>
      </c>
      <c r="M8" s="9">
        <f>IFERROR(VLOOKUP(Année!M7,'HEURES DE PRESENCE'!$A$2:$I$367,9),"")</f>
        <v>0</v>
      </c>
      <c r="N8" s="9">
        <f>IFERROR(VLOOKUP(Année!N7,'HEURES DE PRESENCE'!$A$2:$I$367,9),"")</f>
        <v>0</v>
      </c>
      <c r="O8" s="9">
        <f>IFERROR(VLOOKUP(Année!O7,'HEURES DE PRESENCE'!$A$2:$I$367,9),"")</f>
        <v>0</v>
      </c>
      <c r="P8" s="9">
        <f>IFERROR(VLOOKUP(Année!P7,'HEURES DE PRESENCE'!$A$2:$I$367,9),"")</f>
        <v>0</v>
      </c>
      <c r="Q8" s="9">
        <f>IFERROR(VLOOKUP(Année!Q7,'HEURES DE PRESENCE'!$A$2:$I$367,9),"")</f>
        <v>0</v>
      </c>
      <c r="R8" s="9">
        <f>IFERROR(VLOOKUP(Année!R7,'HEURES DE PRESENCE'!$A$2:$I$367,9),"")</f>
        <v>0</v>
      </c>
      <c r="S8" s="9">
        <f>IFERROR(VLOOKUP(Année!S7,'HEURES DE PRESENCE'!$A$2:$I$367,9),"")</f>
        <v>0</v>
      </c>
      <c r="T8" s="9">
        <f>IFERROR(VLOOKUP(Année!T7,'HEURES DE PRESENCE'!$A$2:$I$367,9),"")</f>
        <v>0</v>
      </c>
      <c r="U8" s="9">
        <f>IFERROR(VLOOKUP(Année!U7,'HEURES DE PRESENCE'!$A$2:$I$367,9),"")</f>
        <v>0</v>
      </c>
      <c r="V8" s="9">
        <f>IFERROR(VLOOKUP(Année!V7,'HEURES DE PRESENCE'!$A$2:$I$367,9),"")</f>
        <v>0</v>
      </c>
      <c r="W8" s="9">
        <f>IFERROR(VLOOKUP(Année!W7,'HEURES DE PRESENCE'!$A$2:$I$367,9),"")</f>
        <v>0</v>
      </c>
      <c r="X8" s="9">
        <f>IFERROR(VLOOKUP(Année!X7,'HEURES DE PRESENCE'!$A$2:$I$367,9),"")</f>
        <v>0</v>
      </c>
      <c r="Y8" s="9">
        <f>IFERROR(VLOOKUP(Année!Y7,'HEURES DE PRESENCE'!$A$2:$I$367,9),"")</f>
        <v>0</v>
      </c>
      <c r="Z8" s="9">
        <f>IFERROR(VLOOKUP(Année!Z7,'HEURES DE PRESENCE'!$A$2:$I$367,9),"")</f>
        <v>0</v>
      </c>
      <c r="AA8" s="9">
        <f>IFERROR(VLOOKUP(Année!AA7,'HEURES DE PRESENCE'!$A$2:$I$367,9),"")</f>
        <v>0</v>
      </c>
      <c r="AB8" s="9">
        <f>IFERROR(VLOOKUP(Année!AB7,'HEURES DE PRESENCE'!$A$2:$I$367,9),"")</f>
        <v>0</v>
      </c>
      <c r="AC8" s="9">
        <f>IFERROR(VLOOKUP(Année!AC7,'HEURES DE PRESENCE'!$A$2:$I$367,9),"")</f>
        <v>0</v>
      </c>
      <c r="AD8" s="9">
        <f>IFERROR(VLOOKUP(Année!AD7,'HEURES DE PRESENCE'!$A$2:$I$367,9),"")</f>
        <v>0</v>
      </c>
      <c r="AE8" s="9">
        <f>IFERROR(VLOOKUP(Année!AE7,'HEURES DE PRESENCE'!$A$2:$I$367,9),"")</f>
        <v>0</v>
      </c>
      <c r="AF8" s="9">
        <f>IFERROR(VLOOKUP(Année!AF7,'HEURES DE PRESENCE'!$A$2:$I$367,9),"")</f>
        <v>0</v>
      </c>
      <c r="AG8" s="101">
        <f>SUM(B8:AF8)</f>
        <v>0.33333333333333331</v>
      </c>
      <c r="AH8" s="99">
        <f>COUNTIF(B8:AF8,"&gt;"&amp;0)</f>
        <v>1</v>
      </c>
      <c r="AI8" s="68">
        <f>SUM(B9:AF9)</f>
        <v>0</v>
      </c>
      <c r="AJ8" s="35"/>
      <c r="AK8" s="103">
        <f>A5</f>
        <v>2017</v>
      </c>
      <c r="AL8" s="104"/>
    </row>
    <row r="9" spans="1:38" ht="16.2" thickBot="1">
      <c r="A9" s="57"/>
      <c r="B9" s="10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2"/>
      <c r="AG9" s="51"/>
      <c r="AH9" s="100"/>
      <c r="AI9" s="69"/>
      <c r="AJ9" s="35"/>
      <c r="AK9" s="105" t="s">
        <v>18</v>
      </c>
      <c r="AL9" s="106"/>
    </row>
    <row r="10" spans="1:38" s="4" customFormat="1" ht="16.2" hidden="1" thickBot="1">
      <c r="A10" s="52" t="s">
        <v>1</v>
      </c>
      <c r="B10" s="43">
        <f>DATE($A$5,2,1)</f>
        <v>42767</v>
      </c>
      <c r="C10" s="43">
        <f>B10+1</f>
        <v>42768</v>
      </c>
      <c r="D10" s="43">
        <f>C10+1</f>
        <v>42769</v>
      </c>
      <c r="E10" s="43">
        <f>D10+1</f>
        <v>42770</v>
      </c>
      <c r="F10" s="43">
        <f t="shared" ref="F10:V10" si="1">E10+1</f>
        <v>42771</v>
      </c>
      <c r="G10" s="43">
        <f t="shared" si="1"/>
        <v>42772</v>
      </c>
      <c r="H10" s="43">
        <f t="shared" si="1"/>
        <v>42773</v>
      </c>
      <c r="I10" s="43">
        <f t="shared" si="1"/>
        <v>42774</v>
      </c>
      <c r="J10" s="43">
        <f t="shared" si="1"/>
        <v>42775</v>
      </c>
      <c r="K10" s="43">
        <f t="shared" si="1"/>
        <v>42776</v>
      </c>
      <c r="L10" s="43">
        <f t="shared" si="1"/>
        <v>42777</v>
      </c>
      <c r="M10" s="43">
        <f t="shared" si="1"/>
        <v>42778</v>
      </c>
      <c r="N10" s="43">
        <f t="shared" si="1"/>
        <v>42779</v>
      </c>
      <c r="O10" s="43">
        <f t="shared" si="1"/>
        <v>42780</v>
      </c>
      <c r="P10" s="43">
        <f t="shared" si="1"/>
        <v>42781</v>
      </c>
      <c r="Q10" s="43">
        <f t="shared" si="1"/>
        <v>42782</v>
      </c>
      <c r="R10" s="43">
        <f t="shared" si="1"/>
        <v>42783</v>
      </c>
      <c r="S10" s="43">
        <f t="shared" si="1"/>
        <v>42784</v>
      </c>
      <c r="T10" s="43">
        <f t="shared" si="1"/>
        <v>42785</v>
      </c>
      <c r="U10" s="43">
        <f t="shared" si="1"/>
        <v>42786</v>
      </c>
      <c r="V10" s="43">
        <f t="shared" si="1"/>
        <v>42787</v>
      </c>
      <c r="W10" s="43">
        <f>V10+1</f>
        <v>42788</v>
      </c>
      <c r="X10" s="43">
        <f>W10+1</f>
        <v>42789</v>
      </c>
      <c r="Y10" s="43">
        <f>X10+1</f>
        <v>42790</v>
      </c>
      <c r="Z10" s="43">
        <f t="shared" ref="Z10:AC10" si="2">Y10+1</f>
        <v>42791</v>
      </c>
      <c r="AA10" s="43">
        <f t="shared" si="2"/>
        <v>42792</v>
      </c>
      <c r="AB10" s="43">
        <f t="shared" si="2"/>
        <v>42793</v>
      </c>
      <c r="AC10" s="43">
        <f t="shared" si="2"/>
        <v>42794</v>
      </c>
      <c r="AD10" s="43">
        <f>IF(OR(MONTH(AC10+1)&lt;&gt;MONTH(AC10),AC10+1&gt;=B13),0,AC10+1)</f>
        <v>0</v>
      </c>
      <c r="AE10" s="27"/>
      <c r="AF10" s="28"/>
      <c r="AG10" s="37"/>
      <c r="AH10" s="38"/>
      <c r="AI10" s="39"/>
      <c r="AJ10" s="36"/>
      <c r="AK10" s="20" t="s">
        <v>19</v>
      </c>
      <c r="AL10" s="21">
        <f>DATE(AK8,1,1)</f>
        <v>42736</v>
      </c>
    </row>
    <row r="11" spans="1:38" ht="16.2" thickBot="1">
      <c r="A11" s="53"/>
      <c r="B11" s="9">
        <f>IFERROR(VLOOKUP(Année!B10,'HEURES DE PRESENCE'!$A$2:$I$367,9),"")</f>
        <v>0</v>
      </c>
      <c r="C11" s="9">
        <f>IFERROR(VLOOKUP(Année!C10,'HEURES DE PRESENCE'!$A$2:$I$367,9),"")</f>
        <v>0</v>
      </c>
      <c r="D11" s="9">
        <f>IFERROR(VLOOKUP(Année!D10,'HEURES DE PRESENCE'!$A$2:$I$367,9),"")</f>
        <v>0</v>
      </c>
      <c r="E11" s="9">
        <f>IFERROR(VLOOKUP(Année!E10,'HEURES DE PRESENCE'!$A$2:$I$367,9),"")</f>
        <v>0</v>
      </c>
      <c r="F11" s="9">
        <f>IFERROR(VLOOKUP(Année!F10,'HEURES DE PRESENCE'!$A$2:$I$367,9),"")</f>
        <v>0</v>
      </c>
      <c r="G11" s="9">
        <f>IFERROR(VLOOKUP(Année!G10,'HEURES DE PRESENCE'!$A$2:$I$367,9),"")</f>
        <v>0</v>
      </c>
      <c r="H11" s="9">
        <f>IFERROR(VLOOKUP(Année!H10,'HEURES DE PRESENCE'!$A$2:$I$367,9),"")</f>
        <v>0</v>
      </c>
      <c r="I11" s="9">
        <f>IFERROR(VLOOKUP(Année!I10,'HEURES DE PRESENCE'!$A$2:$I$367,9),"")</f>
        <v>0</v>
      </c>
      <c r="J11" s="9">
        <f>IFERROR(VLOOKUP(Année!J10,'HEURES DE PRESENCE'!$A$2:$I$367,9),"")</f>
        <v>0</v>
      </c>
      <c r="K11" s="9">
        <f>IFERROR(VLOOKUP(Année!K10,'HEURES DE PRESENCE'!$A$2:$I$367,9),"")</f>
        <v>0</v>
      </c>
      <c r="L11" s="9">
        <f>IFERROR(VLOOKUP(Année!L10,'HEURES DE PRESENCE'!$A$2:$I$367,9),"")</f>
        <v>0</v>
      </c>
      <c r="M11" s="9">
        <f>IFERROR(VLOOKUP(Année!M10,'HEURES DE PRESENCE'!$A$2:$I$367,9),"")</f>
        <v>0</v>
      </c>
      <c r="N11" s="9">
        <f>IFERROR(VLOOKUP(Année!N10,'HEURES DE PRESENCE'!$A$2:$I$367,9),"")</f>
        <v>0</v>
      </c>
      <c r="O11" s="9">
        <f>IFERROR(VLOOKUP(Année!O10,'HEURES DE PRESENCE'!$A$2:$I$367,9),"")</f>
        <v>0</v>
      </c>
      <c r="P11" s="9">
        <f>IFERROR(VLOOKUP(Année!P10,'HEURES DE PRESENCE'!$A$2:$I$367,9),"")</f>
        <v>0</v>
      </c>
      <c r="Q11" s="9">
        <f>IFERROR(VLOOKUP(Année!Q10,'HEURES DE PRESENCE'!$A$2:$I$367,9),"")</f>
        <v>0</v>
      </c>
      <c r="R11" s="9">
        <f>IFERROR(VLOOKUP(Année!R10,'HEURES DE PRESENCE'!$A$2:$I$367,9),"")</f>
        <v>0</v>
      </c>
      <c r="S11" s="9">
        <f>IFERROR(VLOOKUP(Année!S10,'HEURES DE PRESENCE'!$A$2:$I$367,9),"")</f>
        <v>0</v>
      </c>
      <c r="T11" s="9">
        <f>IFERROR(VLOOKUP(Année!T10,'HEURES DE PRESENCE'!$A$2:$I$367,9),"")</f>
        <v>0</v>
      </c>
      <c r="U11" s="9">
        <f>IFERROR(VLOOKUP(Année!U10,'HEURES DE PRESENCE'!$A$2:$I$367,9),"")</f>
        <v>0</v>
      </c>
      <c r="V11" s="9">
        <f>IFERROR(VLOOKUP(Année!V10,'HEURES DE PRESENCE'!$A$2:$I$367,9),"")</f>
        <v>0</v>
      </c>
      <c r="W11" s="9">
        <f>IFERROR(VLOOKUP(Année!W10,'HEURES DE PRESENCE'!$A$2:$I$367,9),"")</f>
        <v>0</v>
      </c>
      <c r="X11" s="9">
        <f>IFERROR(VLOOKUP(Année!X10,'HEURES DE PRESENCE'!$A$2:$I$367,9),"")</f>
        <v>0</v>
      </c>
      <c r="Y11" s="9">
        <f>IFERROR(VLOOKUP(Année!Y10,'HEURES DE PRESENCE'!$A$2:$I$367,9),"")</f>
        <v>0</v>
      </c>
      <c r="Z11" s="9">
        <f>IFERROR(VLOOKUP(Année!Z10,'HEURES DE PRESENCE'!$A$2:$I$367,9),"")</f>
        <v>0</v>
      </c>
      <c r="AA11" s="9">
        <f>IFERROR(VLOOKUP(Année!AA10,'HEURES DE PRESENCE'!$A$2:$I$367,9),"")</f>
        <v>0</v>
      </c>
      <c r="AB11" s="9">
        <f>IFERROR(VLOOKUP(Année!AB10,'HEURES DE PRESENCE'!$A$2:$I$367,9),"")</f>
        <v>0</v>
      </c>
      <c r="AC11" s="9">
        <f>IFERROR(VLOOKUP(Année!AC10,'HEURES DE PRESENCE'!$A$2:$I$367,9),"")</f>
        <v>0</v>
      </c>
      <c r="AD11" s="9" t="str">
        <f>IFERROR(VLOOKUP(Année!AD10,'HEURES DE PRESENCE'!$A$2:$I$367,9),"")</f>
        <v/>
      </c>
      <c r="AE11" s="29"/>
      <c r="AF11" s="30"/>
      <c r="AG11" s="51">
        <f>SUM(B11:AF11)</f>
        <v>0</v>
      </c>
      <c r="AH11" s="100">
        <f>COUNTIF(B11:AF11,"&gt;"&amp;0)</f>
        <v>0</v>
      </c>
      <c r="AI11" s="69">
        <f>SUM(B12:AF12)</f>
        <v>0</v>
      </c>
      <c r="AJ11" s="35"/>
      <c r="AK11" s="22" t="s">
        <v>20</v>
      </c>
      <c r="AL11" s="21">
        <f>FLOOR(DATE(AK8,5,DAY(MINUTE(AK8/38)/2+56)),7)-34+7*(AK8=2079)</f>
        <v>42841</v>
      </c>
    </row>
    <row r="12" spans="1:38" ht="16.2" thickBot="1">
      <c r="A12" s="58"/>
      <c r="B12" s="10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31"/>
      <c r="AF12" s="32"/>
      <c r="AG12" s="51"/>
      <c r="AH12" s="100"/>
      <c r="AI12" s="69"/>
      <c r="AJ12" s="35"/>
      <c r="AK12" s="20" t="s">
        <v>21</v>
      </c>
      <c r="AL12" s="21">
        <f>AL11+1</f>
        <v>42842</v>
      </c>
    </row>
    <row r="13" spans="1:38" s="4" customFormat="1" ht="16.2" hidden="1" thickBot="1">
      <c r="A13" s="52" t="s">
        <v>2</v>
      </c>
      <c r="B13" s="43">
        <f>DATE($A$5,3,1)</f>
        <v>42795</v>
      </c>
      <c r="C13" s="43">
        <f>B13+1</f>
        <v>42796</v>
      </c>
      <c r="D13" s="43">
        <f>C13+1</f>
        <v>42797</v>
      </c>
      <c r="E13" s="43">
        <f>D13+1</f>
        <v>42798</v>
      </c>
      <c r="F13" s="43">
        <f>E13+1</f>
        <v>42799</v>
      </c>
      <c r="G13" s="43">
        <f>F13+1</f>
        <v>42800</v>
      </c>
      <c r="H13" s="43">
        <f t="shared" ref="H13:AE13" si="3">G13+1</f>
        <v>42801</v>
      </c>
      <c r="I13" s="43">
        <f t="shared" si="3"/>
        <v>42802</v>
      </c>
      <c r="J13" s="43">
        <f t="shared" si="3"/>
        <v>42803</v>
      </c>
      <c r="K13" s="43">
        <f t="shared" si="3"/>
        <v>42804</v>
      </c>
      <c r="L13" s="43">
        <f t="shared" si="3"/>
        <v>42805</v>
      </c>
      <c r="M13" s="43">
        <f t="shared" si="3"/>
        <v>42806</v>
      </c>
      <c r="N13" s="43">
        <f t="shared" si="3"/>
        <v>42807</v>
      </c>
      <c r="O13" s="43">
        <f t="shared" si="3"/>
        <v>42808</v>
      </c>
      <c r="P13" s="43">
        <f t="shared" si="3"/>
        <v>42809</v>
      </c>
      <c r="Q13" s="43">
        <f t="shared" si="3"/>
        <v>42810</v>
      </c>
      <c r="R13" s="43">
        <f t="shared" si="3"/>
        <v>42811</v>
      </c>
      <c r="S13" s="43">
        <f t="shared" si="3"/>
        <v>42812</v>
      </c>
      <c r="T13" s="43">
        <f t="shared" si="3"/>
        <v>42813</v>
      </c>
      <c r="U13" s="43">
        <f t="shared" si="3"/>
        <v>42814</v>
      </c>
      <c r="V13" s="43">
        <f t="shared" si="3"/>
        <v>42815</v>
      </c>
      <c r="W13" s="43">
        <f t="shared" si="3"/>
        <v>42816</v>
      </c>
      <c r="X13" s="43">
        <f t="shared" si="3"/>
        <v>42817</v>
      </c>
      <c r="Y13" s="43">
        <f t="shared" si="3"/>
        <v>42818</v>
      </c>
      <c r="Z13" s="43">
        <f t="shared" si="3"/>
        <v>42819</v>
      </c>
      <c r="AA13" s="43">
        <f t="shared" si="3"/>
        <v>42820</v>
      </c>
      <c r="AB13" s="43">
        <f t="shared" si="3"/>
        <v>42821</v>
      </c>
      <c r="AC13" s="43">
        <f t="shared" si="3"/>
        <v>42822</v>
      </c>
      <c r="AD13" s="43">
        <f t="shared" si="3"/>
        <v>42823</v>
      </c>
      <c r="AE13" s="43">
        <f t="shared" si="3"/>
        <v>42824</v>
      </c>
      <c r="AF13" s="44">
        <f>IF(OR(MONTH(AE13+1)&lt;&gt;MONTH(AE13),AE13+1&gt;=B16),0,AE13+1)</f>
        <v>42825</v>
      </c>
      <c r="AG13" s="37"/>
      <c r="AH13" s="38"/>
      <c r="AI13" s="39"/>
      <c r="AJ13" s="36"/>
      <c r="AK13" s="20" t="s">
        <v>22</v>
      </c>
      <c r="AL13" s="21">
        <f>DATE(Année!A5,5,1)</f>
        <v>42856</v>
      </c>
    </row>
    <row r="14" spans="1:38" ht="16.2" thickBot="1">
      <c r="A14" s="53"/>
      <c r="B14" s="9">
        <f>IFERROR(VLOOKUP(Année!B13,'HEURES DE PRESENCE'!$A$2:$I$367,9),"")</f>
        <v>0</v>
      </c>
      <c r="C14" s="9">
        <f>IFERROR(VLOOKUP(Année!C13,'HEURES DE PRESENCE'!$A$2:$I$367,9),"")</f>
        <v>0</v>
      </c>
      <c r="D14" s="9">
        <f>IFERROR(VLOOKUP(Année!D13,'HEURES DE PRESENCE'!$A$2:$I$367,9),"")</f>
        <v>0</v>
      </c>
      <c r="E14" s="9">
        <f>IFERROR(VLOOKUP(Année!E13,'HEURES DE PRESENCE'!$A$2:$I$367,9),"")</f>
        <v>0</v>
      </c>
      <c r="F14" s="9">
        <f>IFERROR(VLOOKUP(Année!F13,'HEURES DE PRESENCE'!$A$2:$I$367,9),"")</f>
        <v>0</v>
      </c>
      <c r="G14" s="9">
        <f>IFERROR(VLOOKUP(Année!G13,'HEURES DE PRESENCE'!$A$2:$I$367,9),"")</f>
        <v>0</v>
      </c>
      <c r="H14" s="9">
        <f>IFERROR(VLOOKUP(Année!H13,'HEURES DE PRESENCE'!$A$2:$I$367,9),"")</f>
        <v>0</v>
      </c>
      <c r="I14" s="9">
        <f>IFERROR(VLOOKUP(Année!I13,'HEURES DE PRESENCE'!$A$2:$I$367,9),"")</f>
        <v>0</v>
      </c>
      <c r="J14" s="9">
        <f>IFERROR(VLOOKUP(Année!J13,'HEURES DE PRESENCE'!$A$2:$I$367,9),"")</f>
        <v>0</v>
      </c>
      <c r="K14" s="9">
        <f>IFERROR(VLOOKUP(Année!K13,'HEURES DE PRESENCE'!$A$2:$I$367,9),"")</f>
        <v>0</v>
      </c>
      <c r="L14" s="9">
        <f>IFERROR(VLOOKUP(Année!L13,'HEURES DE PRESENCE'!$A$2:$I$367,9),"")</f>
        <v>0</v>
      </c>
      <c r="M14" s="9">
        <f>IFERROR(VLOOKUP(Année!M13,'HEURES DE PRESENCE'!$A$2:$I$367,9),"")</f>
        <v>0</v>
      </c>
      <c r="N14" s="9">
        <f>IFERROR(VLOOKUP(Année!N13,'HEURES DE PRESENCE'!$A$2:$I$367,9),"")</f>
        <v>0</v>
      </c>
      <c r="O14" s="9">
        <f>IFERROR(VLOOKUP(Année!O13,'HEURES DE PRESENCE'!$A$2:$I$367,9),"")</f>
        <v>0</v>
      </c>
      <c r="P14" s="9">
        <f>IFERROR(VLOOKUP(Année!P13,'HEURES DE PRESENCE'!$A$2:$I$367,9),"")</f>
        <v>0</v>
      </c>
      <c r="Q14" s="9">
        <f>IFERROR(VLOOKUP(Année!Q13,'HEURES DE PRESENCE'!$A$2:$I$367,9),"")</f>
        <v>0</v>
      </c>
      <c r="R14" s="9">
        <f>IFERROR(VLOOKUP(Année!R13,'HEURES DE PRESENCE'!$A$2:$I$367,9),"")</f>
        <v>0</v>
      </c>
      <c r="S14" s="9">
        <f>IFERROR(VLOOKUP(Année!S13,'HEURES DE PRESENCE'!$A$2:$I$367,9),"")</f>
        <v>0</v>
      </c>
      <c r="T14" s="9">
        <f>IFERROR(VLOOKUP(Année!T13,'HEURES DE PRESENCE'!$A$2:$I$367,9),"")</f>
        <v>0</v>
      </c>
      <c r="U14" s="9">
        <f>IFERROR(VLOOKUP(Année!U13,'HEURES DE PRESENCE'!$A$2:$I$367,9),"")</f>
        <v>0</v>
      </c>
      <c r="V14" s="9">
        <f>IFERROR(VLOOKUP(Année!V13,'HEURES DE PRESENCE'!$A$2:$I$367,9),"")</f>
        <v>0</v>
      </c>
      <c r="W14" s="9">
        <f>IFERROR(VLOOKUP(Année!W13,'HEURES DE PRESENCE'!$A$2:$I$367,9),"")</f>
        <v>0</v>
      </c>
      <c r="X14" s="9">
        <f>IFERROR(VLOOKUP(Année!X13,'HEURES DE PRESENCE'!$A$2:$I$367,9),"")</f>
        <v>0</v>
      </c>
      <c r="Y14" s="9">
        <f>IFERROR(VLOOKUP(Année!Y13,'HEURES DE PRESENCE'!$A$2:$I$367,9),"")</f>
        <v>0</v>
      </c>
      <c r="Z14" s="9">
        <f>IFERROR(VLOOKUP(Année!Z13,'HEURES DE PRESENCE'!$A$2:$I$367,9),"")</f>
        <v>0</v>
      </c>
      <c r="AA14" s="9">
        <f>IFERROR(VLOOKUP(Année!AA13,'HEURES DE PRESENCE'!$A$2:$I$367,9),"")</f>
        <v>0</v>
      </c>
      <c r="AB14" s="9">
        <f>IFERROR(VLOOKUP(Année!AB13,'HEURES DE PRESENCE'!$A$2:$I$367,9),"")</f>
        <v>0</v>
      </c>
      <c r="AC14" s="9">
        <f>IFERROR(VLOOKUP(Année!AC13,'HEURES DE PRESENCE'!$A$2:$I$367,9),"")</f>
        <v>0</v>
      </c>
      <c r="AD14" s="9">
        <f>IFERROR(VLOOKUP(Année!AD13,'HEURES DE PRESENCE'!$A$2:$I$367,9),"")</f>
        <v>0</v>
      </c>
      <c r="AE14" s="9">
        <f>IFERROR(VLOOKUP(Année!AE13,'HEURES DE PRESENCE'!$A$2:$I$367,9),"")</f>
        <v>0</v>
      </c>
      <c r="AF14" s="9">
        <f>IFERROR(VLOOKUP(Année!AF13,'HEURES DE PRESENCE'!$A$2:$I$367,9),"")</f>
        <v>0</v>
      </c>
      <c r="AG14" s="51">
        <f>SUM(B14:AF14)</f>
        <v>0</v>
      </c>
      <c r="AH14" s="100">
        <f>COUNTIF(B14:AF14,"&gt;"&amp;0)</f>
        <v>0</v>
      </c>
      <c r="AI14" s="69">
        <f>SUM(B15:AF15)</f>
        <v>0</v>
      </c>
      <c r="AJ14" s="35"/>
      <c r="AK14" s="20" t="s">
        <v>23</v>
      </c>
      <c r="AL14" s="21">
        <f>AL11+39</f>
        <v>42880</v>
      </c>
    </row>
    <row r="15" spans="1:38" ht="16.2" thickBot="1">
      <c r="A15" s="58"/>
      <c r="B15" s="10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2"/>
      <c r="AG15" s="51"/>
      <c r="AH15" s="100"/>
      <c r="AI15" s="69"/>
      <c r="AJ15" s="35"/>
      <c r="AK15" s="20" t="s">
        <v>24</v>
      </c>
      <c r="AL15" s="21">
        <f>DATE(AK8,5,8)</f>
        <v>42863</v>
      </c>
    </row>
    <row r="16" spans="1:38" s="4" customFormat="1" ht="16.2" hidden="1" thickBot="1">
      <c r="A16" s="52" t="s">
        <v>3</v>
      </c>
      <c r="B16" s="43">
        <f>DATE($A$5,4,1)</f>
        <v>42826</v>
      </c>
      <c r="C16" s="43">
        <f>B16+1</f>
        <v>42827</v>
      </c>
      <c r="D16" s="43">
        <f>C16+1</f>
        <v>42828</v>
      </c>
      <c r="E16" s="43">
        <f>D16+1</f>
        <v>42829</v>
      </c>
      <c r="F16" s="43">
        <f t="shared" ref="F16:AE16" si="4">E16+1</f>
        <v>42830</v>
      </c>
      <c r="G16" s="43">
        <f t="shared" si="4"/>
        <v>42831</v>
      </c>
      <c r="H16" s="43">
        <f t="shared" si="4"/>
        <v>42832</v>
      </c>
      <c r="I16" s="43">
        <f t="shared" si="4"/>
        <v>42833</v>
      </c>
      <c r="J16" s="43">
        <f t="shared" si="4"/>
        <v>42834</v>
      </c>
      <c r="K16" s="43">
        <f t="shared" si="4"/>
        <v>42835</v>
      </c>
      <c r="L16" s="43">
        <f t="shared" si="4"/>
        <v>42836</v>
      </c>
      <c r="M16" s="43">
        <f t="shared" si="4"/>
        <v>42837</v>
      </c>
      <c r="N16" s="43">
        <f t="shared" si="4"/>
        <v>42838</v>
      </c>
      <c r="O16" s="43">
        <f t="shared" si="4"/>
        <v>42839</v>
      </c>
      <c r="P16" s="43">
        <f t="shared" si="4"/>
        <v>42840</v>
      </c>
      <c r="Q16" s="43">
        <f t="shared" si="4"/>
        <v>42841</v>
      </c>
      <c r="R16" s="43">
        <f t="shared" si="4"/>
        <v>42842</v>
      </c>
      <c r="S16" s="43">
        <f t="shared" si="4"/>
        <v>42843</v>
      </c>
      <c r="T16" s="43">
        <f t="shared" si="4"/>
        <v>42844</v>
      </c>
      <c r="U16" s="43">
        <f t="shared" si="4"/>
        <v>42845</v>
      </c>
      <c r="V16" s="43">
        <f t="shared" si="4"/>
        <v>42846</v>
      </c>
      <c r="W16" s="43">
        <f t="shared" si="4"/>
        <v>42847</v>
      </c>
      <c r="X16" s="43">
        <f t="shared" si="4"/>
        <v>42848</v>
      </c>
      <c r="Y16" s="43">
        <f t="shared" si="4"/>
        <v>42849</v>
      </c>
      <c r="Z16" s="43">
        <f t="shared" si="4"/>
        <v>42850</v>
      </c>
      <c r="AA16" s="43">
        <f t="shared" si="4"/>
        <v>42851</v>
      </c>
      <c r="AB16" s="43">
        <f t="shared" si="4"/>
        <v>42852</v>
      </c>
      <c r="AC16" s="43">
        <f t="shared" si="4"/>
        <v>42853</v>
      </c>
      <c r="AD16" s="43">
        <f t="shared" si="4"/>
        <v>42854</v>
      </c>
      <c r="AE16" s="43">
        <f t="shared" si="4"/>
        <v>42855</v>
      </c>
      <c r="AF16" s="108">
        <f>IF(OR(MONTH(AE16+1)&lt;&gt;MONTH(AE16),AE16+1&gt;=B19),0,AE16+1)</f>
        <v>0</v>
      </c>
      <c r="AG16" s="37"/>
      <c r="AH16" s="38"/>
      <c r="AI16" s="39"/>
      <c r="AJ16" s="36"/>
      <c r="AK16" s="20" t="s">
        <v>25</v>
      </c>
      <c r="AL16" s="21">
        <f>AL11+49</f>
        <v>42890</v>
      </c>
    </row>
    <row r="17" spans="1:38" ht="16.2" thickBot="1">
      <c r="A17" s="53"/>
      <c r="B17" s="9">
        <f>IFERROR(VLOOKUP(Année!B16,'HEURES DE PRESENCE'!$A$2:$I$367,9),"")</f>
        <v>0</v>
      </c>
      <c r="C17" s="9">
        <f>IFERROR(VLOOKUP(Année!C16,'HEURES DE PRESENCE'!$A$2:$I$367,9),"")</f>
        <v>0</v>
      </c>
      <c r="D17" s="9">
        <f>IFERROR(VLOOKUP(Année!D16,'HEURES DE PRESENCE'!$A$2:$I$367,9),"")</f>
        <v>0</v>
      </c>
      <c r="E17" s="9">
        <f>IFERROR(VLOOKUP(Année!E16,'HEURES DE PRESENCE'!$A$2:$I$367,9),"")</f>
        <v>0.29166666666666663</v>
      </c>
      <c r="F17" s="9">
        <f>IFERROR(VLOOKUP(Année!F16,'HEURES DE PRESENCE'!$A$2:$I$367,9),"")</f>
        <v>0.29166666666666663</v>
      </c>
      <c r="G17" s="9">
        <f>IFERROR(VLOOKUP(Année!G16,'HEURES DE PRESENCE'!$A$2:$I$367,9),"")</f>
        <v>0.29166666666666663</v>
      </c>
      <c r="H17" s="9">
        <f>IFERROR(VLOOKUP(Année!H16,'HEURES DE PRESENCE'!$A$2:$I$367,9),"")</f>
        <v>0.29166666666666663</v>
      </c>
      <c r="I17" s="9">
        <f>IFERROR(VLOOKUP(Année!I16,'HEURES DE PRESENCE'!$A$2:$I$367,9),"")</f>
        <v>0</v>
      </c>
      <c r="J17" s="9">
        <f>IFERROR(VLOOKUP(Année!J16,'HEURES DE PRESENCE'!$A$2:$I$367,9),"")</f>
        <v>0</v>
      </c>
      <c r="K17" s="9">
        <f>IFERROR(VLOOKUP(Année!K16,'HEURES DE PRESENCE'!$A$2:$I$367,9),"")</f>
        <v>0</v>
      </c>
      <c r="L17" s="9">
        <f>IFERROR(VLOOKUP(Année!L16,'HEURES DE PRESENCE'!$A$2:$I$367,9),"")</f>
        <v>0</v>
      </c>
      <c r="M17" s="9">
        <f>IFERROR(VLOOKUP(Année!M16,'HEURES DE PRESENCE'!$A$2:$I$367,9),"")</f>
        <v>0</v>
      </c>
      <c r="N17" s="9">
        <f>IFERROR(VLOOKUP(Année!N16,'HEURES DE PRESENCE'!$A$2:$I$367,9),"")</f>
        <v>0</v>
      </c>
      <c r="O17" s="9">
        <f>IFERROR(VLOOKUP(Année!O16,'HEURES DE PRESENCE'!$A$2:$I$367,9),"")</f>
        <v>0</v>
      </c>
      <c r="P17" s="9">
        <f>IFERROR(VLOOKUP(Année!P16,'HEURES DE PRESENCE'!$A$2:$I$367,9),"")</f>
        <v>0</v>
      </c>
      <c r="Q17" s="9">
        <f>IFERROR(VLOOKUP(Année!Q16,'HEURES DE PRESENCE'!$A$2:$I$367,9),"")</f>
        <v>0</v>
      </c>
      <c r="R17" s="9">
        <f>IFERROR(VLOOKUP(Année!R16,'HEURES DE PRESENCE'!$A$2:$I$367,9),"")</f>
        <v>0</v>
      </c>
      <c r="S17" s="9">
        <f>IFERROR(VLOOKUP(Année!S16,'HEURES DE PRESENCE'!$A$2:$I$367,9),"")</f>
        <v>0</v>
      </c>
      <c r="T17" s="9">
        <f>IFERROR(VLOOKUP(Année!T16,'HEURES DE PRESENCE'!$A$2:$I$367,9),"")</f>
        <v>0</v>
      </c>
      <c r="U17" s="9">
        <f>IFERROR(VLOOKUP(Année!U16,'HEURES DE PRESENCE'!$A$2:$I$367,9),"")</f>
        <v>0</v>
      </c>
      <c r="V17" s="9">
        <f>IFERROR(VLOOKUP(Année!V16,'HEURES DE PRESENCE'!$A$2:$I$367,9),"")</f>
        <v>0</v>
      </c>
      <c r="W17" s="9">
        <f>IFERROR(VLOOKUP(Année!W16,'HEURES DE PRESENCE'!$A$2:$I$367,9),"")</f>
        <v>0</v>
      </c>
      <c r="X17" s="9">
        <f>IFERROR(VLOOKUP(Année!X16,'HEURES DE PRESENCE'!$A$2:$I$367,9),"")</f>
        <v>0</v>
      </c>
      <c r="Y17" s="9">
        <f>IFERROR(VLOOKUP(Année!Y16,'HEURES DE PRESENCE'!$A$2:$I$367,9),"")</f>
        <v>0</v>
      </c>
      <c r="Z17" s="9">
        <f>IFERROR(VLOOKUP(Année!Z16,'HEURES DE PRESENCE'!$A$2:$I$367,9),"")</f>
        <v>0</v>
      </c>
      <c r="AA17" s="9">
        <f>IFERROR(VLOOKUP(Année!AA16,'HEURES DE PRESENCE'!$A$2:$I$367,9),"")</f>
        <v>0</v>
      </c>
      <c r="AB17" s="9">
        <f>IFERROR(VLOOKUP(Année!AB16,'HEURES DE PRESENCE'!$A$2:$I$367,9),"")</f>
        <v>0</v>
      </c>
      <c r="AC17" s="9">
        <f>IFERROR(VLOOKUP(Année!AC16,'HEURES DE PRESENCE'!$A$2:$I$367,9),"")</f>
        <v>0</v>
      </c>
      <c r="AD17" s="9">
        <f>IFERROR(VLOOKUP(Année!AD16,'HEURES DE PRESENCE'!$A$2:$I$367,9),"")</f>
        <v>0</v>
      </c>
      <c r="AE17" s="9">
        <f>IFERROR(VLOOKUP(Année!AE16,'HEURES DE PRESENCE'!$A$2:$I$367,9),"")</f>
        <v>0</v>
      </c>
      <c r="AF17" s="9" t="str">
        <f>IFERROR(VLOOKUP(Année!AF16,'HEURES DE PRESENCE'!$A$2:$I$367,9),"")</f>
        <v/>
      </c>
      <c r="AG17" s="51">
        <f>SUM(B17:AF17)</f>
        <v>1.1666666666666665</v>
      </c>
      <c r="AH17" s="100">
        <f>COUNTIF(B17:AF17,"&gt;"&amp;0)</f>
        <v>4</v>
      </c>
      <c r="AI17" s="69">
        <f>SUM(B18:AF18)</f>
        <v>282.39999999999998</v>
      </c>
      <c r="AJ17" s="35"/>
      <c r="AK17" s="20" t="s">
        <v>26</v>
      </c>
      <c r="AL17" s="21">
        <f>AL11+50</f>
        <v>42891</v>
      </c>
    </row>
    <row r="18" spans="1:38" ht="16.2" thickBot="1">
      <c r="A18" s="58"/>
      <c r="B18" s="10"/>
      <c r="C18" s="11"/>
      <c r="D18" s="11"/>
      <c r="E18" s="11">
        <v>70.599999999999994</v>
      </c>
      <c r="F18" s="11">
        <v>70.599999999999994</v>
      </c>
      <c r="G18" s="11">
        <v>70.599999999999994</v>
      </c>
      <c r="H18" s="11">
        <v>70.599999999999994</v>
      </c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09"/>
      <c r="AG18" s="51"/>
      <c r="AH18" s="100"/>
      <c r="AI18" s="69"/>
      <c r="AJ18" s="35"/>
      <c r="AK18" s="20" t="s">
        <v>27</v>
      </c>
      <c r="AL18" s="21">
        <f>DATE(AK8,7,14)</f>
        <v>42930</v>
      </c>
    </row>
    <row r="19" spans="1:38" s="4" customFormat="1" ht="16.2" hidden="1" thickBot="1">
      <c r="A19" s="52" t="s">
        <v>4</v>
      </c>
      <c r="B19" s="43">
        <f>DATE($A$5,5,1)</f>
        <v>42856</v>
      </c>
      <c r="C19" s="43">
        <f>B19+1</f>
        <v>42857</v>
      </c>
      <c r="D19" s="43">
        <f t="shared" ref="D19:AE19" si="5">C19+1</f>
        <v>42858</v>
      </c>
      <c r="E19" s="43">
        <f t="shared" si="5"/>
        <v>42859</v>
      </c>
      <c r="F19" s="43">
        <f t="shared" si="5"/>
        <v>42860</v>
      </c>
      <c r="G19" s="43">
        <f t="shared" si="5"/>
        <v>42861</v>
      </c>
      <c r="H19" s="43">
        <f t="shared" si="5"/>
        <v>42862</v>
      </c>
      <c r="I19" s="43">
        <f t="shared" si="5"/>
        <v>42863</v>
      </c>
      <c r="J19" s="43">
        <f t="shared" si="5"/>
        <v>42864</v>
      </c>
      <c r="K19" s="43">
        <f t="shared" si="5"/>
        <v>42865</v>
      </c>
      <c r="L19" s="43">
        <f t="shared" si="5"/>
        <v>42866</v>
      </c>
      <c r="M19" s="43">
        <f t="shared" si="5"/>
        <v>42867</v>
      </c>
      <c r="N19" s="43">
        <f t="shared" si="5"/>
        <v>42868</v>
      </c>
      <c r="O19" s="43">
        <f t="shared" si="5"/>
        <v>42869</v>
      </c>
      <c r="P19" s="43">
        <f t="shared" si="5"/>
        <v>42870</v>
      </c>
      <c r="Q19" s="43">
        <f t="shared" si="5"/>
        <v>42871</v>
      </c>
      <c r="R19" s="43">
        <f t="shared" si="5"/>
        <v>42872</v>
      </c>
      <c r="S19" s="43">
        <f t="shared" si="5"/>
        <v>42873</v>
      </c>
      <c r="T19" s="43">
        <f t="shared" si="5"/>
        <v>42874</v>
      </c>
      <c r="U19" s="43">
        <f t="shared" si="5"/>
        <v>42875</v>
      </c>
      <c r="V19" s="43">
        <f t="shared" si="5"/>
        <v>42876</v>
      </c>
      <c r="W19" s="43">
        <f t="shared" si="5"/>
        <v>42877</v>
      </c>
      <c r="X19" s="43">
        <f t="shared" si="5"/>
        <v>42878</v>
      </c>
      <c r="Y19" s="43">
        <f t="shared" si="5"/>
        <v>42879</v>
      </c>
      <c r="Z19" s="43">
        <f t="shared" si="5"/>
        <v>42880</v>
      </c>
      <c r="AA19" s="43">
        <f t="shared" si="5"/>
        <v>42881</v>
      </c>
      <c r="AB19" s="43">
        <f t="shared" si="5"/>
        <v>42882</v>
      </c>
      <c r="AC19" s="43">
        <f t="shared" si="5"/>
        <v>42883</v>
      </c>
      <c r="AD19" s="43">
        <f t="shared" si="5"/>
        <v>42884</v>
      </c>
      <c r="AE19" s="43">
        <f t="shared" si="5"/>
        <v>42885</v>
      </c>
      <c r="AF19" s="44">
        <f>IF(OR(MONTH(AE19+1)&lt;&gt;MONTH(AE19),AE19+1&gt;=B22),0,AE19+1)</f>
        <v>42886</v>
      </c>
      <c r="AG19" s="40"/>
      <c r="AH19" s="38"/>
      <c r="AI19" s="39"/>
      <c r="AJ19" s="36"/>
      <c r="AK19" s="20" t="s">
        <v>28</v>
      </c>
      <c r="AL19" s="21">
        <f>DATE(AK8,8,15)</f>
        <v>42962</v>
      </c>
    </row>
    <row r="20" spans="1:38" ht="16.2" thickBot="1">
      <c r="A20" s="53"/>
      <c r="B20" s="9">
        <f>IFERROR(VLOOKUP(Année!B19,'HEURES DE PRESENCE'!$A$2:$I$367,9),"")</f>
        <v>0</v>
      </c>
      <c r="C20" s="9">
        <f>IFERROR(VLOOKUP(Année!C19,'HEURES DE PRESENCE'!$A$2:$I$367,9),"")</f>
        <v>0</v>
      </c>
      <c r="D20" s="9">
        <f>IFERROR(VLOOKUP(Année!D19,'HEURES DE PRESENCE'!$A$2:$I$367,9),"")</f>
        <v>0.3125</v>
      </c>
      <c r="E20" s="9">
        <f>IFERROR(VLOOKUP(Année!E19,'HEURES DE PRESENCE'!$A$2:$I$367,9),"")</f>
        <v>0.3125</v>
      </c>
      <c r="F20" s="9">
        <f>IFERROR(VLOOKUP(Année!F19,'HEURES DE PRESENCE'!$A$2:$I$367,9),"")</f>
        <v>0.3125</v>
      </c>
      <c r="G20" s="9">
        <f>IFERROR(VLOOKUP(Année!G19,'HEURES DE PRESENCE'!$A$2:$I$367,9),"")</f>
        <v>0</v>
      </c>
      <c r="H20" s="9">
        <f>IFERROR(VLOOKUP(Année!H19,'HEURES DE PRESENCE'!$A$2:$I$367,9),"")</f>
        <v>0</v>
      </c>
      <c r="I20" s="9">
        <f>IFERROR(VLOOKUP(Année!I19,'HEURES DE PRESENCE'!$A$2:$I$367,9),"")</f>
        <v>0</v>
      </c>
      <c r="J20" s="9">
        <f>IFERROR(VLOOKUP(Année!J19,'HEURES DE PRESENCE'!$A$2:$I$367,9),"")</f>
        <v>0.3125</v>
      </c>
      <c r="K20" s="9">
        <f>IFERROR(VLOOKUP(Année!K19,'HEURES DE PRESENCE'!$A$2:$I$367,9),"")</f>
        <v>0.3125</v>
      </c>
      <c r="L20" s="9">
        <f>IFERROR(VLOOKUP(Année!L19,'HEURES DE PRESENCE'!$A$2:$I$367,9),"")</f>
        <v>0.3125</v>
      </c>
      <c r="M20" s="9">
        <f>IFERROR(VLOOKUP(Année!M19,'HEURES DE PRESENCE'!$A$2:$I$367,9),"")</f>
        <v>0.3125</v>
      </c>
      <c r="N20" s="9">
        <f>IFERROR(VLOOKUP(Année!N19,'HEURES DE PRESENCE'!$A$2:$I$367,9),"")</f>
        <v>0</v>
      </c>
      <c r="O20" s="9">
        <f>IFERROR(VLOOKUP(Année!O19,'HEURES DE PRESENCE'!$A$2:$I$367,9),"")</f>
        <v>0</v>
      </c>
      <c r="P20" s="9">
        <f>IFERROR(VLOOKUP(Année!P19,'HEURES DE PRESENCE'!$A$2:$I$367,9),"")</f>
        <v>0.35416666666666657</v>
      </c>
      <c r="Q20" s="9">
        <f>IFERROR(VLOOKUP(Année!Q19,'HEURES DE PRESENCE'!$A$2:$I$367,9),"")</f>
        <v>0.31249999999999994</v>
      </c>
      <c r="R20" s="9">
        <f>IFERROR(VLOOKUP(Année!R19,'HEURES DE PRESENCE'!$A$2:$I$367,9),"")</f>
        <v>0.31249999999999994</v>
      </c>
      <c r="S20" s="9">
        <f>IFERROR(VLOOKUP(Année!S19,'HEURES DE PRESENCE'!$A$2:$I$367,9),"")</f>
        <v>0.31249999999999994</v>
      </c>
      <c r="T20" s="9">
        <f>IFERROR(VLOOKUP(Année!T19,'HEURES DE PRESENCE'!$A$2:$I$367,9),"")</f>
        <v>0.31249999999999994</v>
      </c>
      <c r="U20" s="9">
        <f>IFERROR(VLOOKUP(Année!U19,'HEURES DE PRESENCE'!$A$2:$I$367,9),"")</f>
        <v>0</v>
      </c>
      <c r="V20" s="9">
        <f>IFERROR(VLOOKUP(Année!V19,'HEURES DE PRESENCE'!$A$2:$I$367,9),"")</f>
        <v>0</v>
      </c>
      <c r="W20" s="9">
        <f>IFERROR(VLOOKUP(Année!W19,'HEURES DE PRESENCE'!$A$2:$I$367,9),"")</f>
        <v>0.31250000000000006</v>
      </c>
      <c r="X20" s="9">
        <f>IFERROR(VLOOKUP(Année!X19,'HEURES DE PRESENCE'!$A$2:$I$367,9),"")</f>
        <v>0.31250000000000006</v>
      </c>
      <c r="Y20" s="9">
        <f>IFERROR(VLOOKUP(Année!Y19,'HEURES DE PRESENCE'!$A$2:$I$367,9),"")</f>
        <v>0.25347222222222227</v>
      </c>
      <c r="Z20" s="9">
        <f>IFERROR(VLOOKUP(Année!Z19,'HEURES DE PRESENCE'!$A$2:$I$367,9),"")</f>
        <v>0</v>
      </c>
      <c r="AA20" s="9">
        <f>IFERROR(VLOOKUP(Année!AA19,'HEURES DE PRESENCE'!$A$2:$I$367,9),"")</f>
        <v>0</v>
      </c>
      <c r="AB20" s="9">
        <f>IFERROR(VLOOKUP(Année!AB19,'HEURES DE PRESENCE'!$A$2:$I$367,9),"")</f>
        <v>0</v>
      </c>
      <c r="AC20" s="9">
        <f>IFERROR(VLOOKUP(Année!AC19,'HEURES DE PRESENCE'!$A$2:$I$367,9),"")</f>
        <v>0</v>
      </c>
      <c r="AD20" s="9">
        <f>IFERROR(VLOOKUP(Année!AD19,'HEURES DE PRESENCE'!$A$2:$I$367,9),"")</f>
        <v>0.33333333333333331</v>
      </c>
      <c r="AE20" s="9">
        <f>IFERROR(VLOOKUP(Année!AE19,'HEURES DE PRESENCE'!$A$2:$I$367,9),"")</f>
        <v>0.31249999999999994</v>
      </c>
      <c r="AF20" s="9">
        <f>IFERROR(VLOOKUP(Année!AF19,'HEURES DE PRESENCE'!$A$2:$I$367,9),"")</f>
        <v>0.31249999999999994</v>
      </c>
      <c r="AG20" s="51">
        <f>SUM(B20:AF20)</f>
        <v>5.6284722222222223</v>
      </c>
      <c r="AH20" s="100">
        <f>COUNTIF(B20:AF20,"&gt;"&amp;0)</f>
        <v>18</v>
      </c>
      <c r="AI20" s="69">
        <f>SUM(B21:AF21)</f>
        <v>1434.6000000000004</v>
      </c>
      <c r="AJ20" s="35"/>
      <c r="AK20" s="20" t="s">
        <v>29</v>
      </c>
      <c r="AL20" s="21">
        <f>DATE(AK8,11,1)</f>
        <v>43040</v>
      </c>
    </row>
    <row r="21" spans="1:38" ht="16.2" thickBot="1">
      <c r="A21" s="58"/>
      <c r="B21" s="10"/>
      <c r="C21" s="11"/>
      <c r="D21" s="11">
        <v>79.7</v>
      </c>
      <c r="E21" s="11">
        <v>79.7</v>
      </c>
      <c r="F21" s="11">
        <v>79.7</v>
      </c>
      <c r="G21" s="11"/>
      <c r="H21" s="11"/>
      <c r="I21" s="11"/>
      <c r="J21" s="11">
        <v>79.7</v>
      </c>
      <c r="K21" s="11">
        <v>79.7</v>
      </c>
      <c r="L21" s="11">
        <v>79.7</v>
      </c>
      <c r="M21" s="11">
        <v>79.7</v>
      </c>
      <c r="N21" s="11"/>
      <c r="O21" s="11"/>
      <c r="P21" s="11">
        <v>79.7</v>
      </c>
      <c r="Q21" s="11">
        <v>79.7</v>
      </c>
      <c r="R21" s="11">
        <v>79.7</v>
      </c>
      <c r="S21" s="11">
        <v>79.7</v>
      </c>
      <c r="T21" s="11">
        <v>79.7</v>
      </c>
      <c r="U21" s="11"/>
      <c r="V21" s="11"/>
      <c r="W21" s="11">
        <v>79.7</v>
      </c>
      <c r="X21" s="11">
        <v>79.7</v>
      </c>
      <c r="Y21" s="11">
        <v>79.7</v>
      </c>
      <c r="Z21" s="11"/>
      <c r="AA21" s="11"/>
      <c r="AB21" s="11"/>
      <c r="AC21" s="11"/>
      <c r="AD21" s="11">
        <v>79.7</v>
      </c>
      <c r="AE21" s="11">
        <v>79.7</v>
      </c>
      <c r="AF21" s="12">
        <v>79.7</v>
      </c>
      <c r="AG21" s="51"/>
      <c r="AH21" s="100"/>
      <c r="AI21" s="69"/>
      <c r="AJ21" s="35"/>
      <c r="AK21" s="20" t="s">
        <v>30</v>
      </c>
      <c r="AL21" s="21">
        <f>DATE(AK8,11,11)</f>
        <v>43050</v>
      </c>
    </row>
    <row r="22" spans="1:38" s="4" customFormat="1" ht="16.2" hidden="1" thickBot="1">
      <c r="A22" s="52" t="s">
        <v>5</v>
      </c>
      <c r="B22" s="43">
        <f>DATE($A$5,6,1)</f>
        <v>42887</v>
      </c>
      <c r="C22" s="43">
        <f>B22+1</f>
        <v>42888</v>
      </c>
      <c r="D22" s="43">
        <f>C22+1</f>
        <v>42889</v>
      </c>
      <c r="E22" s="43">
        <f t="shared" ref="E22:AE22" si="6">D22+1</f>
        <v>42890</v>
      </c>
      <c r="F22" s="43">
        <f t="shared" si="6"/>
        <v>42891</v>
      </c>
      <c r="G22" s="43">
        <f t="shared" si="6"/>
        <v>42892</v>
      </c>
      <c r="H22" s="43">
        <f t="shared" si="6"/>
        <v>42893</v>
      </c>
      <c r="I22" s="43">
        <f t="shared" si="6"/>
        <v>42894</v>
      </c>
      <c r="J22" s="43">
        <f t="shared" si="6"/>
        <v>42895</v>
      </c>
      <c r="K22" s="43">
        <f t="shared" si="6"/>
        <v>42896</v>
      </c>
      <c r="L22" s="43">
        <f t="shared" si="6"/>
        <v>42897</v>
      </c>
      <c r="M22" s="43">
        <f t="shared" si="6"/>
        <v>42898</v>
      </c>
      <c r="N22" s="43">
        <f t="shared" si="6"/>
        <v>42899</v>
      </c>
      <c r="O22" s="43">
        <f t="shared" si="6"/>
        <v>42900</v>
      </c>
      <c r="P22" s="43">
        <f t="shared" si="6"/>
        <v>42901</v>
      </c>
      <c r="Q22" s="43">
        <f t="shared" si="6"/>
        <v>42902</v>
      </c>
      <c r="R22" s="43">
        <f t="shared" si="6"/>
        <v>42903</v>
      </c>
      <c r="S22" s="43">
        <f t="shared" si="6"/>
        <v>42904</v>
      </c>
      <c r="T22" s="43">
        <f t="shared" si="6"/>
        <v>42905</v>
      </c>
      <c r="U22" s="43">
        <f t="shared" si="6"/>
        <v>42906</v>
      </c>
      <c r="V22" s="43">
        <f t="shared" si="6"/>
        <v>42907</v>
      </c>
      <c r="W22" s="43">
        <f t="shared" si="6"/>
        <v>42908</v>
      </c>
      <c r="X22" s="43">
        <f t="shared" si="6"/>
        <v>42909</v>
      </c>
      <c r="Y22" s="43">
        <f t="shared" si="6"/>
        <v>42910</v>
      </c>
      <c r="Z22" s="43">
        <f t="shared" si="6"/>
        <v>42911</v>
      </c>
      <c r="AA22" s="43">
        <f t="shared" si="6"/>
        <v>42912</v>
      </c>
      <c r="AB22" s="43">
        <f t="shared" si="6"/>
        <v>42913</v>
      </c>
      <c r="AC22" s="43">
        <f t="shared" si="6"/>
        <v>42914</v>
      </c>
      <c r="AD22" s="43">
        <f t="shared" si="6"/>
        <v>42915</v>
      </c>
      <c r="AE22" s="43">
        <f t="shared" si="6"/>
        <v>42916</v>
      </c>
      <c r="AF22" s="108">
        <f>IF(OR(MONTH(AE22+1)&lt;&gt;MONTH(AE22),AE22+1&gt;=B25),0,AE22+1)</f>
        <v>0</v>
      </c>
      <c r="AG22" s="40"/>
      <c r="AH22" s="38"/>
      <c r="AI22" s="39"/>
      <c r="AJ22" s="36"/>
      <c r="AK22" s="20" t="s">
        <v>31</v>
      </c>
      <c r="AL22" s="21">
        <f>DATE(AK8,12,25)</f>
        <v>43094</v>
      </c>
    </row>
    <row r="23" spans="1:38" ht="16.2" thickBot="1">
      <c r="A23" s="53"/>
      <c r="B23" s="9">
        <f>IFERROR(VLOOKUP(Année!B22,'HEURES DE PRESENCE'!$A$2:$I$367,9),"")</f>
        <v>0.31249999999999994</v>
      </c>
      <c r="C23" s="9">
        <f>IFERROR(VLOOKUP(Année!C22,'HEURES DE PRESENCE'!$A$2:$I$367,9),"")</f>
        <v>0.31249999999999994</v>
      </c>
      <c r="D23" s="9">
        <f>IFERROR(VLOOKUP(Année!D22,'HEURES DE PRESENCE'!$A$2:$I$367,9),"")</f>
        <v>0</v>
      </c>
      <c r="E23" s="9">
        <f>IFERROR(VLOOKUP(Année!E22,'HEURES DE PRESENCE'!$A$2:$I$367,9),"")</f>
        <v>0</v>
      </c>
      <c r="F23" s="9">
        <f>IFERROR(VLOOKUP(Année!F22,'HEURES DE PRESENCE'!$A$2:$I$367,9),"")</f>
        <v>0</v>
      </c>
      <c r="G23" s="9">
        <f>IFERROR(VLOOKUP(Année!G22,'HEURES DE PRESENCE'!$A$2:$I$367,9),"")</f>
        <v>0.31249999999999994</v>
      </c>
      <c r="H23" s="9">
        <f>IFERROR(VLOOKUP(Année!H22,'HEURES DE PRESENCE'!$A$2:$I$367,9),"")</f>
        <v>0.32291666666666657</v>
      </c>
      <c r="I23" s="9">
        <f>IFERROR(VLOOKUP(Année!I22,'HEURES DE PRESENCE'!$A$2:$I$367,9),"")</f>
        <v>0.31249999999999994</v>
      </c>
      <c r="J23" s="9">
        <f>IFERROR(VLOOKUP(Année!J22,'HEURES DE PRESENCE'!$A$2:$I$367,9),"")</f>
        <v>0.31249999999999994</v>
      </c>
      <c r="K23" s="9">
        <f>IFERROR(VLOOKUP(Année!K22,'HEURES DE PRESENCE'!$A$2:$I$367,9),"")</f>
        <v>0</v>
      </c>
      <c r="L23" s="9">
        <f>IFERROR(VLOOKUP(Année!L22,'HEURES DE PRESENCE'!$A$2:$I$367,9),"")</f>
        <v>0</v>
      </c>
      <c r="M23" s="9">
        <f>IFERROR(VLOOKUP(Année!M22,'HEURES DE PRESENCE'!$A$2:$I$367,9),"")</f>
        <v>0.31249999999999994</v>
      </c>
      <c r="N23" s="9">
        <f>IFERROR(VLOOKUP(Année!N22,'HEURES DE PRESENCE'!$A$2:$I$367,9),"")</f>
        <v>0.31249999999999994</v>
      </c>
      <c r="O23" s="9">
        <f>IFERROR(VLOOKUP(Année!O22,'HEURES DE PRESENCE'!$A$2:$I$367,9),"")</f>
        <v>0.31249999999999994</v>
      </c>
      <c r="P23" s="9">
        <f>IFERROR(VLOOKUP(Année!P22,'HEURES DE PRESENCE'!$A$2:$I$367,9),"")</f>
        <v>0.31249999999999994</v>
      </c>
      <c r="Q23" s="9">
        <f>IFERROR(VLOOKUP(Année!Q22,'HEURES DE PRESENCE'!$A$2:$I$367,9),"")</f>
        <v>0.27083333333333331</v>
      </c>
      <c r="R23" s="9">
        <f>IFERROR(VLOOKUP(Année!R22,'HEURES DE PRESENCE'!$A$2:$I$367,9),"")</f>
        <v>0</v>
      </c>
      <c r="S23" s="9">
        <f>IFERROR(VLOOKUP(Année!S22,'HEURES DE PRESENCE'!$A$2:$I$367,9),"")</f>
        <v>0</v>
      </c>
      <c r="T23" s="9">
        <f>IFERROR(VLOOKUP(Année!T22,'HEURES DE PRESENCE'!$A$2:$I$367,9),"")</f>
        <v>0.31249999999999994</v>
      </c>
      <c r="U23" s="9">
        <f>IFERROR(VLOOKUP(Année!U22,'HEURES DE PRESENCE'!$A$2:$I$367,9),"")</f>
        <v>0.32291666666666669</v>
      </c>
      <c r="V23" s="9">
        <f>IFERROR(VLOOKUP(Année!V22,'HEURES DE PRESENCE'!$A$2:$I$367,9),"")</f>
        <v>0.31249999999999994</v>
      </c>
      <c r="W23" s="9">
        <f>IFERROR(VLOOKUP(Année!W22,'HEURES DE PRESENCE'!$A$2:$I$367,9),"")</f>
        <v>0.31249999999999994</v>
      </c>
      <c r="X23" s="9">
        <f>IFERROR(VLOOKUP(Année!X22,'HEURES DE PRESENCE'!$A$2:$I$367,9),"")</f>
        <v>0.31249999999999994</v>
      </c>
      <c r="Y23" s="9">
        <f>IFERROR(VLOOKUP(Année!Y22,'HEURES DE PRESENCE'!$A$2:$I$367,9),"")</f>
        <v>0</v>
      </c>
      <c r="Z23" s="9">
        <f>IFERROR(VLOOKUP(Année!Z22,'HEURES DE PRESENCE'!$A$2:$I$367,9),"")</f>
        <v>0</v>
      </c>
      <c r="AA23" s="9">
        <f>IFERROR(VLOOKUP(Année!AA22,'HEURES DE PRESENCE'!$A$2:$I$367,9),"")</f>
        <v>0.31249999999999994</v>
      </c>
      <c r="AB23" s="9">
        <f>IFERROR(VLOOKUP(Année!AB22,'HEURES DE PRESENCE'!$A$2:$I$367,9),"")</f>
        <v>0.31249999999999994</v>
      </c>
      <c r="AC23" s="9">
        <f>IFERROR(VLOOKUP(Année!AC22,'HEURES DE PRESENCE'!$A$2:$I$367,9),"")</f>
        <v>0.31249999999999994</v>
      </c>
      <c r="AD23" s="9">
        <f>IFERROR(VLOOKUP(Année!AD22,'HEURES DE PRESENCE'!$A$2:$I$367,9),"")</f>
        <v>0.31249999999999994</v>
      </c>
      <c r="AE23" s="9">
        <f>IFERROR(VLOOKUP(Année!AE22,'HEURES DE PRESENCE'!$A$2:$I$367,9),"")</f>
        <v>0.31249999999999994</v>
      </c>
      <c r="AF23" s="9" t="str">
        <f>IFERROR(VLOOKUP(Année!AF22,'HEURES DE PRESENCE'!$A$2:$I$367,9),"")</f>
        <v/>
      </c>
      <c r="AG23" s="51">
        <f>SUM(B23:AF23)</f>
        <v>6.5416666666666661</v>
      </c>
      <c r="AH23" s="100">
        <f>COUNTIF(B23:AF23,"&gt;"&amp;0)</f>
        <v>21</v>
      </c>
      <c r="AI23" s="69">
        <f>SUM(B24:AF24)</f>
        <v>1673.7000000000005</v>
      </c>
      <c r="AJ23" s="35"/>
      <c r="AK23" s="20"/>
      <c r="AL23" s="21"/>
    </row>
    <row r="24" spans="1:38" ht="16.2" thickBot="1">
      <c r="A24" s="58"/>
      <c r="B24" s="45">
        <v>79.7</v>
      </c>
      <c r="C24" s="45">
        <v>79.7</v>
      </c>
      <c r="D24" s="45"/>
      <c r="E24" s="45"/>
      <c r="F24" s="45"/>
      <c r="G24" s="45">
        <v>79.7</v>
      </c>
      <c r="H24" s="45">
        <v>79.7</v>
      </c>
      <c r="I24" s="45">
        <v>79.7</v>
      </c>
      <c r="J24" s="45">
        <v>79.7</v>
      </c>
      <c r="K24" s="45"/>
      <c r="L24" s="45"/>
      <c r="M24" s="45">
        <v>79.7</v>
      </c>
      <c r="N24" s="45">
        <v>79.7</v>
      </c>
      <c r="O24" s="45">
        <v>79.7</v>
      </c>
      <c r="P24" s="45">
        <v>79.7</v>
      </c>
      <c r="Q24" s="45">
        <v>79.7</v>
      </c>
      <c r="R24" s="45"/>
      <c r="S24" s="45"/>
      <c r="T24" s="45">
        <v>79.7</v>
      </c>
      <c r="U24" s="45">
        <v>79.7</v>
      </c>
      <c r="V24" s="45">
        <v>79.7</v>
      </c>
      <c r="W24" s="45">
        <v>79.7</v>
      </c>
      <c r="X24" s="45">
        <v>79.7</v>
      </c>
      <c r="Y24" s="45"/>
      <c r="Z24" s="45"/>
      <c r="AA24" s="45">
        <v>79.7</v>
      </c>
      <c r="AB24" s="45">
        <v>79.7</v>
      </c>
      <c r="AC24" s="45">
        <v>79.7</v>
      </c>
      <c r="AD24" s="45">
        <v>79.7</v>
      </c>
      <c r="AE24" s="45">
        <v>79.7</v>
      </c>
      <c r="AF24" s="110"/>
      <c r="AG24" s="51"/>
      <c r="AH24" s="100"/>
      <c r="AI24" s="69"/>
      <c r="AJ24" s="35"/>
      <c r="AK24" s="20" t="s">
        <v>32</v>
      </c>
      <c r="AL24" s="21">
        <f>AL11-47</f>
        <v>42794</v>
      </c>
    </row>
    <row r="25" spans="1:38" s="4" customFormat="1" ht="16.2" hidden="1" thickBot="1">
      <c r="A25" s="52" t="s">
        <v>6</v>
      </c>
      <c r="B25" s="43">
        <f>DATE($A$5,7,1)</f>
        <v>42917</v>
      </c>
      <c r="C25" s="43">
        <f>B25+1</f>
        <v>42918</v>
      </c>
      <c r="D25" s="43">
        <f>C25+1</f>
        <v>42919</v>
      </c>
      <c r="E25" s="43">
        <f t="shared" ref="E25:AE25" si="7">D25+1</f>
        <v>42920</v>
      </c>
      <c r="F25" s="43">
        <f t="shared" si="7"/>
        <v>42921</v>
      </c>
      <c r="G25" s="43">
        <f t="shared" si="7"/>
        <v>42922</v>
      </c>
      <c r="H25" s="43">
        <f t="shared" si="7"/>
        <v>42923</v>
      </c>
      <c r="I25" s="43">
        <f t="shared" si="7"/>
        <v>42924</v>
      </c>
      <c r="J25" s="43">
        <f t="shared" si="7"/>
        <v>42925</v>
      </c>
      <c r="K25" s="43">
        <f t="shared" si="7"/>
        <v>42926</v>
      </c>
      <c r="L25" s="43">
        <f t="shared" si="7"/>
        <v>42927</v>
      </c>
      <c r="M25" s="43">
        <f t="shared" si="7"/>
        <v>42928</v>
      </c>
      <c r="N25" s="43">
        <f t="shared" si="7"/>
        <v>42929</v>
      </c>
      <c r="O25" s="43">
        <f t="shared" si="7"/>
        <v>42930</v>
      </c>
      <c r="P25" s="43">
        <f t="shared" si="7"/>
        <v>42931</v>
      </c>
      <c r="Q25" s="43">
        <f t="shared" si="7"/>
        <v>42932</v>
      </c>
      <c r="R25" s="43">
        <f t="shared" si="7"/>
        <v>42933</v>
      </c>
      <c r="S25" s="43">
        <f t="shared" si="7"/>
        <v>42934</v>
      </c>
      <c r="T25" s="43">
        <f t="shared" si="7"/>
        <v>42935</v>
      </c>
      <c r="U25" s="43">
        <f t="shared" si="7"/>
        <v>42936</v>
      </c>
      <c r="V25" s="43">
        <f t="shared" si="7"/>
        <v>42937</v>
      </c>
      <c r="W25" s="43">
        <f t="shared" si="7"/>
        <v>42938</v>
      </c>
      <c r="X25" s="43">
        <f t="shared" si="7"/>
        <v>42939</v>
      </c>
      <c r="Y25" s="43">
        <f t="shared" si="7"/>
        <v>42940</v>
      </c>
      <c r="Z25" s="43">
        <f t="shared" si="7"/>
        <v>42941</v>
      </c>
      <c r="AA25" s="43">
        <f t="shared" si="7"/>
        <v>42942</v>
      </c>
      <c r="AB25" s="43">
        <f t="shared" si="7"/>
        <v>42943</v>
      </c>
      <c r="AC25" s="43">
        <f t="shared" si="7"/>
        <v>42944</v>
      </c>
      <c r="AD25" s="43">
        <f t="shared" si="7"/>
        <v>42945</v>
      </c>
      <c r="AE25" s="43">
        <f t="shared" si="7"/>
        <v>42946</v>
      </c>
      <c r="AF25" s="44">
        <f>IF(OR(MONTH(AE25+1)&lt;&gt;MONTH(AE25),AE25+1&gt;=B28),0,AE25+1)</f>
        <v>42947</v>
      </c>
      <c r="AG25" s="40"/>
      <c r="AH25" s="38"/>
      <c r="AI25" s="39"/>
      <c r="AJ25" s="36"/>
      <c r="AK25" s="23" t="s">
        <v>33</v>
      </c>
      <c r="AL25" s="21">
        <f>AL11-46</f>
        <v>42795</v>
      </c>
    </row>
    <row r="26" spans="1:38" ht="16.2" thickBot="1">
      <c r="A26" s="53"/>
      <c r="B26" s="9">
        <f>IFERROR(VLOOKUP(Année!B25,'HEURES DE PRESENCE'!$A$2:$I$367,9),"")</f>
        <v>0</v>
      </c>
      <c r="C26" s="9">
        <f>IFERROR(VLOOKUP(Année!C25,'HEURES DE PRESENCE'!$A$2:$I$367,9),"")</f>
        <v>0</v>
      </c>
      <c r="D26" s="9">
        <f>IFERROR(VLOOKUP(Année!D25,'HEURES DE PRESENCE'!$A$2:$I$367,9),"")</f>
        <v>0</v>
      </c>
      <c r="E26" s="9">
        <f>IFERROR(VLOOKUP(Année!E25,'HEURES DE PRESENCE'!$A$2:$I$367,9),"")</f>
        <v>0</v>
      </c>
      <c r="F26" s="9">
        <f>IFERROR(VLOOKUP(Année!F25,'HEURES DE PRESENCE'!$A$2:$I$367,9),"")</f>
        <v>0</v>
      </c>
      <c r="G26" s="9">
        <f>IFERROR(VLOOKUP(Année!G25,'HEURES DE PRESENCE'!$A$2:$I$367,9),"")</f>
        <v>0</v>
      </c>
      <c r="H26" s="9">
        <f>IFERROR(VLOOKUP(Année!H25,'HEURES DE PRESENCE'!$A$2:$I$367,9),"")</f>
        <v>0</v>
      </c>
      <c r="I26" s="9">
        <f>IFERROR(VLOOKUP(Année!I25,'HEURES DE PRESENCE'!$A$2:$I$367,9),"")</f>
        <v>0</v>
      </c>
      <c r="J26" s="9">
        <f>IFERROR(VLOOKUP(Année!J25,'HEURES DE PRESENCE'!$A$2:$I$367,9),"")</f>
        <v>0</v>
      </c>
      <c r="K26" s="9">
        <f>IFERROR(VLOOKUP(Année!K25,'HEURES DE PRESENCE'!$A$2:$I$367,9),"")</f>
        <v>0</v>
      </c>
      <c r="L26" s="9">
        <f>IFERROR(VLOOKUP(Année!L25,'HEURES DE PRESENCE'!$A$2:$I$367,9),"")</f>
        <v>0</v>
      </c>
      <c r="M26" s="9">
        <f>IFERROR(VLOOKUP(Année!M25,'HEURES DE PRESENCE'!$A$2:$I$367,9),"")</f>
        <v>0</v>
      </c>
      <c r="N26" s="9">
        <f>IFERROR(VLOOKUP(Année!N25,'HEURES DE PRESENCE'!$A$2:$I$367,9),"")</f>
        <v>0</v>
      </c>
      <c r="O26" s="9">
        <f>IFERROR(VLOOKUP(Année!O25,'HEURES DE PRESENCE'!$A$2:$I$367,9),"")</f>
        <v>0</v>
      </c>
      <c r="P26" s="9">
        <f>IFERROR(VLOOKUP(Année!P25,'HEURES DE PRESENCE'!$A$2:$I$367,9),"")</f>
        <v>0</v>
      </c>
      <c r="Q26" s="9">
        <f>IFERROR(VLOOKUP(Année!Q25,'HEURES DE PRESENCE'!$A$2:$I$367,9),"")</f>
        <v>0</v>
      </c>
      <c r="R26" s="9">
        <f>IFERROR(VLOOKUP(Année!R25,'HEURES DE PRESENCE'!$A$2:$I$367,9),"")</f>
        <v>0</v>
      </c>
      <c r="S26" s="9">
        <f>IFERROR(VLOOKUP(Année!S25,'HEURES DE PRESENCE'!$A$2:$I$367,9),"")</f>
        <v>0</v>
      </c>
      <c r="T26" s="9">
        <f>IFERROR(VLOOKUP(Année!T25,'HEURES DE PRESENCE'!$A$2:$I$367,9),"")</f>
        <v>0</v>
      </c>
      <c r="U26" s="9">
        <f>IFERROR(VLOOKUP(Année!U25,'HEURES DE PRESENCE'!$A$2:$I$367,9),"")</f>
        <v>0</v>
      </c>
      <c r="V26" s="9">
        <f>IFERROR(VLOOKUP(Année!V25,'HEURES DE PRESENCE'!$A$2:$I$367,9),"")</f>
        <v>0</v>
      </c>
      <c r="W26" s="9">
        <f>IFERROR(VLOOKUP(Année!W25,'HEURES DE PRESENCE'!$A$2:$I$367,9),"")</f>
        <v>0</v>
      </c>
      <c r="X26" s="9">
        <f>IFERROR(VLOOKUP(Année!X25,'HEURES DE PRESENCE'!$A$2:$I$367,9),"")</f>
        <v>0</v>
      </c>
      <c r="Y26" s="9">
        <f>IFERROR(VLOOKUP(Année!Y25,'HEURES DE PRESENCE'!$A$2:$I$367,9),"")</f>
        <v>0</v>
      </c>
      <c r="Z26" s="9">
        <f>IFERROR(VLOOKUP(Année!Z25,'HEURES DE PRESENCE'!$A$2:$I$367,9),"")</f>
        <v>0</v>
      </c>
      <c r="AA26" s="9">
        <f>IFERROR(VLOOKUP(Année!AA25,'HEURES DE PRESENCE'!$A$2:$I$367,9),"")</f>
        <v>0</v>
      </c>
      <c r="AB26" s="9">
        <f>IFERROR(VLOOKUP(Année!AB25,'HEURES DE PRESENCE'!$A$2:$I$367,9),"")</f>
        <v>0</v>
      </c>
      <c r="AC26" s="9">
        <f>IFERROR(VLOOKUP(Année!AC25,'HEURES DE PRESENCE'!$A$2:$I$367,9),"")</f>
        <v>0</v>
      </c>
      <c r="AD26" s="9">
        <f>IFERROR(VLOOKUP(Année!AD25,'HEURES DE PRESENCE'!$A$2:$I$367,9),"")</f>
        <v>0</v>
      </c>
      <c r="AE26" s="9">
        <f>IFERROR(VLOOKUP(Année!AE25,'HEURES DE PRESENCE'!$A$2:$I$367,9),"")</f>
        <v>0</v>
      </c>
      <c r="AF26" s="9">
        <f>IFERROR(VLOOKUP(Année!AF25,'HEURES DE PRESENCE'!$A$2:$I$367,9),"")</f>
        <v>0</v>
      </c>
      <c r="AG26" s="51">
        <f>SUM(B26:AF26)</f>
        <v>0</v>
      </c>
      <c r="AH26" s="100">
        <f>COUNTIF(B26:AF26,"&gt;"&amp;0)</f>
        <v>0</v>
      </c>
      <c r="AI26" s="69">
        <f>SUM(B27:AF27)</f>
        <v>0</v>
      </c>
      <c r="AJ26" s="35"/>
      <c r="AK26" s="23" t="s">
        <v>34</v>
      </c>
      <c r="AL26" s="21">
        <f>AL11-7</f>
        <v>42834</v>
      </c>
    </row>
    <row r="27" spans="1:38" ht="16.2" thickBot="1">
      <c r="A27" s="58"/>
      <c r="B27" s="10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2"/>
      <c r="AG27" s="51"/>
      <c r="AH27" s="100"/>
      <c r="AI27" s="69"/>
      <c r="AJ27" s="35"/>
      <c r="AK27" s="23"/>
      <c r="AL27" s="21"/>
    </row>
    <row r="28" spans="1:38" s="4" customFormat="1" ht="16.2" hidden="1" thickBot="1">
      <c r="A28" s="52" t="s">
        <v>7</v>
      </c>
      <c r="B28" s="43">
        <f>DATE($A$5,8,1)</f>
        <v>42948</v>
      </c>
      <c r="C28" s="43">
        <f>B28+1</f>
        <v>42949</v>
      </c>
      <c r="D28" s="43">
        <f t="shared" ref="D28:AE28" si="8">C28+1</f>
        <v>42950</v>
      </c>
      <c r="E28" s="43">
        <f t="shared" si="8"/>
        <v>42951</v>
      </c>
      <c r="F28" s="43">
        <f t="shared" si="8"/>
        <v>42952</v>
      </c>
      <c r="G28" s="43">
        <f t="shared" si="8"/>
        <v>42953</v>
      </c>
      <c r="H28" s="43">
        <f t="shared" si="8"/>
        <v>42954</v>
      </c>
      <c r="I28" s="43">
        <f t="shared" si="8"/>
        <v>42955</v>
      </c>
      <c r="J28" s="43">
        <f t="shared" si="8"/>
        <v>42956</v>
      </c>
      <c r="K28" s="43">
        <f t="shared" si="8"/>
        <v>42957</v>
      </c>
      <c r="L28" s="43">
        <f t="shared" si="8"/>
        <v>42958</v>
      </c>
      <c r="M28" s="43">
        <f t="shared" si="8"/>
        <v>42959</v>
      </c>
      <c r="N28" s="43">
        <f t="shared" si="8"/>
        <v>42960</v>
      </c>
      <c r="O28" s="43">
        <f t="shared" si="8"/>
        <v>42961</v>
      </c>
      <c r="P28" s="43">
        <f t="shared" si="8"/>
        <v>42962</v>
      </c>
      <c r="Q28" s="43">
        <f t="shared" si="8"/>
        <v>42963</v>
      </c>
      <c r="R28" s="43">
        <f t="shared" si="8"/>
        <v>42964</v>
      </c>
      <c r="S28" s="43">
        <f t="shared" si="8"/>
        <v>42965</v>
      </c>
      <c r="T28" s="43">
        <f t="shared" si="8"/>
        <v>42966</v>
      </c>
      <c r="U28" s="43">
        <f t="shared" si="8"/>
        <v>42967</v>
      </c>
      <c r="V28" s="43">
        <f t="shared" si="8"/>
        <v>42968</v>
      </c>
      <c r="W28" s="43">
        <f t="shared" si="8"/>
        <v>42969</v>
      </c>
      <c r="X28" s="43">
        <f t="shared" si="8"/>
        <v>42970</v>
      </c>
      <c r="Y28" s="43">
        <f t="shared" si="8"/>
        <v>42971</v>
      </c>
      <c r="Z28" s="43">
        <f t="shared" si="8"/>
        <v>42972</v>
      </c>
      <c r="AA28" s="43">
        <f t="shared" si="8"/>
        <v>42973</v>
      </c>
      <c r="AB28" s="43">
        <f t="shared" si="8"/>
        <v>42974</v>
      </c>
      <c r="AC28" s="43">
        <f t="shared" si="8"/>
        <v>42975</v>
      </c>
      <c r="AD28" s="43">
        <f t="shared" si="8"/>
        <v>42976</v>
      </c>
      <c r="AE28" s="43">
        <f t="shared" si="8"/>
        <v>42977</v>
      </c>
      <c r="AF28" s="44">
        <f>IF(OR(MONTH(AE28+1)&lt;&gt;MONTH(AE28),AE28+1&gt;=B31),0,AE28+1)</f>
        <v>42978</v>
      </c>
      <c r="AG28" s="40"/>
      <c r="AH28" s="38"/>
      <c r="AI28" s="39"/>
      <c r="AJ28" s="36"/>
      <c r="AK28" s="23" t="s">
        <v>36</v>
      </c>
      <c r="AL28" s="21">
        <f>DATE(AK8,1,1)+7-WEEKDAY(DATE(AK8,1,1),2)</f>
        <v>42736</v>
      </c>
    </row>
    <row r="29" spans="1:38" ht="16.2" thickBot="1">
      <c r="A29" s="53"/>
      <c r="B29" s="9">
        <f>IFERROR(VLOOKUP(Année!B28,'HEURES DE PRESENCE'!$A$2:$I$367,9),"")</f>
        <v>0</v>
      </c>
      <c r="C29" s="9">
        <f>IFERROR(VLOOKUP(Année!C28,'HEURES DE PRESENCE'!$A$2:$I$367,9),"")</f>
        <v>0</v>
      </c>
      <c r="D29" s="9">
        <f>IFERROR(VLOOKUP(Année!D28,'HEURES DE PRESENCE'!$A$2:$I$367,9),"")</f>
        <v>0</v>
      </c>
      <c r="E29" s="9">
        <f>IFERROR(VLOOKUP(Année!E28,'HEURES DE PRESENCE'!$A$2:$I$367,9),"")</f>
        <v>0</v>
      </c>
      <c r="F29" s="9">
        <f>IFERROR(VLOOKUP(Année!F28,'HEURES DE PRESENCE'!$A$2:$I$367,9),"")</f>
        <v>0</v>
      </c>
      <c r="G29" s="9">
        <f>IFERROR(VLOOKUP(Année!G28,'HEURES DE PRESENCE'!$A$2:$I$367,9),"")</f>
        <v>0</v>
      </c>
      <c r="H29" s="9">
        <f>IFERROR(VLOOKUP(Année!H28,'HEURES DE PRESENCE'!$A$2:$I$367,9),"")</f>
        <v>0</v>
      </c>
      <c r="I29" s="9">
        <f>IFERROR(VLOOKUP(Année!I28,'HEURES DE PRESENCE'!$A$2:$I$367,9),"")</f>
        <v>0</v>
      </c>
      <c r="J29" s="9">
        <f>IFERROR(VLOOKUP(Année!J28,'HEURES DE PRESENCE'!$A$2:$I$367,9),"")</f>
        <v>0</v>
      </c>
      <c r="K29" s="9">
        <f>IFERROR(VLOOKUP(Année!K28,'HEURES DE PRESENCE'!$A$2:$I$367,9),"")</f>
        <v>0</v>
      </c>
      <c r="L29" s="9">
        <f>IFERROR(VLOOKUP(Année!L28,'HEURES DE PRESENCE'!$A$2:$I$367,9),"")</f>
        <v>0</v>
      </c>
      <c r="M29" s="9">
        <f>IFERROR(VLOOKUP(Année!M28,'HEURES DE PRESENCE'!$A$2:$I$367,9),"")</f>
        <v>0</v>
      </c>
      <c r="N29" s="9">
        <f>IFERROR(VLOOKUP(Année!N28,'HEURES DE PRESENCE'!$A$2:$I$367,9),"")</f>
        <v>0</v>
      </c>
      <c r="O29" s="9">
        <f>IFERROR(VLOOKUP(Année!O28,'HEURES DE PRESENCE'!$A$2:$I$367,9),"")</f>
        <v>0</v>
      </c>
      <c r="P29" s="9">
        <f>IFERROR(VLOOKUP(Année!P28,'HEURES DE PRESENCE'!$A$2:$I$367,9),"")</f>
        <v>0</v>
      </c>
      <c r="Q29" s="9">
        <f>IFERROR(VLOOKUP(Année!Q28,'HEURES DE PRESENCE'!$A$2:$I$367,9),"")</f>
        <v>0</v>
      </c>
      <c r="R29" s="9">
        <f>IFERROR(VLOOKUP(Année!R28,'HEURES DE PRESENCE'!$A$2:$I$367,9),"")</f>
        <v>0</v>
      </c>
      <c r="S29" s="9">
        <f>IFERROR(VLOOKUP(Année!S28,'HEURES DE PRESENCE'!$A$2:$I$367,9),"")</f>
        <v>0</v>
      </c>
      <c r="T29" s="9">
        <f>IFERROR(VLOOKUP(Année!T28,'HEURES DE PRESENCE'!$A$2:$I$367,9),"")</f>
        <v>0</v>
      </c>
      <c r="U29" s="9">
        <f>IFERROR(VLOOKUP(Année!U28,'HEURES DE PRESENCE'!$A$2:$I$367,9),"")</f>
        <v>0</v>
      </c>
      <c r="V29" s="9">
        <f>IFERROR(VLOOKUP(Année!V28,'HEURES DE PRESENCE'!$A$2:$I$367,9),"")</f>
        <v>0</v>
      </c>
      <c r="W29" s="9">
        <f>IFERROR(VLOOKUP(Année!W28,'HEURES DE PRESENCE'!$A$2:$I$367,9),"")</f>
        <v>0</v>
      </c>
      <c r="X29" s="9">
        <f>IFERROR(VLOOKUP(Année!X28,'HEURES DE PRESENCE'!$A$2:$I$367,9),"")</f>
        <v>0</v>
      </c>
      <c r="Y29" s="9">
        <f>IFERROR(VLOOKUP(Année!Y28,'HEURES DE PRESENCE'!$A$2:$I$367,9),"")</f>
        <v>0</v>
      </c>
      <c r="Z29" s="9">
        <f>IFERROR(VLOOKUP(Année!Z28,'HEURES DE PRESENCE'!$A$2:$I$367,9),"")</f>
        <v>0</v>
      </c>
      <c r="AA29" s="9">
        <f>IFERROR(VLOOKUP(Année!AA28,'HEURES DE PRESENCE'!$A$2:$I$367,9),"")</f>
        <v>0</v>
      </c>
      <c r="AB29" s="9">
        <f>IFERROR(VLOOKUP(Année!AB28,'HEURES DE PRESENCE'!$A$2:$I$367,9),"")</f>
        <v>0</v>
      </c>
      <c r="AC29" s="9">
        <f>IFERROR(VLOOKUP(Année!AC28,'HEURES DE PRESENCE'!$A$2:$I$367,9),"")</f>
        <v>0</v>
      </c>
      <c r="AD29" s="9">
        <f>IFERROR(VLOOKUP(Année!AD28,'HEURES DE PRESENCE'!$A$2:$I$367,9),"")</f>
        <v>0</v>
      </c>
      <c r="AE29" s="9">
        <f>IFERROR(VLOOKUP(Année!AE28,'HEURES DE PRESENCE'!$A$2:$I$367,9),"")</f>
        <v>0</v>
      </c>
      <c r="AF29" s="9">
        <f>IFERROR(VLOOKUP(Année!AF28,'HEURES DE PRESENCE'!$A$2:$I$367,9),"")</f>
        <v>0</v>
      </c>
      <c r="AG29" s="51">
        <f>SUM(B29:AF29)</f>
        <v>0</v>
      </c>
      <c r="AH29" s="100">
        <f>COUNTIF(B29:AF29,"&gt;"&amp;0)</f>
        <v>0</v>
      </c>
      <c r="AI29" s="69">
        <f>SUM(B30:AF30)</f>
        <v>0</v>
      </c>
      <c r="AJ29" s="35"/>
      <c r="AK29" s="20"/>
      <c r="AL29" s="21"/>
    </row>
    <row r="30" spans="1:38" ht="16.2" thickBot="1">
      <c r="A30" s="58"/>
      <c r="B30" s="10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2"/>
      <c r="AG30" s="51"/>
      <c r="AH30" s="100"/>
      <c r="AI30" s="69"/>
      <c r="AJ30" s="35"/>
      <c r="AK30" s="23" t="s">
        <v>35</v>
      </c>
      <c r="AL30" s="21">
        <f>AL11+63</f>
        <v>42904</v>
      </c>
    </row>
    <row r="31" spans="1:38" s="4" customFormat="1" ht="16.2" hidden="1" thickBot="1">
      <c r="A31" s="52" t="s">
        <v>8</v>
      </c>
      <c r="B31" s="43">
        <f>DATE($A$5,9,1)</f>
        <v>42979</v>
      </c>
      <c r="C31" s="43">
        <f>B31+1</f>
        <v>42980</v>
      </c>
      <c r="D31" s="43">
        <f t="shared" ref="D31:AE31" si="9">C31+1</f>
        <v>42981</v>
      </c>
      <c r="E31" s="43">
        <f t="shared" si="9"/>
        <v>42982</v>
      </c>
      <c r="F31" s="43">
        <f t="shared" si="9"/>
        <v>42983</v>
      </c>
      <c r="G31" s="43">
        <f t="shared" si="9"/>
        <v>42984</v>
      </c>
      <c r="H31" s="43">
        <f t="shared" si="9"/>
        <v>42985</v>
      </c>
      <c r="I31" s="43">
        <f t="shared" si="9"/>
        <v>42986</v>
      </c>
      <c r="J31" s="43">
        <f t="shared" si="9"/>
        <v>42987</v>
      </c>
      <c r="K31" s="43">
        <f t="shared" si="9"/>
        <v>42988</v>
      </c>
      <c r="L31" s="43">
        <f t="shared" si="9"/>
        <v>42989</v>
      </c>
      <c r="M31" s="43">
        <f t="shared" si="9"/>
        <v>42990</v>
      </c>
      <c r="N31" s="43">
        <f t="shared" si="9"/>
        <v>42991</v>
      </c>
      <c r="O31" s="43">
        <f t="shared" si="9"/>
        <v>42992</v>
      </c>
      <c r="P31" s="43">
        <f t="shared" si="9"/>
        <v>42993</v>
      </c>
      <c r="Q31" s="43">
        <f t="shared" si="9"/>
        <v>42994</v>
      </c>
      <c r="R31" s="43">
        <f t="shared" si="9"/>
        <v>42995</v>
      </c>
      <c r="S31" s="43">
        <f t="shared" si="9"/>
        <v>42996</v>
      </c>
      <c r="T31" s="43">
        <f t="shared" si="9"/>
        <v>42997</v>
      </c>
      <c r="U31" s="43">
        <f t="shared" si="9"/>
        <v>42998</v>
      </c>
      <c r="V31" s="43">
        <f t="shared" si="9"/>
        <v>42999</v>
      </c>
      <c r="W31" s="43">
        <f t="shared" si="9"/>
        <v>43000</v>
      </c>
      <c r="X31" s="43">
        <f t="shared" si="9"/>
        <v>43001</v>
      </c>
      <c r="Y31" s="43">
        <f t="shared" si="9"/>
        <v>43002</v>
      </c>
      <c r="Z31" s="43">
        <f t="shared" si="9"/>
        <v>43003</v>
      </c>
      <c r="AA31" s="43">
        <f t="shared" si="9"/>
        <v>43004</v>
      </c>
      <c r="AB31" s="43">
        <f t="shared" si="9"/>
        <v>43005</v>
      </c>
      <c r="AC31" s="43">
        <f t="shared" si="9"/>
        <v>43006</v>
      </c>
      <c r="AD31" s="43">
        <f t="shared" si="9"/>
        <v>43007</v>
      </c>
      <c r="AE31" s="43">
        <f t="shared" si="9"/>
        <v>43008</v>
      </c>
      <c r="AF31" s="108">
        <f>IF(OR(MONTH(AE31+1)&lt;&gt;MONTH(AE31),AE31+1&gt;=B34),0,AE31+1)</f>
        <v>0</v>
      </c>
      <c r="AG31" s="40"/>
      <c r="AH31" s="38"/>
      <c r="AI31" s="39"/>
      <c r="AJ31" s="36"/>
      <c r="AK31" s="20"/>
      <c r="AL31" s="21"/>
    </row>
    <row r="32" spans="1:38" ht="16.2" thickBot="1">
      <c r="A32" s="53"/>
      <c r="B32" s="9">
        <f>IFERROR(VLOOKUP(Année!B31,'HEURES DE PRESENCE'!$A$2:$I$367,9),"")</f>
        <v>0</v>
      </c>
      <c r="C32" s="9">
        <f>IFERROR(VLOOKUP(Année!C31,'HEURES DE PRESENCE'!$A$2:$I$367,9),"")</f>
        <v>0</v>
      </c>
      <c r="D32" s="9">
        <f>IFERROR(VLOOKUP(Année!D31,'HEURES DE PRESENCE'!$A$2:$I$367,9),"")</f>
        <v>0</v>
      </c>
      <c r="E32" s="9">
        <f>IFERROR(VLOOKUP(Année!E31,'HEURES DE PRESENCE'!$A$2:$I$367,9),"")</f>
        <v>0</v>
      </c>
      <c r="F32" s="9">
        <f>IFERROR(VLOOKUP(Année!F31,'HEURES DE PRESENCE'!$A$2:$I$367,9),"")</f>
        <v>0</v>
      </c>
      <c r="G32" s="9">
        <f>IFERROR(VLOOKUP(Année!G31,'HEURES DE PRESENCE'!$A$2:$I$367,9),"")</f>
        <v>0</v>
      </c>
      <c r="H32" s="9">
        <f>IFERROR(VLOOKUP(Année!H31,'HEURES DE PRESENCE'!$A$2:$I$367,9),"")</f>
        <v>0</v>
      </c>
      <c r="I32" s="9">
        <f>IFERROR(VLOOKUP(Année!I31,'HEURES DE PRESENCE'!$A$2:$I$367,9),"")</f>
        <v>0</v>
      </c>
      <c r="J32" s="9">
        <f>IFERROR(VLOOKUP(Année!J31,'HEURES DE PRESENCE'!$A$2:$I$367,9),"")</f>
        <v>0</v>
      </c>
      <c r="K32" s="9">
        <f>IFERROR(VLOOKUP(Année!K31,'HEURES DE PRESENCE'!$A$2:$I$367,9),"")</f>
        <v>0</v>
      </c>
      <c r="L32" s="9">
        <f>IFERROR(VLOOKUP(Année!L31,'HEURES DE PRESENCE'!$A$2:$I$367,9),"")</f>
        <v>0</v>
      </c>
      <c r="M32" s="9">
        <f>IFERROR(VLOOKUP(Année!M31,'HEURES DE PRESENCE'!$A$2:$I$367,9),"")</f>
        <v>0</v>
      </c>
      <c r="N32" s="9">
        <f>IFERROR(VLOOKUP(Année!N31,'HEURES DE PRESENCE'!$A$2:$I$367,9),"")</f>
        <v>0</v>
      </c>
      <c r="O32" s="9">
        <f>IFERROR(VLOOKUP(Année!O31,'HEURES DE PRESENCE'!$A$2:$I$367,9),"")</f>
        <v>0</v>
      </c>
      <c r="P32" s="9">
        <f>IFERROR(VLOOKUP(Année!P31,'HEURES DE PRESENCE'!$A$2:$I$367,9),"")</f>
        <v>0</v>
      </c>
      <c r="Q32" s="9">
        <f>IFERROR(VLOOKUP(Année!Q31,'HEURES DE PRESENCE'!$A$2:$I$367,9),"")</f>
        <v>0</v>
      </c>
      <c r="R32" s="9">
        <f>IFERROR(VLOOKUP(Année!R31,'HEURES DE PRESENCE'!$A$2:$I$367,9),"")</f>
        <v>0</v>
      </c>
      <c r="S32" s="9">
        <f>IFERROR(VLOOKUP(Année!S31,'HEURES DE PRESENCE'!$A$2:$I$367,9),"")</f>
        <v>0</v>
      </c>
      <c r="T32" s="9">
        <f>IFERROR(VLOOKUP(Année!T31,'HEURES DE PRESENCE'!$A$2:$I$367,9),"")</f>
        <v>0</v>
      </c>
      <c r="U32" s="9">
        <f>IFERROR(VLOOKUP(Année!U31,'HEURES DE PRESENCE'!$A$2:$I$367,9),"")</f>
        <v>0</v>
      </c>
      <c r="V32" s="9">
        <f>IFERROR(VLOOKUP(Année!V31,'HEURES DE PRESENCE'!$A$2:$I$367,9),"")</f>
        <v>0</v>
      </c>
      <c r="W32" s="9">
        <f>IFERROR(VLOOKUP(Année!W31,'HEURES DE PRESENCE'!$A$2:$I$367,9),"")</f>
        <v>0</v>
      </c>
      <c r="X32" s="9">
        <f>IFERROR(VLOOKUP(Année!X31,'HEURES DE PRESENCE'!$A$2:$I$367,9),"")</f>
        <v>0</v>
      </c>
      <c r="Y32" s="9">
        <f>IFERROR(VLOOKUP(Année!Y31,'HEURES DE PRESENCE'!$A$2:$I$367,9),"")</f>
        <v>0</v>
      </c>
      <c r="Z32" s="9">
        <f>IFERROR(VLOOKUP(Année!Z31,'HEURES DE PRESENCE'!$A$2:$I$367,9),"")</f>
        <v>0</v>
      </c>
      <c r="AA32" s="9">
        <f>IFERROR(VLOOKUP(Année!AA31,'HEURES DE PRESENCE'!$A$2:$I$367,9),"")</f>
        <v>0</v>
      </c>
      <c r="AB32" s="9">
        <f>IFERROR(VLOOKUP(Année!AB31,'HEURES DE PRESENCE'!$A$2:$I$367,9),"")</f>
        <v>0</v>
      </c>
      <c r="AC32" s="9">
        <f>IFERROR(VLOOKUP(Année!AC31,'HEURES DE PRESENCE'!$A$2:$I$367,9),"")</f>
        <v>0</v>
      </c>
      <c r="AD32" s="9">
        <f>IFERROR(VLOOKUP(Année!AD31,'HEURES DE PRESENCE'!$A$2:$I$367,9),"")</f>
        <v>0</v>
      </c>
      <c r="AE32" s="9">
        <f>IFERROR(VLOOKUP(Année!AE31,'HEURES DE PRESENCE'!$A$2:$I$367,9),"")</f>
        <v>0</v>
      </c>
      <c r="AF32" s="9" t="str">
        <f>IFERROR(VLOOKUP(Année!AF31,'HEURES DE PRESENCE'!$A$2:$I$367,9),"")</f>
        <v/>
      </c>
      <c r="AG32" s="51">
        <f>SUM(B32:AF32)</f>
        <v>0</v>
      </c>
      <c r="AH32" s="100">
        <f>COUNTIF(B32:AF32,"&gt;"&amp;0)</f>
        <v>0</v>
      </c>
      <c r="AI32" s="69">
        <f>SUM(B33:AF33)</f>
        <v>0</v>
      </c>
      <c r="AJ32" s="35"/>
      <c r="AK32" s="20"/>
      <c r="AL32" s="21"/>
    </row>
    <row r="33" spans="1:38" ht="16.2" thickBot="1">
      <c r="A33" s="58"/>
      <c r="B33" s="10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09"/>
      <c r="AG33" s="51"/>
      <c r="AH33" s="100"/>
      <c r="AI33" s="69"/>
      <c r="AJ33" s="35"/>
      <c r="AK33" s="20"/>
      <c r="AL33" s="21"/>
    </row>
    <row r="34" spans="1:38" s="4" customFormat="1" ht="16.2" hidden="1" thickBot="1">
      <c r="A34" s="52" t="s">
        <v>9</v>
      </c>
      <c r="B34" s="43">
        <f>DATE($A$5,10,1)</f>
        <v>43009</v>
      </c>
      <c r="C34" s="43">
        <f>B34+1</f>
        <v>43010</v>
      </c>
      <c r="D34" s="43">
        <f t="shared" ref="D34:AE34" si="10">C34+1</f>
        <v>43011</v>
      </c>
      <c r="E34" s="43">
        <f t="shared" si="10"/>
        <v>43012</v>
      </c>
      <c r="F34" s="43">
        <f t="shared" si="10"/>
        <v>43013</v>
      </c>
      <c r="G34" s="43">
        <f t="shared" si="10"/>
        <v>43014</v>
      </c>
      <c r="H34" s="43">
        <f t="shared" si="10"/>
        <v>43015</v>
      </c>
      <c r="I34" s="43">
        <f t="shared" si="10"/>
        <v>43016</v>
      </c>
      <c r="J34" s="43">
        <f t="shared" si="10"/>
        <v>43017</v>
      </c>
      <c r="K34" s="43">
        <f t="shared" si="10"/>
        <v>43018</v>
      </c>
      <c r="L34" s="43">
        <f t="shared" si="10"/>
        <v>43019</v>
      </c>
      <c r="M34" s="43">
        <f t="shared" si="10"/>
        <v>43020</v>
      </c>
      <c r="N34" s="43">
        <f t="shared" si="10"/>
        <v>43021</v>
      </c>
      <c r="O34" s="43">
        <f t="shared" si="10"/>
        <v>43022</v>
      </c>
      <c r="P34" s="43">
        <f t="shared" si="10"/>
        <v>43023</v>
      </c>
      <c r="Q34" s="43">
        <f t="shared" si="10"/>
        <v>43024</v>
      </c>
      <c r="R34" s="43">
        <f t="shared" si="10"/>
        <v>43025</v>
      </c>
      <c r="S34" s="43">
        <f t="shared" si="10"/>
        <v>43026</v>
      </c>
      <c r="T34" s="43">
        <f t="shared" si="10"/>
        <v>43027</v>
      </c>
      <c r="U34" s="43">
        <f t="shared" si="10"/>
        <v>43028</v>
      </c>
      <c r="V34" s="43">
        <f t="shared" si="10"/>
        <v>43029</v>
      </c>
      <c r="W34" s="43">
        <f t="shared" si="10"/>
        <v>43030</v>
      </c>
      <c r="X34" s="43">
        <f t="shared" si="10"/>
        <v>43031</v>
      </c>
      <c r="Y34" s="43">
        <f t="shared" si="10"/>
        <v>43032</v>
      </c>
      <c r="Z34" s="43">
        <f t="shared" si="10"/>
        <v>43033</v>
      </c>
      <c r="AA34" s="43">
        <f t="shared" si="10"/>
        <v>43034</v>
      </c>
      <c r="AB34" s="43">
        <f t="shared" si="10"/>
        <v>43035</v>
      </c>
      <c r="AC34" s="43">
        <f t="shared" si="10"/>
        <v>43036</v>
      </c>
      <c r="AD34" s="43">
        <f t="shared" si="10"/>
        <v>43037</v>
      </c>
      <c r="AE34" s="43">
        <f t="shared" si="10"/>
        <v>43038</v>
      </c>
      <c r="AF34" s="44">
        <f>IF(OR(MONTH(AE34+1)&lt;&gt;MONTH(AE34),AE34+1&gt;=B37),0,AE34+1)</f>
        <v>43039</v>
      </c>
      <c r="AG34" s="40"/>
      <c r="AH34" s="38"/>
      <c r="AI34" s="39"/>
      <c r="AJ34" s="36"/>
      <c r="AK34" s="24"/>
      <c r="AL34" s="21"/>
    </row>
    <row r="35" spans="1:38" ht="16.2" thickBot="1">
      <c r="A35" s="53"/>
      <c r="B35" s="9">
        <f>IFERROR(VLOOKUP(Année!B34,'HEURES DE PRESENCE'!$A$2:$I$367,9),"")</f>
        <v>0</v>
      </c>
      <c r="C35" s="9">
        <f>IFERROR(VLOOKUP(Année!C34,'HEURES DE PRESENCE'!$A$2:$I$367,9),"")</f>
        <v>0</v>
      </c>
      <c r="D35" s="9">
        <f>IFERROR(VLOOKUP(Année!D34,'HEURES DE PRESENCE'!$A$2:$I$367,9),"")</f>
        <v>0</v>
      </c>
      <c r="E35" s="9">
        <f>IFERROR(VLOOKUP(Année!E34,'HEURES DE PRESENCE'!$A$2:$I$367,9),"")</f>
        <v>0</v>
      </c>
      <c r="F35" s="9">
        <f>IFERROR(VLOOKUP(Année!F34,'HEURES DE PRESENCE'!$A$2:$I$367,9),"")</f>
        <v>0</v>
      </c>
      <c r="G35" s="9">
        <f>IFERROR(VLOOKUP(Année!G34,'HEURES DE PRESENCE'!$A$2:$I$367,9),"")</f>
        <v>0</v>
      </c>
      <c r="H35" s="9">
        <f>IFERROR(VLOOKUP(Année!H34,'HEURES DE PRESENCE'!$A$2:$I$367,9),"")</f>
        <v>0</v>
      </c>
      <c r="I35" s="9">
        <f>IFERROR(VLOOKUP(Année!I34,'HEURES DE PRESENCE'!$A$2:$I$367,9),"")</f>
        <v>0</v>
      </c>
      <c r="J35" s="9">
        <f>IFERROR(VLOOKUP(Année!J34,'HEURES DE PRESENCE'!$A$2:$I$367,9),"")</f>
        <v>0</v>
      </c>
      <c r="K35" s="9">
        <f>IFERROR(VLOOKUP(Année!K34,'HEURES DE PRESENCE'!$A$2:$I$367,9),"")</f>
        <v>0</v>
      </c>
      <c r="L35" s="9">
        <f>IFERROR(VLOOKUP(Année!L34,'HEURES DE PRESENCE'!$A$2:$I$367,9),"")</f>
        <v>0</v>
      </c>
      <c r="M35" s="9">
        <f>IFERROR(VLOOKUP(Année!M34,'HEURES DE PRESENCE'!$A$2:$I$367,9),"")</f>
        <v>0</v>
      </c>
      <c r="N35" s="9">
        <f>IFERROR(VLOOKUP(Année!N34,'HEURES DE PRESENCE'!$A$2:$I$367,9),"")</f>
        <v>0</v>
      </c>
      <c r="O35" s="9">
        <f>IFERROR(VLOOKUP(Année!O34,'HEURES DE PRESENCE'!$A$2:$I$367,9),"")</f>
        <v>0</v>
      </c>
      <c r="P35" s="9">
        <f>IFERROR(VLOOKUP(Année!P34,'HEURES DE PRESENCE'!$A$2:$I$367,9),"")</f>
        <v>0</v>
      </c>
      <c r="Q35" s="9">
        <f>IFERROR(VLOOKUP(Année!Q34,'HEURES DE PRESENCE'!$A$2:$I$367,9),"")</f>
        <v>0</v>
      </c>
      <c r="R35" s="9">
        <f>IFERROR(VLOOKUP(Année!R34,'HEURES DE PRESENCE'!$A$2:$I$367,9),"")</f>
        <v>0</v>
      </c>
      <c r="S35" s="9">
        <f>IFERROR(VLOOKUP(Année!S34,'HEURES DE PRESENCE'!$A$2:$I$367,9),"")</f>
        <v>0</v>
      </c>
      <c r="T35" s="9">
        <f>IFERROR(VLOOKUP(Année!T34,'HEURES DE PRESENCE'!$A$2:$I$367,9),"")</f>
        <v>0</v>
      </c>
      <c r="U35" s="9">
        <f>IFERROR(VLOOKUP(Année!U34,'HEURES DE PRESENCE'!$A$2:$I$367,9),"")</f>
        <v>0</v>
      </c>
      <c r="V35" s="9">
        <f>IFERROR(VLOOKUP(Année!V34,'HEURES DE PRESENCE'!$A$2:$I$367,9),"")</f>
        <v>0</v>
      </c>
      <c r="W35" s="9">
        <f>IFERROR(VLOOKUP(Année!W34,'HEURES DE PRESENCE'!$A$2:$I$367,9),"")</f>
        <v>0</v>
      </c>
      <c r="X35" s="9">
        <f>IFERROR(VLOOKUP(Année!X34,'HEURES DE PRESENCE'!$A$2:$I$367,9),"")</f>
        <v>0</v>
      </c>
      <c r="Y35" s="9">
        <f>IFERROR(VLOOKUP(Année!Y34,'HEURES DE PRESENCE'!$A$2:$I$367,9),"")</f>
        <v>0</v>
      </c>
      <c r="Z35" s="9">
        <f>IFERROR(VLOOKUP(Année!Z34,'HEURES DE PRESENCE'!$A$2:$I$367,9),"")</f>
        <v>0</v>
      </c>
      <c r="AA35" s="9">
        <f>IFERROR(VLOOKUP(Année!AA34,'HEURES DE PRESENCE'!$A$2:$I$367,9),"")</f>
        <v>0</v>
      </c>
      <c r="AB35" s="9">
        <f>IFERROR(VLOOKUP(Année!AB34,'HEURES DE PRESENCE'!$A$2:$I$367,9),"")</f>
        <v>0</v>
      </c>
      <c r="AC35" s="9">
        <f>IFERROR(VLOOKUP(Année!AC34,'HEURES DE PRESENCE'!$A$2:$I$367,9),"")</f>
        <v>0</v>
      </c>
      <c r="AD35" s="9">
        <f>IFERROR(VLOOKUP(Année!AD34,'HEURES DE PRESENCE'!$A$2:$I$367,9),"")</f>
        <v>0</v>
      </c>
      <c r="AE35" s="9">
        <f>IFERROR(VLOOKUP(Année!AE34,'HEURES DE PRESENCE'!$A$2:$I$367,9),"")</f>
        <v>0</v>
      </c>
      <c r="AF35" s="9">
        <f>IFERROR(VLOOKUP(Année!AF34,'HEURES DE PRESENCE'!$A$2:$I$367,9),"")</f>
        <v>0</v>
      </c>
      <c r="AG35" s="51">
        <f>SUM(B35:AF35)</f>
        <v>0</v>
      </c>
      <c r="AH35" s="100">
        <f>COUNTIF(B35:AF35,"&gt;"&amp;0)</f>
        <v>0</v>
      </c>
      <c r="AI35" s="69">
        <f>SUM(B36:AF36)</f>
        <v>0</v>
      </c>
      <c r="AJ35" s="35"/>
      <c r="AK35" s="23"/>
      <c r="AL35" s="21"/>
    </row>
    <row r="36" spans="1:38" ht="16.2" thickBot="1">
      <c r="A36" s="58"/>
      <c r="B36" s="10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2"/>
      <c r="AG36" s="51"/>
      <c r="AH36" s="100"/>
      <c r="AI36" s="69"/>
      <c r="AJ36" s="35"/>
      <c r="AK36" s="25"/>
      <c r="AL36" s="21"/>
    </row>
    <row r="37" spans="1:38" s="4" customFormat="1" ht="16.2" hidden="1" thickBot="1">
      <c r="A37" s="52" t="s">
        <v>10</v>
      </c>
      <c r="B37" s="43">
        <f>DATE($A$5,11,1)</f>
        <v>43040</v>
      </c>
      <c r="C37" s="43">
        <f>B37+1</f>
        <v>43041</v>
      </c>
      <c r="D37" s="43">
        <f t="shared" ref="D37:AE37" si="11">C37+1</f>
        <v>43042</v>
      </c>
      <c r="E37" s="43">
        <f t="shared" si="11"/>
        <v>43043</v>
      </c>
      <c r="F37" s="43">
        <f t="shared" si="11"/>
        <v>43044</v>
      </c>
      <c r="G37" s="43">
        <f t="shared" si="11"/>
        <v>43045</v>
      </c>
      <c r="H37" s="43">
        <f t="shared" si="11"/>
        <v>43046</v>
      </c>
      <c r="I37" s="43">
        <f t="shared" si="11"/>
        <v>43047</v>
      </c>
      <c r="J37" s="43">
        <f t="shared" si="11"/>
        <v>43048</v>
      </c>
      <c r="K37" s="43">
        <f t="shared" si="11"/>
        <v>43049</v>
      </c>
      <c r="L37" s="43">
        <f t="shared" si="11"/>
        <v>43050</v>
      </c>
      <c r="M37" s="43">
        <f t="shared" si="11"/>
        <v>43051</v>
      </c>
      <c r="N37" s="43">
        <f t="shared" si="11"/>
        <v>43052</v>
      </c>
      <c r="O37" s="43">
        <f t="shared" si="11"/>
        <v>43053</v>
      </c>
      <c r="P37" s="43">
        <f t="shared" si="11"/>
        <v>43054</v>
      </c>
      <c r="Q37" s="43">
        <f t="shared" si="11"/>
        <v>43055</v>
      </c>
      <c r="R37" s="43">
        <f t="shared" si="11"/>
        <v>43056</v>
      </c>
      <c r="S37" s="43">
        <f t="shared" si="11"/>
        <v>43057</v>
      </c>
      <c r="T37" s="43">
        <f t="shared" si="11"/>
        <v>43058</v>
      </c>
      <c r="U37" s="43">
        <f t="shared" si="11"/>
        <v>43059</v>
      </c>
      <c r="V37" s="43">
        <f t="shared" si="11"/>
        <v>43060</v>
      </c>
      <c r="W37" s="43">
        <f t="shared" si="11"/>
        <v>43061</v>
      </c>
      <c r="X37" s="43">
        <f t="shared" si="11"/>
        <v>43062</v>
      </c>
      <c r="Y37" s="43">
        <f t="shared" si="11"/>
        <v>43063</v>
      </c>
      <c r="Z37" s="43">
        <f t="shared" si="11"/>
        <v>43064</v>
      </c>
      <c r="AA37" s="43">
        <f t="shared" si="11"/>
        <v>43065</v>
      </c>
      <c r="AB37" s="43">
        <f t="shared" si="11"/>
        <v>43066</v>
      </c>
      <c r="AC37" s="43">
        <f t="shared" si="11"/>
        <v>43067</v>
      </c>
      <c r="AD37" s="43">
        <f t="shared" si="11"/>
        <v>43068</v>
      </c>
      <c r="AE37" s="43">
        <f t="shared" si="11"/>
        <v>43069</v>
      </c>
      <c r="AF37" s="108">
        <f>IF(OR(MONTH(AE37+1)&lt;&gt;MONTH(AE37),AE37+1&gt;=B40),0,AE37+1)</f>
        <v>0</v>
      </c>
      <c r="AG37" s="40"/>
      <c r="AH37" s="38"/>
      <c r="AI37" s="39"/>
      <c r="AJ37" s="36"/>
    </row>
    <row r="38" spans="1:38" ht="16.2" thickBot="1">
      <c r="A38" s="53"/>
      <c r="B38" s="9">
        <f>IFERROR(VLOOKUP(Année!B37,'HEURES DE PRESENCE'!$A$2:$I$367,9),"")</f>
        <v>0</v>
      </c>
      <c r="C38" s="9">
        <f>IFERROR(VLOOKUP(Année!C37,'HEURES DE PRESENCE'!$A$2:$I$367,9),"")</f>
        <v>0</v>
      </c>
      <c r="D38" s="9">
        <f>IFERROR(VLOOKUP(Année!D37,'HEURES DE PRESENCE'!$A$2:$I$367,9),"")</f>
        <v>0</v>
      </c>
      <c r="E38" s="9">
        <f>IFERROR(VLOOKUP(Année!E37,'HEURES DE PRESENCE'!$A$2:$I$367,9),"")</f>
        <v>0</v>
      </c>
      <c r="F38" s="9">
        <f>IFERROR(VLOOKUP(Année!F37,'HEURES DE PRESENCE'!$A$2:$I$367,9),"")</f>
        <v>0</v>
      </c>
      <c r="G38" s="9">
        <f>IFERROR(VLOOKUP(Année!G37,'HEURES DE PRESENCE'!$A$2:$I$367,9),"")</f>
        <v>0</v>
      </c>
      <c r="H38" s="9">
        <f>IFERROR(VLOOKUP(Année!H37,'HEURES DE PRESENCE'!$A$2:$I$367,9),"")</f>
        <v>0</v>
      </c>
      <c r="I38" s="9">
        <f>IFERROR(VLOOKUP(Année!I37,'HEURES DE PRESENCE'!$A$2:$I$367,9),"")</f>
        <v>0</v>
      </c>
      <c r="J38" s="9">
        <f>IFERROR(VLOOKUP(Année!J37,'HEURES DE PRESENCE'!$A$2:$I$367,9),"")</f>
        <v>0</v>
      </c>
      <c r="K38" s="9">
        <f>IFERROR(VLOOKUP(Année!K37,'HEURES DE PRESENCE'!$A$2:$I$367,9),"")</f>
        <v>0</v>
      </c>
      <c r="L38" s="9">
        <f>IFERROR(VLOOKUP(Année!L37,'HEURES DE PRESENCE'!$A$2:$I$367,9),"")</f>
        <v>0</v>
      </c>
      <c r="M38" s="9">
        <f>IFERROR(VLOOKUP(Année!M37,'HEURES DE PRESENCE'!$A$2:$I$367,9),"")</f>
        <v>0</v>
      </c>
      <c r="N38" s="9">
        <f>IFERROR(VLOOKUP(Année!N37,'HEURES DE PRESENCE'!$A$2:$I$367,9),"")</f>
        <v>0</v>
      </c>
      <c r="O38" s="9">
        <f>IFERROR(VLOOKUP(Année!O37,'HEURES DE PRESENCE'!$A$2:$I$367,9),"")</f>
        <v>0</v>
      </c>
      <c r="P38" s="9">
        <f>IFERROR(VLOOKUP(Année!P37,'HEURES DE PRESENCE'!$A$2:$I$367,9),"")</f>
        <v>0</v>
      </c>
      <c r="Q38" s="9">
        <f>IFERROR(VLOOKUP(Année!Q37,'HEURES DE PRESENCE'!$A$2:$I$367,9),"")</f>
        <v>0</v>
      </c>
      <c r="R38" s="9">
        <f>IFERROR(VLOOKUP(Année!R37,'HEURES DE PRESENCE'!$A$2:$I$367,9),"")</f>
        <v>0</v>
      </c>
      <c r="S38" s="9">
        <f>IFERROR(VLOOKUP(Année!S37,'HEURES DE PRESENCE'!$A$2:$I$367,9),"")</f>
        <v>0</v>
      </c>
      <c r="T38" s="9">
        <f>IFERROR(VLOOKUP(Année!T37,'HEURES DE PRESENCE'!$A$2:$I$367,9),"")</f>
        <v>0</v>
      </c>
      <c r="U38" s="9">
        <f>IFERROR(VLOOKUP(Année!U37,'HEURES DE PRESENCE'!$A$2:$I$367,9),"")</f>
        <v>0</v>
      </c>
      <c r="V38" s="9">
        <f>IFERROR(VLOOKUP(Année!V37,'HEURES DE PRESENCE'!$A$2:$I$367,9),"")</f>
        <v>0</v>
      </c>
      <c r="W38" s="9">
        <f>IFERROR(VLOOKUP(Année!W37,'HEURES DE PRESENCE'!$A$2:$I$367,9),"")</f>
        <v>0</v>
      </c>
      <c r="X38" s="9">
        <f>IFERROR(VLOOKUP(Année!X37,'HEURES DE PRESENCE'!$A$2:$I$367,9),"")</f>
        <v>0</v>
      </c>
      <c r="Y38" s="9">
        <f>IFERROR(VLOOKUP(Année!Y37,'HEURES DE PRESENCE'!$A$2:$I$367,9),"")</f>
        <v>0</v>
      </c>
      <c r="Z38" s="9">
        <f>IFERROR(VLOOKUP(Année!Z37,'HEURES DE PRESENCE'!$A$2:$I$367,9),"")</f>
        <v>0</v>
      </c>
      <c r="AA38" s="9">
        <f>IFERROR(VLOOKUP(Année!AA37,'HEURES DE PRESENCE'!$A$2:$I$367,9),"")</f>
        <v>0</v>
      </c>
      <c r="AB38" s="9">
        <f>IFERROR(VLOOKUP(Année!AB37,'HEURES DE PRESENCE'!$A$2:$I$367,9),"")</f>
        <v>0</v>
      </c>
      <c r="AC38" s="9">
        <f>IFERROR(VLOOKUP(Année!AC37,'HEURES DE PRESENCE'!$A$2:$I$367,9),"")</f>
        <v>0</v>
      </c>
      <c r="AD38" s="9">
        <f>IFERROR(VLOOKUP(Année!AD37,'HEURES DE PRESENCE'!$A$2:$I$367,9),"")</f>
        <v>0</v>
      </c>
      <c r="AE38" s="9">
        <f>IFERROR(VLOOKUP(Année!AE37,'HEURES DE PRESENCE'!$A$2:$I$367,9),"")</f>
        <v>0</v>
      </c>
      <c r="AF38" s="9" t="str">
        <f>IFERROR(VLOOKUP(Année!AF37,'HEURES DE PRESENCE'!$A$2:$I$367,9),"")</f>
        <v/>
      </c>
      <c r="AG38" s="51">
        <f>SUM(B38:AF38)</f>
        <v>0</v>
      </c>
      <c r="AH38" s="100">
        <f>COUNTIF(B38:AF38,"&gt;"&amp;0)</f>
        <v>0</v>
      </c>
      <c r="AI38" s="69">
        <f>SUM(B39:AF39)</f>
        <v>0</v>
      </c>
      <c r="AJ38" s="35"/>
    </row>
    <row r="39" spans="1:38" ht="16.2" thickBot="1">
      <c r="A39" s="58"/>
      <c r="B39" s="10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09"/>
      <c r="AG39" s="51"/>
      <c r="AH39" s="100"/>
      <c r="AI39" s="69"/>
      <c r="AJ39" s="35"/>
    </row>
    <row r="40" spans="1:38" s="4" customFormat="1" ht="16.2" hidden="1" thickBot="1">
      <c r="A40" s="52" t="s">
        <v>11</v>
      </c>
      <c r="B40" s="43">
        <f>DATE($A$5,12,1)</f>
        <v>43070</v>
      </c>
      <c r="C40" s="43">
        <f>B40+1</f>
        <v>43071</v>
      </c>
      <c r="D40" s="43">
        <f t="shared" ref="D40:AF40" si="12">C40+1</f>
        <v>43072</v>
      </c>
      <c r="E40" s="43">
        <f t="shared" si="12"/>
        <v>43073</v>
      </c>
      <c r="F40" s="43">
        <f t="shared" si="12"/>
        <v>43074</v>
      </c>
      <c r="G40" s="43">
        <f t="shared" si="12"/>
        <v>43075</v>
      </c>
      <c r="H40" s="43">
        <f t="shared" si="12"/>
        <v>43076</v>
      </c>
      <c r="I40" s="43">
        <f t="shared" si="12"/>
        <v>43077</v>
      </c>
      <c r="J40" s="43">
        <f t="shared" si="12"/>
        <v>43078</v>
      </c>
      <c r="K40" s="43">
        <f t="shared" si="12"/>
        <v>43079</v>
      </c>
      <c r="L40" s="43">
        <f t="shared" si="12"/>
        <v>43080</v>
      </c>
      <c r="M40" s="43">
        <f t="shared" si="12"/>
        <v>43081</v>
      </c>
      <c r="N40" s="43">
        <f t="shared" si="12"/>
        <v>43082</v>
      </c>
      <c r="O40" s="43">
        <f t="shared" si="12"/>
        <v>43083</v>
      </c>
      <c r="P40" s="43">
        <f t="shared" si="12"/>
        <v>43084</v>
      </c>
      <c r="Q40" s="43">
        <f t="shared" si="12"/>
        <v>43085</v>
      </c>
      <c r="R40" s="43">
        <f t="shared" si="12"/>
        <v>43086</v>
      </c>
      <c r="S40" s="43">
        <f t="shared" si="12"/>
        <v>43087</v>
      </c>
      <c r="T40" s="43">
        <f t="shared" si="12"/>
        <v>43088</v>
      </c>
      <c r="U40" s="43">
        <f t="shared" si="12"/>
        <v>43089</v>
      </c>
      <c r="V40" s="43">
        <f t="shared" si="12"/>
        <v>43090</v>
      </c>
      <c r="W40" s="43">
        <f t="shared" si="12"/>
        <v>43091</v>
      </c>
      <c r="X40" s="43">
        <f t="shared" si="12"/>
        <v>43092</v>
      </c>
      <c r="Y40" s="43">
        <f t="shared" si="12"/>
        <v>43093</v>
      </c>
      <c r="Z40" s="43">
        <f t="shared" si="12"/>
        <v>43094</v>
      </c>
      <c r="AA40" s="43">
        <f t="shared" si="12"/>
        <v>43095</v>
      </c>
      <c r="AB40" s="43">
        <f t="shared" si="12"/>
        <v>43096</v>
      </c>
      <c r="AC40" s="43">
        <f t="shared" si="12"/>
        <v>43097</v>
      </c>
      <c r="AD40" s="43">
        <f t="shared" si="12"/>
        <v>43098</v>
      </c>
      <c r="AE40" s="43">
        <f t="shared" si="12"/>
        <v>43099</v>
      </c>
      <c r="AF40" s="44">
        <f t="shared" si="12"/>
        <v>43100</v>
      </c>
      <c r="AG40" s="40"/>
      <c r="AH40" s="38"/>
      <c r="AI40" s="39"/>
      <c r="AJ40" s="36"/>
    </row>
    <row r="41" spans="1:38" ht="16.2" thickBot="1">
      <c r="A41" s="53"/>
      <c r="B41" s="9">
        <f>IFERROR(VLOOKUP(Année!B40,'HEURES DE PRESENCE'!$A$2:$I$367,9),"")</f>
        <v>0</v>
      </c>
      <c r="C41" s="9">
        <f>IFERROR(VLOOKUP(Année!C40,'HEURES DE PRESENCE'!$A$2:$I$367,9),"")</f>
        <v>0</v>
      </c>
      <c r="D41" s="9">
        <f>IFERROR(VLOOKUP(Année!D40,'HEURES DE PRESENCE'!$A$2:$I$367,9),"")</f>
        <v>0</v>
      </c>
      <c r="E41" s="9">
        <f>IFERROR(VLOOKUP(Année!E40,'HEURES DE PRESENCE'!$A$2:$I$367,9),"")</f>
        <v>0</v>
      </c>
      <c r="F41" s="9">
        <f>IFERROR(VLOOKUP(Année!F40,'HEURES DE PRESENCE'!$A$2:$I$367,9),"")</f>
        <v>0</v>
      </c>
      <c r="G41" s="9">
        <f>IFERROR(VLOOKUP(Année!G40,'HEURES DE PRESENCE'!$A$2:$I$367,9),"")</f>
        <v>0</v>
      </c>
      <c r="H41" s="9">
        <f>IFERROR(VLOOKUP(Année!H40,'HEURES DE PRESENCE'!$A$2:$I$367,9),"")</f>
        <v>0</v>
      </c>
      <c r="I41" s="9">
        <f>IFERROR(VLOOKUP(Année!I40,'HEURES DE PRESENCE'!$A$2:$I$367,9),"")</f>
        <v>0</v>
      </c>
      <c r="J41" s="9">
        <f>IFERROR(VLOOKUP(Année!J40,'HEURES DE PRESENCE'!$A$2:$I$367,9),"")</f>
        <v>0</v>
      </c>
      <c r="K41" s="9">
        <f>IFERROR(VLOOKUP(Année!K40,'HEURES DE PRESENCE'!$A$2:$I$367,9),"")</f>
        <v>0</v>
      </c>
      <c r="L41" s="9">
        <f>IFERROR(VLOOKUP(Année!L40,'HEURES DE PRESENCE'!$A$2:$I$367,9),"")</f>
        <v>0</v>
      </c>
      <c r="M41" s="9">
        <f>IFERROR(VLOOKUP(Année!M40,'HEURES DE PRESENCE'!$A$2:$I$367,9),"")</f>
        <v>0</v>
      </c>
      <c r="N41" s="9">
        <f>IFERROR(VLOOKUP(Année!N40,'HEURES DE PRESENCE'!$A$2:$I$367,9),"")</f>
        <v>0</v>
      </c>
      <c r="O41" s="9">
        <f>IFERROR(VLOOKUP(Année!O40,'HEURES DE PRESENCE'!$A$2:$I$367,9),"")</f>
        <v>0</v>
      </c>
      <c r="P41" s="9">
        <f>IFERROR(VLOOKUP(Année!P40,'HEURES DE PRESENCE'!$A$2:$I$367,9),"")</f>
        <v>0</v>
      </c>
      <c r="Q41" s="9">
        <f>IFERROR(VLOOKUP(Année!Q40,'HEURES DE PRESENCE'!$A$2:$I$367,9),"")</f>
        <v>0</v>
      </c>
      <c r="R41" s="9">
        <f>IFERROR(VLOOKUP(Année!R40,'HEURES DE PRESENCE'!$A$2:$I$367,9),"")</f>
        <v>0</v>
      </c>
      <c r="S41" s="9">
        <f>IFERROR(VLOOKUP(Année!S40,'HEURES DE PRESENCE'!$A$2:$I$367,9),"")</f>
        <v>0</v>
      </c>
      <c r="T41" s="9">
        <f>IFERROR(VLOOKUP(Année!T40,'HEURES DE PRESENCE'!$A$2:$I$367,9),"")</f>
        <v>0</v>
      </c>
      <c r="U41" s="9">
        <f>IFERROR(VLOOKUP(Année!U40,'HEURES DE PRESENCE'!$A$2:$I$367,9),"")</f>
        <v>0</v>
      </c>
      <c r="V41" s="9">
        <f>IFERROR(VLOOKUP(Année!V40,'HEURES DE PRESENCE'!$A$2:$I$367,9),"")</f>
        <v>0</v>
      </c>
      <c r="W41" s="9">
        <f>IFERROR(VLOOKUP(Année!W40,'HEURES DE PRESENCE'!$A$2:$I$367,9),"")</f>
        <v>0</v>
      </c>
      <c r="X41" s="9">
        <f>IFERROR(VLOOKUP(Année!X40,'HEURES DE PRESENCE'!$A$2:$I$367,9),"")</f>
        <v>0</v>
      </c>
      <c r="Y41" s="9">
        <f>IFERROR(VLOOKUP(Année!Y40,'HEURES DE PRESENCE'!$A$2:$I$367,9),"")</f>
        <v>0</v>
      </c>
      <c r="Z41" s="9">
        <f>IFERROR(VLOOKUP(Année!Z40,'HEURES DE PRESENCE'!$A$2:$I$367,9),"")</f>
        <v>0</v>
      </c>
      <c r="AA41" s="9">
        <f>IFERROR(VLOOKUP(Année!AA40,'HEURES DE PRESENCE'!$A$2:$I$367,9),"")</f>
        <v>0</v>
      </c>
      <c r="AB41" s="9">
        <f>IFERROR(VLOOKUP(Année!AB40,'HEURES DE PRESENCE'!$A$2:$I$367,9),"")</f>
        <v>0</v>
      </c>
      <c r="AC41" s="9">
        <f>IFERROR(VLOOKUP(Année!AC40,'HEURES DE PRESENCE'!$A$2:$I$367,9),"")</f>
        <v>0</v>
      </c>
      <c r="AD41" s="9">
        <f>IFERROR(VLOOKUP(Année!AD40,'HEURES DE PRESENCE'!$A$2:$I$367,9),"")</f>
        <v>0</v>
      </c>
      <c r="AE41" s="9">
        <f>IFERROR(VLOOKUP(Année!AE40,'HEURES DE PRESENCE'!$A$2:$I$367,9),"")</f>
        <v>0</v>
      </c>
      <c r="AF41" s="9">
        <f>IFERROR(VLOOKUP(Année!AF40,'HEURES DE PRESENCE'!$A$2:$I$367,9),"")</f>
        <v>0</v>
      </c>
      <c r="AG41" s="51">
        <f>SUM(B41:AF41)</f>
        <v>0</v>
      </c>
      <c r="AH41" s="100">
        <f>COUNTIF(B41:AF41,"&gt;"&amp;0)</f>
        <v>0</v>
      </c>
      <c r="AI41" s="69">
        <f>SUM(B42:AF42)</f>
        <v>0</v>
      </c>
      <c r="AJ41" s="35"/>
    </row>
    <row r="42" spans="1:38" ht="16.2" thickBot="1">
      <c r="A42" s="54"/>
      <c r="B42" s="13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5"/>
      <c r="AG42" s="67"/>
      <c r="AH42" s="102"/>
      <c r="AI42" s="70"/>
      <c r="AJ42" s="35"/>
    </row>
    <row r="43" spans="1:38" ht="16.2" thickTop="1">
      <c r="A43" s="35"/>
      <c r="B43" s="34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</row>
    <row r="44" spans="1:38">
      <c r="A44" s="35"/>
      <c r="B44" s="34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</row>
  </sheetData>
  <mergeCells count="63">
    <mergeCell ref="AH35:AH36"/>
    <mergeCell ref="AH38:AH39"/>
    <mergeCell ref="AH41:AH42"/>
    <mergeCell ref="AG2:AI3"/>
    <mergeCell ref="AK8:AL8"/>
    <mergeCell ref="AK9:AL9"/>
    <mergeCell ref="AH20:AH21"/>
    <mergeCell ref="AH23:AH24"/>
    <mergeCell ref="AH26:AH27"/>
    <mergeCell ref="AH29:AH30"/>
    <mergeCell ref="AH32:AH33"/>
    <mergeCell ref="AI5:AI6"/>
    <mergeCell ref="AH5:AH6"/>
    <mergeCell ref="AH8:AH9"/>
    <mergeCell ref="AH11:AH12"/>
    <mergeCell ref="AG8:AG9"/>
    <mergeCell ref="AG11:AG12"/>
    <mergeCell ref="AG38:AG39"/>
    <mergeCell ref="AG41:AG42"/>
    <mergeCell ref="AI8:AI9"/>
    <mergeCell ref="AI11:AI12"/>
    <mergeCell ref="AI14:AI15"/>
    <mergeCell ref="AI17:AI18"/>
    <mergeCell ref="AI20:AI21"/>
    <mergeCell ref="AI23:AI24"/>
    <mergeCell ref="AI26:AI27"/>
    <mergeCell ref="AI29:AI30"/>
    <mergeCell ref="AI32:AI33"/>
    <mergeCell ref="AI35:AI36"/>
    <mergeCell ref="AI38:AI39"/>
    <mergeCell ref="AI41:AI42"/>
    <mergeCell ref="AH14:AH15"/>
    <mergeCell ref="AH17:AH18"/>
    <mergeCell ref="AG23:AG24"/>
    <mergeCell ref="AG26:AG27"/>
    <mergeCell ref="AG29:AG30"/>
    <mergeCell ref="AG32:AG33"/>
    <mergeCell ref="AG35:AG36"/>
    <mergeCell ref="A40:A42"/>
    <mergeCell ref="A7:A9"/>
    <mergeCell ref="A10:A12"/>
    <mergeCell ref="A13:A15"/>
    <mergeCell ref="A16:A18"/>
    <mergeCell ref="A19:A21"/>
    <mergeCell ref="A22:A24"/>
    <mergeCell ref="A25:A27"/>
    <mergeCell ref="A28:A30"/>
    <mergeCell ref="A31:A33"/>
    <mergeCell ref="A34:A36"/>
    <mergeCell ref="A37:A39"/>
    <mergeCell ref="A5:A6"/>
    <mergeCell ref="A3:A4"/>
    <mergeCell ref="AG14:AG15"/>
    <mergeCell ref="AG17:AG18"/>
    <mergeCell ref="AG20:AG21"/>
    <mergeCell ref="AA3:AD4"/>
    <mergeCell ref="AE3:AF4"/>
    <mergeCell ref="B3:G4"/>
    <mergeCell ref="H3:K4"/>
    <mergeCell ref="L3:Q4"/>
    <mergeCell ref="R3:T4"/>
    <mergeCell ref="U3:Z4"/>
    <mergeCell ref="AG5:AG6"/>
  </mergeCells>
  <conditionalFormatting sqref="B7:AF9">
    <cfRule type="expression" dxfId="47" priority="48">
      <formula>COUNTIF(Férié,B$7:B$9)&gt;0</formula>
    </cfRule>
    <cfRule type="expression" dxfId="46" priority="74">
      <formula>WEEKDAY(B$7,2)&gt;6</formula>
    </cfRule>
    <cfRule type="expression" dxfId="45" priority="75">
      <formula>WEEKDAY(B$7,2)&gt;5</formula>
    </cfRule>
  </conditionalFormatting>
  <conditionalFormatting sqref="B13:AF15">
    <cfRule type="expression" dxfId="44" priority="43">
      <formula>COUNTIF(Férié,B$13:B$15)&gt;0</formula>
    </cfRule>
    <cfRule type="expression" dxfId="43" priority="72">
      <formula>WEEKDAY(B$13,2)&gt;6</formula>
    </cfRule>
    <cfRule type="expression" dxfId="42" priority="73">
      <formula>WEEKDAY(B$13,2)&gt;5</formula>
    </cfRule>
  </conditionalFormatting>
  <conditionalFormatting sqref="B19:AF21">
    <cfRule type="expression" dxfId="41" priority="27">
      <formula>COUNTIF(Férié,B$19:B$21)&gt;0</formula>
    </cfRule>
    <cfRule type="expression" dxfId="40" priority="58">
      <formula>WEEKDAY(B$19,2)&gt;6</formula>
    </cfRule>
    <cfRule type="expression" dxfId="39" priority="66">
      <formula>WEEKDAY(B$19,2)&gt;5</formula>
    </cfRule>
  </conditionalFormatting>
  <conditionalFormatting sqref="B25:AF27">
    <cfRule type="expression" dxfId="38" priority="29">
      <formula>COUNTIF(Férié,B$25:B$27)&gt;0</formula>
    </cfRule>
    <cfRule type="expression" dxfId="37" priority="56">
      <formula>WEEKDAY(B$25,2)&gt;6</formula>
    </cfRule>
    <cfRule type="expression" dxfId="36" priority="64">
      <formula>WEEKDAY(B$25,2)&gt;5</formula>
    </cfRule>
  </conditionalFormatting>
  <conditionalFormatting sqref="B28:AF30">
    <cfRule type="expression" dxfId="35" priority="30">
      <formula>COUNTIF(Férié,B$28:B$30)&gt;0</formula>
    </cfRule>
    <cfRule type="expression" dxfId="34" priority="55">
      <formula>WEEKDAY(B$28,2)&gt;6</formula>
    </cfRule>
    <cfRule type="expression" dxfId="33" priority="63">
      <formula>WEEKDAY(B$28,2)&gt;5</formula>
    </cfRule>
  </conditionalFormatting>
  <conditionalFormatting sqref="B34:AF36">
    <cfRule type="expression" dxfId="32" priority="32">
      <formula>COUNTIF(Férié,B$34:B$36)&gt;0</formula>
    </cfRule>
    <cfRule type="expression" dxfId="31" priority="53">
      <formula>WEEKDAY(B$34,2)&gt;6</formula>
    </cfRule>
    <cfRule type="expression" dxfId="30" priority="61">
      <formula>WEEKDAY(B$34,2)&gt;5</formula>
    </cfRule>
  </conditionalFormatting>
  <conditionalFormatting sqref="B40:AF42">
    <cfRule type="expression" dxfId="29" priority="34">
      <formula>COUNTIF(Férié,B$40:B$42)&gt;0</formula>
    </cfRule>
    <cfRule type="expression" dxfId="28" priority="51">
      <formula>WEEKDAY(B$40,2)&gt;6</formula>
    </cfRule>
    <cfRule type="expression" dxfId="27" priority="59">
      <formula>WEEKDAY(B$40,2)&gt;5</formula>
    </cfRule>
  </conditionalFormatting>
  <conditionalFormatting sqref="B10:AD12">
    <cfRule type="expression" dxfId="26" priority="77">
      <formula>COUNTIF(Férié,B$10:B$12)&gt;0</formula>
    </cfRule>
    <cfRule type="expression" dxfId="25" priority="78">
      <formula>WEEKDAY(B$10,2)&gt;6</formula>
    </cfRule>
    <cfRule type="expression" dxfId="24" priority="79">
      <formula>WEEKDAY(B$10,2)&gt;5</formula>
    </cfRule>
  </conditionalFormatting>
  <conditionalFormatting sqref="AD10:AD12">
    <cfRule type="expression" dxfId="23" priority="18">
      <formula>DAY(DATE(A$5,2,29))=1</formula>
    </cfRule>
  </conditionalFormatting>
  <conditionalFormatting sqref="AF7:AF9">
    <cfRule type="expression" dxfId="22" priority="11">
      <formula>DAY(DATE(A$5,1,31))=1</formula>
    </cfRule>
  </conditionalFormatting>
  <conditionalFormatting sqref="AF16:AF18">
    <cfRule type="expression" dxfId="21" priority="10">
      <formula>DAY(DATE(A$5,4,31))=1</formula>
    </cfRule>
  </conditionalFormatting>
  <conditionalFormatting sqref="AF13:AF15">
    <cfRule type="expression" dxfId="20" priority="9">
      <formula>DAY(DATE(A$5,3,31))=1</formula>
    </cfRule>
  </conditionalFormatting>
  <conditionalFormatting sqref="B16:AF18">
    <cfRule type="expression" dxfId="19" priority="26">
      <formula>COUNTIF(Férié,B$16:B$18)&gt;0</formula>
    </cfRule>
    <cfRule type="expression" dxfId="18" priority="70">
      <formula>WEEKDAY(B$16,2)&gt;6</formula>
    </cfRule>
    <cfRule type="expression" dxfId="17" priority="71">
      <formula>WEEKDAY(B$16,2)&gt;5</formula>
    </cfRule>
  </conditionalFormatting>
  <conditionalFormatting sqref="AF19:AF21">
    <cfRule type="expression" dxfId="16" priority="8">
      <formula>DAY(DATE(A$5,5,31))=1</formula>
    </cfRule>
  </conditionalFormatting>
  <conditionalFormatting sqref="AF22:AF24">
    <cfRule type="expression" dxfId="15" priority="7">
      <formula>DAY(DATE(A$5,6,31))=1</formula>
    </cfRule>
  </conditionalFormatting>
  <conditionalFormatting sqref="B22:AF24">
    <cfRule type="expression" dxfId="14" priority="28">
      <formula>COUNTIF(Férié,B$22:B$24)&gt;0</formula>
    </cfRule>
    <cfRule type="expression" dxfId="13" priority="57">
      <formula>WEEKDAY(B$22,2)&gt;6</formula>
    </cfRule>
    <cfRule type="expression" dxfId="12" priority="65">
      <formula>WEEKDAY(B$22,2)&gt;5</formula>
    </cfRule>
  </conditionalFormatting>
  <conditionalFormatting sqref="AF25:AF27">
    <cfRule type="expression" dxfId="11" priority="6">
      <formula>DAY(DATE(A$5,7,31))=1</formula>
    </cfRule>
  </conditionalFormatting>
  <conditionalFormatting sqref="AF28:AF30">
    <cfRule type="expression" dxfId="10" priority="5">
      <formula>DAY(DATE(A$5,8,31))=1</formula>
    </cfRule>
  </conditionalFormatting>
  <conditionalFormatting sqref="AF31:AF33">
    <cfRule type="expression" dxfId="9" priority="4">
      <formula>DAY(DATE(A$5,9,31))=1</formula>
    </cfRule>
  </conditionalFormatting>
  <conditionalFormatting sqref="B31:AF33">
    <cfRule type="expression" dxfId="8" priority="31">
      <formula>COUNTIF(Férié,B$31:B$33)&gt;0</formula>
    </cfRule>
    <cfRule type="expression" dxfId="7" priority="54">
      <formula>WEEKDAY(B$31,2)&gt;6</formula>
    </cfRule>
    <cfRule type="expression" dxfId="6" priority="62">
      <formula>WEEKDAY(B$31,2)&gt;5</formula>
    </cfRule>
  </conditionalFormatting>
  <conditionalFormatting sqref="AF34:AF36">
    <cfRule type="expression" dxfId="5" priority="3">
      <formula>DAY(DATE(A$5,10,31))=1</formula>
    </cfRule>
  </conditionalFormatting>
  <conditionalFormatting sqref="AF37:AF39">
    <cfRule type="expression" dxfId="4" priority="2">
      <formula>DAY(DATE(A$5,11,31))=1</formula>
    </cfRule>
  </conditionalFormatting>
  <conditionalFormatting sqref="B37:AF39">
    <cfRule type="expression" dxfId="3" priority="33">
      <formula>COUNTIF(Férié,B$37:B$39)&gt;0</formula>
    </cfRule>
    <cfRule type="expression" dxfId="2" priority="52">
      <formula>WEEKDAY(B$37,2)&gt;6</formula>
    </cfRule>
    <cfRule type="expression" dxfId="1" priority="60">
      <formula>WEEKDAY(B$37,2)&gt;5</formula>
    </cfRule>
  </conditionalFormatting>
  <conditionalFormatting sqref="AF40:AF42">
    <cfRule type="expression" dxfId="0" priority="1">
      <formula>DAY(DATE(A$5,12,31))=1</formula>
    </cfRule>
  </conditionalFormatting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367"/>
  <sheetViews>
    <sheetView workbookViewId="0">
      <selection activeCell="J7" sqref="J7"/>
    </sheetView>
  </sheetViews>
  <sheetFormatPr baseColWidth="10" defaultRowHeight="15.6"/>
  <cols>
    <col min="1" max="1" width="22.6328125" style="17" customWidth="1"/>
    <col min="2" max="3" width="10.90625" style="1"/>
    <col min="4" max="4" width="0" style="26" hidden="1" customWidth="1"/>
    <col min="5" max="6" width="10.90625" style="1"/>
    <col min="7" max="7" width="0" style="17" hidden="1" customWidth="1"/>
    <col min="8" max="8" width="10.90625" style="140"/>
    <col min="9" max="9" width="10.90625" style="26"/>
    <col min="10" max="10" width="10.90625" style="17"/>
    <col min="11" max="11" width="17.36328125" style="17" customWidth="1"/>
    <col min="12" max="12" width="7.26953125" style="17" hidden="1" customWidth="1"/>
    <col min="13" max="13" width="10.90625" style="17"/>
    <col min="14" max="14" width="20.90625" style="17" customWidth="1"/>
    <col min="15" max="15" width="19.08984375" style="17" customWidth="1"/>
    <col min="16" max="16384" width="10.90625" style="17"/>
  </cols>
  <sheetData>
    <row r="1" spans="1:13">
      <c r="B1" s="6" t="s">
        <v>12</v>
      </c>
      <c r="C1" s="6" t="s">
        <v>13</v>
      </c>
      <c r="D1" s="16" t="s">
        <v>58</v>
      </c>
      <c r="E1" s="6" t="s">
        <v>12</v>
      </c>
      <c r="F1" s="6" t="s">
        <v>13</v>
      </c>
      <c r="G1" s="6" t="s">
        <v>59</v>
      </c>
      <c r="H1" s="139" t="s">
        <v>14</v>
      </c>
      <c r="I1" s="16" t="s">
        <v>15</v>
      </c>
      <c r="J1" s="6"/>
      <c r="K1" s="6" t="s">
        <v>44</v>
      </c>
      <c r="L1" s="6" t="s">
        <v>16</v>
      </c>
      <c r="M1" s="7" t="s">
        <v>17</v>
      </c>
    </row>
    <row r="2" spans="1:13">
      <c r="A2" s="18">
        <f>DATE(Année!A5,1,1)</f>
        <v>42736</v>
      </c>
      <c r="B2" s="141">
        <v>0.33333333333333331</v>
      </c>
      <c r="C2" s="141">
        <v>0.66666666666666663</v>
      </c>
      <c r="D2" s="26">
        <f>IF(OR(C2="",B2=""),0,C2-B2)/1</f>
        <v>0.33333333333333331</v>
      </c>
      <c r="E2" s="141"/>
      <c r="F2" s="141"/>
      <c r="G2" s="26">
        <f>IF(OR(F2="",E2=""),0,F2-E2)/1</f>
        <v>0</v>
      </c>
      <c r="I2" s="26">
        <f>SUM(D2+G2)</f>
        <v>0.33333333333333331</v>
      </c>
    </row>
    <row r="3" spans="1:13" ht="16.2">
      <c r="A3" s="19">
        <f>A2+1</f>
        <v>42737</v>
      </c>
      <c r="B3" s="142"/>
      <c r="C3" s="142"/>
      <c r="D3" s="26">
        <f>IF(OR(C3="",B3=""),0,C3-B3)/1</f>
        <v>0</v>
      </c>
      <c r="G3" s="26">
        <f t="shared" ref="G3:G66" si="0">IF(OR(F3="",E3=""),0,F3-E3)/1</f>
        <v>0</v>
      </c>
      <c r="I3" s="26">
        <f>SUM(D3+G3)</f>
        <v>0</v>
      </c>
    </row>
    <row r="4" spans="1:13" ht="16.2">
      <c r="A4" s="19">
        <f>A3+1</f>
        <v>42738</v>
      </c>
      <c r="B4" s="142"/>
      <c r="C4" s="142"/>
      <c r="D4" s="26">
        <f>IF(OR(C4="",B4=""),0,C4-B4)/1</f>
        <v>0</v>
      </c>
      <c r="G4" s="26">
        <f t="shared" si="0"/>
        <v>0</v>
      </c>
      <c r="I4" s="26">
        <f t="shared" ref="I4:I67" si="1">SUM(D4+G4)</f>
        <v>0</v>
      </c>
    </row>
    <row r="5" spans="1:13" ht="16.2">
      <c r="A5" s="19">
        <f t="shared" ref="A5:A68" si="2">A4+1</f>
        <v>42739</v>
      </c>
      <c r="B5" s="142"/>
      <c r="C5" s="142"/>
      <c r="D5" s="26">
        <f>IF(OR(C5="",B5=""),0,C5-B5)/1</f>
        <v>0</v>
      </c>
      <c r="G5" s="26">
        <f t="shared" si="0"/>
        <v>0</v>
      </c>
      <c r="I5" s="26">
        <f t="shared" si="1"/>
        <v>0</v>
      </c>
    </row>
    <row r="6" spans="1:13" ht="16.2">
      <c r="A6" s="19">
        <f t="shared" si="2"/>
        <v>42740</v>
      </c>
      <c r="B6" s="142"/>
      <c r="C6" s="142"/>
      <c r="D6" s="26">
        <f>IF(OR(C6="",B6=""),0,C6-B6)/1</f>
        <v>0</v>
      </c>
      <c r="G6" s="26">
        <f t="shared" si="0"/>
        <v>0</v>
      </c>
      <c r="I6" s="26">
        <f t="shared" si="1"/>
        <v>0</v>
      </c>
    </row>
    <row r="7" spans="1:13" ht="16.2">
      <c r="A7" s="19">
        <f t="shared" si="2"/>
        <v>42741</v>
      </c>
      <c r="B7" s="142"/>
      <c r="C7" s="142"/>
      <c r="D7" s="26">
        <f>IF(OR(C7="",B7=""),0,C7-B7)/1</f>
        <v>0</v>
      </c>
      <c r="G7" s="26">
        <f t="shared" si="0"/>
        <v>0</v>
      </c>
      <c r="I7" s="26">
        <f t="shared" si="1"/>
        <v>0</v>
      </c>
    </row>
    <row r="8" spans="1:13" ht="16.2">
      <c r="A8" s="19">
        <f t="shared" si="2"/>
        <v>42742</v>
      </c>
      <c r="D8" s="26">
        <f>IF(OR(C8="",B8=""),0,C8-B8)/1</f>
        <v>0</v>
      </c>
      <c r="G8" s="26">
        <f t="shared" si="0"/>
        <v>0</v>
      </c>
      <c r="I8" s="26">
        <f t="shared" si="1"/>
        <v>0</v>
      </c>
    </row>
    <row r="9" spans="1:13" ht="16.2">
      <c r="A9" s="19">
        <f t="shared" si="2"/>
        <v>42743</v>
      </c>
      <c r="D9" s="26">
        <f>IF(OR(C9="",B9=""),0,C9-B9)/1</f>
        <v>0</v>
      </c>
      <c r="G9" s="26">
        <f t="shared" si="0"/>
        <v>0</v>
      </c>
      <c r="I9" s="26">
        <f t="shared" si="1"/>
        <v>0</v>
      </c>
    </row>
    <row r="10" spans="1:13" ht="16.2">
      <c r="A10" s="19">
        <f t="shared" si="2"/>
        <v>42744</v>
      </c>
      <c r="D10" s="26">
        <f>IF(OR(C10="",B10=""),0,C10-B10)/1</f>
        <v>0</v>
      </c>
      <c r="G10" s="26">
        <f t="shared" si="0"/>
        <v>0</v>
      </c>
      <c r="I10" s="26">
        <f t="shared" si="1"/>
        <v>0</v>
      </c>
    </row>
    <row r="11" spans="1:13" ht="16.2">
      <c r="A11" s="19">
        <f t="shared" si="2"/>
        <v>42745</v>
      </c>
      <c r="D11" s="26">
        <f>IF(OR(C11="",B11=""),0,C11-B11)/1</f>
        <v>0</v>
      </c>
      <c r="G11" s="26">
        <f t="shared" si="0"/>
        <v>0</v>
      </c>
      <c r="I11" s="26">
        <f t="shared" si="1"/>
        <v>0</v>
      </c>
    </row>
    <row r="12" spans="1:13" ht="16.2">
      <c r="A12" s="19">
        <f t="shared" si="2"/>
        <v>42746</v>
      </c>
      <c r="D12" s="26">
        <f>IF(OR(C12="",B12=""),0,C12-B12)/1</f>
        <v>0</v>
      </c>
      <c r="G12" s="26">
        <f t="shared" si="0"/>
        <v>0</v>
      </c>
      <c r="I12" s="26">
        <f t="shared" si="1"/>
        <v>0</v>
      </c>
    </row>
    <row r="13" spans="1:13" ht="16.2">
      <c r="A13" s="19">
        <f t="shared" si="2"/>
        <v>42747</v>
      </c>
      <c r="D13" s="26">
        <f>IF(OR(C13="",B13=""),0,C13-B13)/1</f>
        <v>0</v>
      </c>
      <c r="G13" s="26">
        <f t="shared" si="0"/>
        <v>0</v>
      </c>
      <c r="I13" s="26">
        <f t="shared" si="1"/>
        <v>0</v>
      </c>
    </row>
    <row r="14" spans="1:13" ht="16.2">
      <c r="A14" s="19">
        <f t="shared" si="2"/>
        <v>42748</v>
      </c>
      <c r="D14" s="26">
        <f>IF(OR(C14="",B14=""),0,C14-B14)/1</f>
        <v>0</v>
      </c>
      <c r="G14" s="26">
        <f t="shared" si="0"/>
        <v>0</v>
      </c>
      <c r="I14" s="26">
        <f t="shared" si="1"/>
        <v>0</v>
      </c>
    </row>
    <row r="15" spans="1:13" ht="16.2">
      <c r="A15" s="19">
        <f t="shared" si="2"/>
        <v>42749</v>
      </c>
      <c r="D15" s="26">
        <f>IF(OR(C15="",B15=""),0,C15-B15)/1</f>
        <v>0</v>
      </c>
      <c r="G15" s="26">
        <f t="shared" si="0"/>
        <v>0</v>
      </c>
      <c r="I15" s="26">
        <f t="shared" si="1"/>
        <v>0</v>
      </c>
    </row>
    <row r="16" spans="1:13" ht="16.2">
      <c r="A16" s="19">
        <f t="shared" si="2"/>
        <v>42750</v>
      </c>
      <c r="D16" s="26">
        <f>IF(OR(C16="",B16=""),0,C16-B16)/1</f>
        <v>0</v>
      </c>
      <c r="G16" s="26">
        <f t="shared" si="0"/>
        <v>0</v>
      </c>
      <c r="I16" s="26">
        <f t="shared" si="1"/>
        <v>0</v>
      </c>
    </row>
    <row r="17" spans="1:9" ht="16.2">
      <c r="A17" s="19">
        <f t="shared" si="2"/>
        <v>42751</v>
      </c>
      <c r="D17" s="26">
        <f>IF(OR(C17="",B17=""),0,C17-B17)/1</f>
        <v>0</v>
      </c>
      <c r="G17" s="26">
        <f t="shared" si="0"/>
        <v>0</v>
      </c>
      <c r="I17" s="26">
        <f t="shared" si="1"/>
        <v>0</v>
      </c>
    </row>
    <row r="18" spans="1:9" ht="16.2">
      <c r="A18" s="19">
        <f t="shared" si="2"/>
        <v>42752</v>
      </c>
      <c r="D18" s="26">
        <f>IF(OR(C18="",B18=""),0,C18-B18)/1</f>
        <v>0</v>
      </c>
      <c r="G18" s="26">
        <f t="shared" si="0"/>
        <v>0</v>
      </c>
      <c r="I18" s="26">
        <f t="shared" si="1"/>
        <v>0</v>
      </c>
    </row>
    <row r="19" spans="1:9" ht="16.2">
      <c r="A19" s="19">
        <f t="shared" si="2"/>
        <v>42753</v>
      </c>
      <c r="D19" s="26">
        <f>IF(OR(C19="",B19=""),0,C19-B19)/1</f>
        <v>0</v>
      </c>
      <c r="G19" s="26">
        <f t="shared" si="0"/>
        <v>0</v>
      </c>
      <c r="I19" s="26">
        <f t="shared" si="1"/>
        <v>0</v>
      </c>
    </row>
    <row r="20" spans="1:9" ht="16.2">
      <c r="A20" s="19">
        <f t="shared" si="2"/>
        <v>42754</v>
      </c>
      <c r="D20" s="26">
        <f>IF(OR(C20="",B20=""),0,C20-B20)/1</f>
        <v>0</v>
      </c>
      <c r="G20" s="26">
        <f t="shared" si="0"/>
        <v>0</v>
      </c>
      <c r="I20" s="26">
        <f t="shared" si="1"/>
        <v>0</v>
      </c>
    </row>
    <row r="21" spans="1:9" ht="16.2">
      <c r="A21" s="19">
        <f t="shared" si="2"/>
        <v>42755</v>
      </c>
      <c r="D21" s="26">
        <f>IF(OR(C21="",B21=""),0,C21-B21)/1</f>
        <v>0</v>
      </c>
      <c r="G21" s="26">
        <f t="shared" si="0"/>
        <v>0</v>
      </c>
      <c r="I21" s="26">
        <f t="shared" si="1"/>
        <v>0</v>
      </c>
    </row>
    <row r="22" spans="1:9" ht="16.2">
      <c r="A22" s="19">
        <f t="shared" si="2"/>
        <v>42756</v>
      </c>
      <c r="D22" s="26">
        <f>IF(OR(C22="",B22=""),0,C22-B22)/1</f>
        <v>0</v>
      </c>
      <c r="G22" s="26">
        <f t="shared" si="0"/>
        <v>0</v>
      </c>
      <c r="I22" s="26">
        <f t="shared" si="1"/>
        <v>0</v>
      </c>
    </row>
    <row r="23" spans="1:9" ht="16.2">
      <c r="A23" s="19">
        <f t="shared" si="2"/>
        <v>42757</v>
      </c>
      <c r="D23" s="26">
        <f>IF(OR(C23="",B23=""),0,C23-B23)/1</f>
        <v>0</v>
      </c>
      <c r="G23" s="26">
        <f t="shared" si="0"/>
        <v>0</v>
      </c>
      <c r="I23" s="26">
        <f t="shared" si="1"/>
        <v>0</v>
      </c>
    </row>
    <row r="24" spans="1:9" ht="16.2">
      <c r="A24" s="19">
        <f t="shared" si="2"/>
        <v>42758</v>
      </c>
      <c r="D24" s="26">
        <f>IF(OR(C24="",B24=""),0,C24-B24)/1</f>
        <v>0</v>
      </c>
      <c r="G24" s="26">
        <f t="shared" si="0"/>
        <v>0</v>
      </c>
      <c r="I24" s="26">
        <f t="shared" si="1"/>
        <v>0</v>
      </c>
    </row>
    <row r="25" spans="1:9" ht="16.2">
      <c r="A25" s="19">
        <f t="shared" si="2"/>
        <v>42759</v>
      </c>
      <c r="D25" s="26">
        <f>IF(OR(C25="",B25=""),0,C25-B25)/1</f>
        <v>0</v>
      </c>
      <c r="G25" s="26">
        <f t="shared" si="0"/>
        <v>0</v>
      </c>
      <c r="I25" s="26">
        <f t="shared" si="1"/>
        <v>0</v>
      </c>
    </row>
    <row r="26" spans="1:9" ht="16.2">
      <c r="A26" s="19">
        <f t="shared" si="2"/>
        <v>42760</v>
      </c>
      <c r="D26" s="26">
        <f>IF(OR(C26="",B26=""),0,C26-B26)/1</f>
        <v>0</v>
      </c>
      <c r="G26" s="26">
        <f t="shared" si="0"/>
        <v>0</v>
      </c>
      <c r="I26" s="26">
        <f t="shared" si="1"/>
        <v>0</v>
      </c>
    </row>
    <row r="27" spans="1:9" ht="16.2">
      <c r="A27" s="19">
        <f t="shared" si="2"/>
        <v>42761</v>
      </c>
      <c r="D27" s="26">
        <f>IF(OR(C27="",B27=""),0,C27-B27)/1</f>
        <v>0</v>
      </c>
      <c r="G27" s="26">
        <f t="shared" si="0"/>
        <v>0</v>
      </c>
      <c r="I27" s="26">
        <f t="shared" si="1"/>
        <v>0</v>
      </c>
    </row>
    <row r="28" spans="1:9" ht="16.2">
      <c r="A28" s="19">
        <f t="shared" si="2"/>
        <v>42762</v>
      </c>
      <c r="D28" s="26">
        <f>IF(OR(C28="",B28=""),0,C28-B28)/1</f>
        <v>0</v>
      </c>
      <c r="G28" s="26">
        <f t="shared" si="0"/>
        <v>0</v>
      </c>
      <c r="I28" s="26">
        <f t="shared" si="1"/>
        <v>0</v>
      </c>
    </row>
    <row r="29" spans="1:9" ht="16.2">
      <c r="A29" s="19">
        <f t="shared" si="2"/>
        <v>42763</v>
      </c>
      <c r="D29" s="26">
        <f>IF(OR(C29="",B29=""),0,C29-B29)/1</f>
        <v>0</v>
      </c>
      <c r="G29" s="26">
        <f t="shared" si="0"/>
        <v>0</v>
      </c>
      <c r="I29" s="26">
        <f t="shared" si="1"/>
        <v>0</v>
      </c>
    </row>
    <row r="30" spans="1:9" ht="16.2">
      <c r="A30" s="19">
        <f t="shared" si="2"/>
        <v>42764</v>
      </c>
      <c r="D30" s="26">
        <f>IF(OR(C30="",B30=""),0,C30-B30)/1</f>
        <v>0</v>
      </c>
      <c r="G30" s="26">
        <f t="shared" si="0"/>
        <v>0</v>
      </c>
      <c r="I30" s="26">
        <f t="shared" si="1"/>
        <v>0</v>
      </c>
    </row>
    <row r="31" spans="1:9" ht="16.2">
      <c r="A31" s="19">
        <f t="shared" si="2"/>
        <v>42765</v>
      </c>
      <c r="D31" s="26">
        <f>IF(OR(C31="",B31=""),0,C31-B31)/1</f>
        <v>0</v>
      </c>
      <c r="G31" s="26">
        <f t="shared" si="0"/>
        <v>0</v>
      </c>
      <c r="I31" s="26">
        <f t="shared" si="1"/>
        <v>0</v>
      </c>
    </row>
    <row r="32" spans="1:9" ht="16.2">
      <c r="A32" s="19">
        <f t="shared" si="2"/>
        <v>42766</v>
      </c>
      <c r="B32" s="142"/>
      <c r="C32" s="142"/>
      <c r="D32" s="26">
        <f>IF(OR(C32="",B32=""),0,C32-B32)/1</f>
        <v>0</v>
      </c>
      <c r="G32" s="26">
        <f t="shared" si="0"/>
        <v>0</v>
      </c>
      <c r="I32" s="26">
        <f t="shared" si="1"/>
        <v>0</v>
      </c>
    </row>
    <row r="33" spans="1:9" ht="16.2">
      <c r="A33" s="19">
        <f t="shared" si="2"/>
        <v>42767</v>
      </c>
      <c r="B33" s="142"/>
      <c r="C33" s="142"/>
      <c r="D33" s="26">
        <f>IF(OR(C33="",B33=""),0,C33-B33)/1</f>
        <v>0</v>
      </c>
      <c r="G33" s="26">
        <f t="shared" si="0"/>
        <v>0</v>
      </c>
      <c r="I33" s="26">
        <f t="shared" si="1"/>
        <v>0</v>
      </c>
    </row>
    <row r="34" spans="1:9" ht="16.2">
      <c r="A34" s="19">
        <f t="shared" si="2"/>
        <v>42768</v>
      </c>
      <c r="D34" s="26">
        <f>IF(OR(C34="",B34=""),0,C34-B34)/1</f>
        <v>0</v>
      </c>
      <c r="G34" s="26">
        <f t="shared" si="0"/>
        <v>0</v>
      </c>
      <c r="I34" s="26">
        <f t="shared" si="1"/>
        <v>0</v>
      </c>
    </row>
    <row r="35" spans="1:9" ht="16.2">
      <c r="A35" s="19">
        <f t="shared" si="2"/>
        <v>42769</v>
      </c>
      <c r="D35" s="26">
        <f>IF(OR(C35="",B35=""),0,C35-B35)/1</f>
        <v>0</v>
      </c>
      <c r="G35" s="26">
        <f t="shared" si="0"/>
        <v>0</v>
      </c>
      <c r="I35" s="26">
        <f t="shared" si="1"/>
        <v>0</v>
      </c>
    </row>
    <row r="36" spans="1:9" ht="16.2">
      <c r="A36" s="19">
        <f t="shared" si="2"/>
        <v>42770</v>
      </c>
      <c r="D36" s="26">
        <f>IF(OR(C36="",B36=""),0,C36-B36)/1</f>
        <v>0</v>
      </c>
      <c r="G36" s="26">
        <f t="shared" si="0"/>
        <v>0</v>
      </c>
      <c r="I36" s="26">
        <f t="shared" si="1"/>
        <v>0</v>
      </c>
    </row>
    <row r="37" spans="1:9" ht="16.2">
      <c r="A37" s="19">
        <f t="shared" si="2"/>
        <v>42771</v>
      </c>
      <c r="D37" s="26">
        <f>IF(OR(C37="",B37=""),0,C37-B37)/1</f>
        <v>0</v>
      </c>
      <c r="G37" s="26">
        <f t="shared" si="0"/>
        <v>0</v>
      </c>
      <c r="I37" s="26">
        <f t="shared" si="1"/>
        <v>0</v>
      </c>
    </row>
    <row r="38" spans="1:9" ht="16.2">
      <c r="A38" s="19">
        <f t="shared" si="2"/>
        <v>42772</v>
      </c>
      <c r="D38" s="26">
        <f>IF(OR(C38="",B38=""),0,C38-B38)/1</f>
        <v>0</v>
      </c>
      <c r="G38" s="26">
        <f t="shared" si="0"/>
        <v>0</v>
      </c>
      <c r="I38" s="26">
        <f t="shared" si="1"/>
        <v>0</v>
      </c>
    </row>
    <row r="39" spans="1:9" ht="16.2">
      <c r="A39" s="19">
        <f t="shared" si="2"/>
        <v>42773</v>
      </c>
      <c r="D39" s="26">
        <f>IF(OR(C39="",B39=""),0,C39-B39)/1</f>
        <v>0</v>
      </c>
      <c r="G39" s="26">
        <f t="shared" si="0"/>
        <v>0</v>
      </c>
      <c r="I39" s="26">
        <f t="shared" si="1"/>
        <v>0</v>
      </c>
    </row>
    <row r="40" spans="1:9" ht="16.2">
      <c r="A40" s="19">
        <f t="shared" si="2"/>
        <v>42774</v>
      </c>
      <c r="D40" s="26">
        <f>IF(OR(C40="",B40=""),0,C40-B40)/1</f>
        <v>0</v>
      </c>
      <c r="G40" s="26">
        <f t="shared" si="0"/>
        <v>0</v>
      </c>
      <c r="I40" s="26">
        <f t="shared" si="1"/>
        <v>0</v>
      </c>
    </row>
    <row r="41" spans="1:9" ht="16.2">
      <c r="A41" s="19">
        <f t="shared" si="2"/>
        <v>42775</v>
      </c>
      <c r="D41" s="26">
        <f>IF(OR(C41="",B41=""),0,C41-B41)/1</f>
        <v>0</v>
      </c>
      <c r="G41" s="26">
        <f t="shared" si="0"/>
        <v>0</v>
      </c>
      <c r="I41" s="26">
        <f t="shared" si="1"/>
        <v>0</v>
      </c>
    </row>
    <row r="42" spans="1:9" ht="16.2">
      <c r="A42" s="19">
        <f t="shared" si="2"/>
        <v>42776</v>
      </c>
      <c r="D42" s="26">
        <f>IF(OR(C42="",B42=""),0,C42-B42)/1</f>
        <v>0</v>
      </c>
      <c r="G42" s="26">
        <f t="shared" si="0"/>
        <v>0</v>
      </c>
      <c r="I42" s="26">
        <f t="shared" si="1"/>
        <v>0</v>
      </c>
    </row>
    <row r="43" spans="1:9" ht="16.2">
      <c r="A43" s="19">
        <f t="shared" si="2"/>
        <v>42777</v>
      </c>
      <c r="D43" s="26">
        <f>IF(OR(C43="",B43=""),0,C43-B43)/1</f>
        <v>0</v>
      </c>
      <c r="G43" s="26">
        <f t="shared" si="0"/>
        <v>0</v>
      </c>
      <c r="I43" s="26">
        <f t="shared" si="1"/>
        <v>0</v>
      </c>
    </row>
    <row r="44" spans="1:9" ht="16.2">
      <c r="A44" s="19">
        <f t="shared" si="2"/>
        <v>42778</v>
      </c>
      <c r="D44" s="26">
        <f>IF(OR(C44="",B44=""),0,C44-B44)/1</f>
        <v>0</v>
      </c>
      <c r="G44" s="26">
        <f t="shared" si="0"/>
        <v>0</v>
      </c>
      <c r="I44" s="26">
        <f t="shared" si="1"/>
        <v>0</v>
      </c>
    </row>
    <row r="45" spans="1:9" ht="16.2">
      <c r="A45" s="19">
        <f t="shared" si="2"/>
        <v>42779</v>
      </c>
      <c r="D45" s="26">
        <f>IF(OR(C45="",B45=""),0,C45-B45)/1</f>
        <v>0</v>
      </c>
      <c r="G45" s="26">
        <f t="shared" si="0"/>
        <v>0</v>
      </c>
      <c r="I45" s="26">
        <f t="shared" si="1"/>
        <v>0</v>
      </c>
    </row>
    <row r="46" spans="1:9" ht="16.2">
      <c r="A46" s="19">
        <f t="shared" si="2"/>
        <v>42780</v>
      </c>
      <c r="D46" s="26">
        <f>IF(OR(C46="",B46=""),0,C46-B46)/1</f>
        <v>0</v>
      </c>
      <c r="G46" s="26">
        <f t="shared" si="0"/>
        <v>0</v>
      </c>
      <c r="I46" s="26">
        <f t="shared" si="1"/>
        <v>0</v>
      </c>
    </row>
    <row r="47" spans="1:9" ht="16.2">
      <c r="A47" s="19">
        <f t="shared" si="2"/>
        <v>42781</v>
      </c>
      <c r="D47" s="26">
        <f>IF(OR(C47="",B47=""),0,C47-B47)/1</f>
        <v>0</v>
      </c>
      <c r="G47" s="26">
        <f t="shared" si="0"/>
        <v>0</v>
      </c>
      <c r="I47" s="26">
        <f t="shared" si="1"/>
        <v>0</v>
      </c>
    </row>
    <row r="48" spans="1:9" ht="16.2">
      <c r="A48" s="19">
        <f t="shared" si="2"/>
        <v>42782</v>
      </c>
      <c r="D48" s="26">
        <f>IF(OR(C48="",B48=""),0,C48-B48)/1</f>
        <v>0</v>
      </c>
      <c r="G48" s="26">
        <f t="shared" si="0"/>
        <v>0</v>
      </c>
      <c r="I48" s="26">
        <f t="shared" si="1"/>
        <v>0</v>
      </c>
    </row>
    <row r="49" spans="1:9" ht="16.2">
      <c r="A49" s="19">
        <f t="shared" si="2"/>
        <v>42783</v>
      </c>
      <c r="D49" s="26">
        <f>IF(OR(C49="",B49=""),0,C49-B49)/1</f>
        <v>0</v>
      </c>
      <c r="G49" s="26">
        <f t="shared" si="0"/>
        <v>0</v>
      </c>
      <c r="I49" s="26">
        <f t="shared" si="1"/>
        <v>0</v>
      </c>
    </row>
    <row r="50" spans="1:9" ht="16.2">
      <c r="A50" s="19">
        <f t="shared" si="2"/>
        <v>42784</v>
      </c>
      <c r="D50" s="26">
        <f>IF(OR(C50="",B50=""),0,C50-B50)/1</f>
        <v>0</v>
      </c>
      <c r="G50" s="26">
        <f t="shared" si="0"/>
        <v>0</v>
      </c>
      <c r="I50" s="26">
        <f t="shared" si="1"/>
        <v>0</v>
      </c>
    </row>
    <row r="51" spans="1:9" ht="16.2">
      <c r="A51" s="19">
        <f t="shared" si="2"/>
        <v>42785</v>
      </c>
      <c r="D51" s="26">
        <f>IF(OR(C51="",B51=""),0,C51-B51)/1</f>
        <v>0</v>
      </c>
      <c r="G51" s="26">
        <f t="shared" si="0"/>
        <v>0</v>
      </c>
      <c r="I51" s="26">
        <f t="shared" si="1"/>
        <v>0</v>
      </c>
    </row>
    <row r="52" spans="1:9" ht="16.2">
      <c r="A52" s="19">
        <f t="shared" si="2"/>
        <v>42786</v>
      </c>
      <c r="D52" s="26">
        <f>IF(OR(C52="",B52=""),0,C52-B52)/1</f>
        <v>0</v>
      </c>
      <c r="G52" s="26">
        <f t="shared" si="0"/>
        <v>0</v>
      </c>
      <c r="I52" s="26">
        <f t="shared" si="1"/>
        <v>0</v>
      </c>
    </row>
    <row r="53" spans="1:9" ht="16.2">
      <c r="A53" s="19">
        <f t="shared" si="2"/>
        <v>42787</v>
      </c>
      <c r="D53" s="26">
        <f>IF(OR(C53="",B53=""),0,C53-B53)/1</f>
        <v>0</v>
      </c>
      <c r="G53" s="26">
        <f t="shared" si="0"/>
        <v>0</v>
      </c>
      <c r="I53" s="26">
        <f t="shared" si="1"/>
        <v>0</v>
      </c>
    </row>
    <row r="54" spans="1:9" ht="16.2">
      <c r="A54" s="19">
        <f t="shared" si="2"/>
        <v>42788</v>
      </c>
      <c r="D54" s="26">
        <f>IF(OR(C54="",B54=""),0,C54-B54)/1</f>
        <v>0</v>
      </c>
      <c r="G54" s="26">
        <f t="shared" si="0"/>
        <v>0</v>
      </c>
      <c r="I54" s="26">
        <f t="shared" si="1"/>
        <v>0</v>
      </c>
    </row>
    <row r="55" spans="1:9" ht="16.2">
      <c r="A55" s="19">
        <f t="shared" si="2"/>
        <v>42789</v>
      </c>
      <c r="D55" s="26">
        <f>IF(OR(C55="",B55=""),0,C55-B55)/1</f>
        <v>0</v>
      </c>
      <c r="G55" s="26">
        <f t="shared" si="0"/>
        <v>0</v>
      </c>
      <c r="I55" s="26">
        <f t="shared" si="1"/>
        <v>0</v>
      </c>
    </row>
    <row r="56" spans="1:9" ht="16.2">
      <c r="A56" s="19">
        <f t="shared" si="2"/>
        <v>42790</v>
      </c>
      <c r="D56" s="26">
        <f>IF(OR(C56="",B56=""),0,C56-B56)/1</f>
        <v>0</v>
      </c>
      <c r="G56" s="26">
        <f t="shared" si="0"/>
        <v>0</v>
      </c>
      <c r="I56" s="26">
        <f t="shared" si="1"/>
        <v>0</v>
      </c>
    </row>
    <row r="57" spans="1:9" ht="16.2">
      <c r="A57" s="19">
        <f t="shared" si="2"/>
        <v>42791</v>
      </c>
      <c r="D57" s="26">
        <f>IF(OR(C57="",B57=""),0,C57-B57)/1</f>
        <v>0</v>
      </c>
      <c r="G57" s="26">
        <f t="shared" si="0"/>
        <v>0</v>
      </c>
      <c r="I57" s="26">
        <f t="shared" si="1"/>
        <v>0</v>
      </c>
    </row>
    <row r="58" spans="1:9" ht="16.2">
      <c r="A58" s="19">
        <f t="shared" si="2"/>
        <v>42792</v>
      </c>
      <c r="D58" s="26">
        <f>IF(OR(C58="",B58=""),0,C58-B58)/1</f>
        <v>0</v>
      </c>
      <c r="G58" s="26">
        <f t="shared" si="0"/>
        <v>0</v>
      </c>
      <c r="I58" s="26">
        <f t="shared" si="1"/>
        <v>0</v>
      </c>
    </row>
    <row r="59" spans="1:9" ht="16.2">
      <c r="A59" s="19">
        <f t="shared" si="2"/>
        <v>42793</v>
      </c>
      <c r="D59" s="26">
        <f>IF(OR(C59="",B59=""),0,C59-B59)/1</f>
        <v>0</v>
      </c>
      <c r="G59" s="26">
        <f t="shared" si="0"/>
        <v>0</v>
      </c>
      <c r="I59" s="26">
        <f t="shared" si="1"/>
        <v>0</v>
      </c>
    </row>
    <row r="60" spans="1:9" ht="16.2">
      <c r="A60" s="19">
        <f t="shared" si="2"/>
        <v>42794</v>
      </c>
      <c r="B60" s="142"/>
      <c r="C60" s="142"/>
      <c r="D60" s="26">
        <f>IF(OR(C60="",B60=""),0,C60-B60)/1</f>
        <v>0</v>
      </c>
      <c r="G60" s="26">
        <f t="shared" si="0"/>
        <v>0</v>
      </c>
      <c r="I60" s="26">
        <f t="shared" si="1"/>
        <v>0</v>
      </c>
    </row>
    <row r="61" spans="1:9" ht="16.2">
      <c r="A61" s="19">
        <f t="shared" si="2"/>
        <v>42795</v>
      </c>
      <c r="B61" s="142"/>
      <c r="C61" s="142"/>
      <c r="D61" s="26">
        <f>IF(OR(C61="",B61=""),0,C61-B61)/1</f>
        <v>0</v>
      </c>
      <c r="G61" s="26">
        <f t="shared" si="0"/>
        <v>0</v>
      </c>
      <c r="I61" s="26">
        <f t="shared" si="1"/>
        <v>0</v>
      </c>
    </row>
    <row r="62" spans="1:9" ht="16.2">
      <c r="A62" s="19">
        <f t="shared" si="2"/>
        <v>42796</v>
      </c>
      <c r="B62" s="142"/>
      <c r="C62" s="142"/>
      <c r="D62" s="26">
        <f>IF(OR(C62="",B62=""),0,C62-B62)/1</f>
        <v>0</v>
      </c>
      <c r="G62" s="26">
        <f t="shared" si="0"/>
        <v>0</v>
      </c>
      <c r="I62" s="26">
        <f t="shared" si="1"/>
        <v>0</v>
      </c>
    </row>
    <row r="63" spans="1:9" ht="16.2">
      <c r="A63" s="19">
        <f t="shared" si="2"/>
        <v>42797</v>
      </c>
      <c r="B63" s="142"/>
      <c r="C63" s="142"/>
      <c r="D63" s="26">
        <f>IF(OR(C63="",B63=""),0,C63-B63)/1</f>
        <v>0</v>
      </c>
      <c r="G63" s="26">
        <f t="shared" si="0"/>
        <v>0</v>
      </c>
      <c r="I63" s="26">
        <f t="shared" si="1"/>
        <v>0</v>
      </c>
    </row>
    <row r="64" spans="1:9" ht="16.2">
      <c r="A64" s="19">
        <f t="shared" si="2"/>
        <v>42798</v>
      </c>
      <c r="D64" s="26">
        <f>IF(OR(C64="",B64=""),0,C64-B64)/1</f>
        <v>0</v>
      </c>
      <c r="G64" s="26">
        <f t="shared" si="0"/>
        <v>0</v>
      </c>
      <c r="I64" s="26">
        <f t="shared" si="1"/>
        <v>0</v>
      </c>
    </row>
    <row r="65" spans="1:9" ht="16.2">
      <c r="A65" s="19">
        <f t="shared" si="2"/>
        <v>42799</v>
      </c>
      <c r="D65" s="26">
        <f>IF(OR(C65="",B65=""),0,C65-B65)/1</f>
        <v>0</v>
      </c>
      <c r="G65" s="26">
        <f t="shared" si="0"/>
        <v>0</v>
      </c>
      <c r="I65" s="26">
        <f t="shared" si="1"/>
        <v>0</v>
      </c>
    </row>
    <row r="66" spans="1:9" ht="16.2">
      <c r="A66" s="19">
        <f t="shared" si="2"/>
        <v>42800</v>
      </c>
      <c r="D66" s="26">
        <f>IF(OR(C66="",B66=""),0,C66-B66)/1</f>
        <v>0</v>
      </c>
      <c r="G66" s="26">
        <f t="shared" si="0"/>
        <v>0</v>
      </c>
      <c r="I66" s="26">
        <f t="shared" si="1"/>
        <v>0</v>
      </c>
    </row>
    <row r="67" spans="1:9" ht="16.2">
      <c r="A67" s="19">
        <f t="shared" si="2"/>
        <v>42801</v>
      </c>
      <c r="D67" s="26">
        <f>IF(OR(C67="",B67=""),0,C67-B67)/1</f>
        <v>0</v>
      </c>
      <c r="G67" s="26">
        <f t="shared" ref="G67:G130" si="3">IF(OR(F67="",E67=""),0,F67-E67)/1</f>
        <v>0</v>
      </c>
      <c r="I67" s="26">
        <f t="shared" si="1"/>
        <v>0</v>
      </c>
    </row>
    <row r="68" spans="1:9" ht="16.2">
      <c r="A68" s="19">
        <f t="shared" si="2"/>
        <v>42802</v>
      </c>
      <c r="D68" s="26">
        <f>IF(OR(C68="",B68=""),0,C68-B68)/1</f>
        <v>0</v>
      </c>
      <c r="G68" s="26">
        <f t="shared" si="3"/>
        <v>0</v>
      </c>
      <c r="I68" s="26">
        <f t="shared" ref="I68:I131" si="4">SUM(D68+G68)</f>
        <v>0</v>
      </c>
    </row>
    <row r="69" spans="1:9" ht="16.2">
      <c r="A69" s="19">
        <f t="shared" ref="A69:A132" si="5">A68+1</f>
        <v>42803</v>
      </c>
      <c r="D69" s="26">
        <f>IF(OR(C69="",B69=""),0,C69-B69)/1</f>
        <v>0</v>
      </c>
      <c r="G69" s="26">
        <f t="shared" si="3"/>
        <v>0</v>
      </c>
      <c r="I69" s="26">
        <f t="shared" si="4"/>
        <v>0</v>
      </c>
    </row>
    <row r="70" spans="1:9" ht="16.2">
      <c r="A70" s="19">
        <f t="shared" si="5"/>
        <v>42804</v>
      </c>
      <c r="D70" s="26">
        <f>IF(OR(C70="",B70=""),0,C70-B70)/1</f>
        <v>0</v>
      </c>
      <c r="G70" s="26">
        <f t="shared" si="3"/>
        <v>0</v>
      </c>
      <c r="I70" s="26">
        <f t="shared" si="4"/>
        <v>0</v>
      </c>
    </row>
    <row r="71" spans="1:9" ht="16.2">
      <c r="A71" s="19">
        <f t="shared" si="5"/>
        <v>42805</v>
      </c>
      <c r="D71" s="26">
        <f>IF(OR(C71="",B71=""),0,C71-B71)/1</f>
        <v>0</v>
      </c>
      <c r="G71" s="26">
        <f t="shared" si="3"/>
        <v>0</v>
      </c>
      <c r="I71" s="26">
        <f t="shared" si="4"/>
        <v>0</v>
      </c>
    </row>
    <row r="72" spans="1:9" ht="16.2">
      <c r="A72" s="19">
        <f t="shared" si="5"/>
        <v>42806</v>
      </c>
      <c r="D72" s="26">
        <f>IF(OR(C72="",B72=""),0,C72-B72)/1</f>
        <v>0</v>
      </c>
      <c r="G72" s="26">
        <f t="shared" si="3"/>
        <v>0</v>
      </c>
      <c r="I72" s="26">
        <f t="shared" si="4"/>
        <v>0</v>
      </c>
    </row>
    <row r="73" spans="1:9" ht="16.2">
      <c r="A73" s="19">
        <f t="shared" si="5"/>
        <v>42807</v>
      </c>
      <c r="D73" s="26">
        <f>IF(OR(C73="",B73=""),0,C73-B73)/1</f>
        <v>0</v>
      </c>
      <c r="G73" s="26">
        <f t="shared" si="3"/>
        <v>0</v>
      </c>
      <c r="I73" s="26">
        <f t="shared" si="4"/>
        <v>0</v>
      </c>
    </row>
    <row r="74" spans="1:9" ht="16.2">
      <c r="A74" s="19">
        <f t="shared" si="5"/>
        <v>42808</v>
      </c>
      <c r="D74" s="26">
        <f>IF(OR(C74="",B74=""),0,C74-B74)/1</f>
        <v>0</v>
      </c>
      <c r="G74" s="26">
        <f t="shared" si="3"/>
        <v>0</v>
      </c>
      <c r="I74" s="26">
        <f t="shared" si="4"/>
        <v>0</v>
      </c>
    </row>
    <row r="75" spans="1:9" ht="16.2">
      <c r="A75" s="19">
        <f t="shared" si="5"/>
        <v>42809</v>
      </c>
      <c r="D75" s="26">
        <f>IF(OR(C75="",B75=""),0,C75-B75)/1</f>
        <v>0</v>
      </c>
      <c r="G75" s="26">
        <f t="shared" si="3"/>
        <v>0</v>
      </c>
      <c r="I75" s="26">
        <f t="shared" si="4"/>
        <v>0</v>
      </c>
    </row>
    <row r="76" spans="1:9" ht="16.2">
      <c r="A76" s="19">
        <f t="shared" si="5"/>
        <v>42810</v>
      </c>
      <c r="D76" s="26">
        <f>IF(OR(C76="",B76=""),0,C76-B76)/1</f>
        <v>0</v>
      </c>
      <c r="G76" s="26">
        <f t="shared" si="3"/>
        <v>0</v>
      </c>
      <c r="I76" s="26">
        <f t="shared" si="4"/>
        <v>0</v>
      </c>
    </row>
    <row r="77" spans="1:9" ht="16.2">
      <c r="A77" s="19">
        <f t="shared" si="5"/>
        <v>42811</v>
      </c>
      <c r="D77" s="26">
        <f>IF(OR(C77="",B77=""),0,C77-B77)/1</f>
        <v>0</v>
      </c>
      <c r="G77" s="26">
        <f t="shared" si="3"/>
        <v>0</v>
      </c>
      <c r="I77" s="26">
        <f t="shared" si="4"/>
        <v>0</v>
      </c>
    </row>
    <row r="78" spans="1:9" ht="16.2">
      <c r="A78" s="19">
        <f t="shared" si="5"/>
        <v>42812</v>
      </c>
      <c r="D78" s="26">
        <f>IF(OR(C78="",B78=""),0,C78-B78)/1</f>
        <v>0</v>
      </c>
      <c r="G78" s="26">
        <f t="shared" si="3"/>
        <v>0</v>
      </c>
      <c r="I78" s="26">
        <f t="shared" si="4"/>
        <v>0</v>
      </c>
    </row>
    <row r="79" spans="1:9" ht="16.2">
      <c r="A79" s="19">
        <f t="shared" si="5"/>
        <v>42813</v>
      </c>
      <c r="D79" s="26">
        <f>IF(OR(C79="",B79=""),0,C79-B79)/1</f>
        <v>0</v>
      </c>
      <c r="G79" s="26">
        <f t="shared" si="3"/>
        <v>0</v>
      </c>
      <c r="I79" s="26">
        <f t="shared" si="4"/>
        <v>0</v>
      </c>
    </row>
    <row r="80" spans="1:9" ht="16.2">
      <c r="A80" s="19">
        <f t="shared" si="5"/>
        <v>42814</v>
      </c>
      <c r="D80" s="26">
        <f>IF(OR(C80="",B80=""),0,C80-B80)/1</f>
        <v>0</v>
      </c>
      <c r="G80" s="26">
        <f t="shared" si="3"/>
        <v>0</v>
      </c>
      <c r="I80" s="26">
        <f t="shared" si="4"/>
        <v>0</v>
      </c>
    </row>
    <row r="81" spans="1:11" ht="16.2">
      <c r="A81" s="19">
        <f t="shared" si="5"/>
        <v>42815</v>
      </c>
      <c r="D81" s="26">
        <f>IF(OR(C81="",B81=""),0,C81-B81)/1</f>
        <v>0</v>
      </c>
      <c r="G81" s="26">
        <f t="shared" si="3"/>
        <v>0</v>
      </c>
      <c r="I81" s="26">
        <f t="shared" si="4"/>
        <v>0</v>
      </c>
    </row>
    <row r="82" spans="1:11" ht="16.2">
      <c r="A82" s="19">
        <f t="shared" si="5"/>
        <v>42816</v>
      </c>
      <c r="D82" s="26">
        <f>IF(OR(C82="",B82=""),0,C82-B82)/1</f>
        <v>0</v>
      </c>
      <c r="G82" s="26">
        <f t="shared" si="3"/>
        <v>0</v>
      </c>
      <c r="I82" s="26">
        <f t="shared" si="4"/>
        <v>0</v>
      </c>
    </row>
    <row r="83" spans="1:11" ht="16.2">
      <c r="A83" s="19">
        <f t="shared" si="5"/>
        <v>42817</v>
      </c>
      <c r="D83" s="26">
        <f>IF(OR(C83="",B83=""),0,C83-B83)/1</f>
        <v>0</v>
      </c>
      <c r="G83" s="26">
        <f t="shared" si="3"/>
        <v>0</v>
      </c>
      <c r="I83" s="26">
        <f t="shared" si="4"/>
        <v>0</v>
      </c>
    </row>
    <row r="84" spans="1:11" ht="16.2">
      <c r="A84" s="19">
        <f t="shared" si="5"/>
        <v>42818</v>
      </c>
      <c r="D84" s="26">
        <f>IF(OR(C84="",B84=""),0,C84-B84)/1</f>
        <v>0</v>
      </c>
      <c r="G84" s="26">
        <f t="shared" si="3"/>
        <v>0</v>
      </c>
      <c r="I84" s="26">
        <f t="shared" si="4"/>
        <v>0</v>
      </c>
    </row>
    <row r="85" spans="1:11" ht="16.2">
      <c r="A85" s="19">
        <f t="shared" si="5"/>
        <v>42819</v>
      </c>
      <c r="D85" s="26">
        <f>IF(OR(C85="",B85=""),0,C85-B85)/1</f>
        <v>0</v>
      </c>
      <c r="G85" s="26">
        <f t="shared" si="3"/>
        <v>0</v>
      </c>
      <c r="I85" s="26">
        <f t="shared" si="4"/>
        <v>0</v>
      </c>
    </row>
    <row r="86" spans="1:11" ht="16.2">
      <c r="A86" s="19">
        <f t="shared" si="5"/>
        <v>42820</v>
      </c>
      <c r="D86" s="26">
        <f>IF(OR(C86="",B86=""),0,C86-B86)/1</f>
        <v>0</v>
      </c>
      <c r="G86" s="26">
        <f t="shared" si="3"/>
        <v>0</v>
      </c>
      <c r="I86" s="26">
        <f t="shared" si="4"/>
        <v>0</v>
      </c>
    </row>
    <row r="87" spans="1:11" ht="16.2">
      <c r="A87" s="19">
        <f t="shared" si="5"/>
        <v>42821</v>
      </c>
      <c r="D87" s="26">
        <f>IF(OR(C87="",B87=""),0,C87-B87)/1</f>
        <v>0</v>
      </c>
      <c r="G87" s="26">
        <f t="shared" si="3"/>
        <v>0</v>
      </c>
      <c r="I87" s="26">
        <f t="shared" si="4"/>
        <v>0</v>
      </c>
    </row>
    <row r="88" spans="1:11" ht="16.2">
      <c r="A88" s="19">
        <f t="shared" si="5"/>
        <v>42822</v>
      </c>
      <c r="D88" s="26">
        <f>IF(OR(C88="",B88=""),0,C88-B88)/1</f>
        <v>0</v>
      </c>
      <c r="G88" s="26">
        <f t="shared" si="3"/>
        <v>0</v>
      </c>
      <c r="I88" s="26">
        <f t="shared" si="4"/>
        <v>0</v>
      </c>
    </row>
    <row r="89" spans="1:11" ht="16.2">
      <c r="A89" s="19">
        <f t="shared" si="5"/>
        <v>42823</v>
      </c>
      <c r="D89" s="26">
        <f>IF(OR(C89="",B89=""),0,C89-B89)/1</f>
        <v>0</v>
      </c>
      <c r="G89" s="26">
        <f t="shared" si="3"/>
        <v>0</v>
      </c>
      <c r="I89" s="26">
        <f t="shared" si="4"/>
        <v>0</v>
      </c>
    </row>
    <row r="90" spans="1:11" ht="16.2">
      <c r="A90" s="19">
        <f t="shared" si="5"/>
        <v>42824</v>
      </c>
      <c r="D90" s="26">
        <f>IF(OR(C90="",B90=""),0,C90-B90)/1</f>
        <v>0</v>
      </c>
      <c r="G90" s="26">
        <f t="shared" si="3"/>
        <v>0</v>
      </c>
      <c r="I90" s="26">
        <f t="shared" si="4"/>
        <v>0</v>
      </c>
    </row>
    <row r="91" spans="1:11" ht="16.2">
      <c r="A91" s="19">
        <f t="shared" si="5"/>
        <v>42825</v>
      </c>
      <c r="B91" s="142"/>
      <c r="C91" s="142"/>
      <c r="D91" s="26">
        <f>IF(OR(C91="",B91=""),0,C91-B91)/1</f>
        <v>0</v>
      </c>
      <c r="G91" s="26">
        <f t="shared" si="3"/>
        <v>0</v>
      </c>
      <c r="I91" s="26">
        <f t="shared" si="4"/>
        <v>0</v>
      </c>
    </row>
    <row r="92" spans="1:11" ht="16.2">
      <c r="A92" s="19">
        <f t="shared" si="5"/>
        <v>42826</v>
      </c>
      <c r="B92" s="142"/>
      <c r="C92" s="142"/>
      <c r="D92" s="26">
        <f>IF(OR(C92="",B92=""),0,C92-B92)/1</f>
        <v>0</v>
      </c>
      <c r="G92" s="26">
        <f t="shared" si="3"/>
        <v>0</v>
      </c>
      <c r="I92" s="26">
        <f t="shared" si="4"/>
        <v>0</v>
      </c>
    </row>
    <row r="93" spans="1:11" ht="16.2">
      <c r="A93" s="19">
        <f t="shared" si="5"/>
        <v>42827</v>
      </c>
      <c r="B93" s="142"/>
      <c r="C93" s="142"/>
      <c r="D93" s="26">
        <f>IF(OR(C93="",B93=""),0,C93-B93)/1</f>
        <v>0</v>
      </c>
      <c r="G93" s="26">
        <f t="shared" si="3"/>
        <v>0</v>
      </c>
      <c r="I93" s="26">
        <f t="shared" si="4"/>
        <v>0</v>
      </c>
    </row>
    <row r="94" spans="1:11" ht="16.2">
      <c r="A94" s="19">
        <f t="shared" si="5"/>
        <v>42828</v>
      </c>
      <c r="B94" s="142"/>
      <c r="C94" s="142"/>
      <c r="D94" s="26">
        <f>IF(OR(C94="",B94=""),0,C94-B94)/1</f>
        <v>0</v>
      </c>
      <c r="G94" s="26">
        <f t="shared" si="3"/>
        <v>0</v>
      </c>
      <c r="I94" s="26">
        <f t="shared" si="4"/>
        <v>0</v>
      </c>
    </row>
    <row r="95" spans="1:11" ht="16.2">
      <c r="A95" s="19">
        <f t="shared" si="5"/>
        <v>42829</v>
      </c>
      <c r="B95" s="142">
        <v>0.33333333333333331</v>
      </c>
      <c r="C95" s="142">
        <v>0.48958333333333331</v>
      </c>
      <c r="D95" s="26">
        <f>IF(OR(C95="",B95=""),0,C95-B95)/1</f>
        <v>0.15625</v>
      </c>
      <c r="E95" s="142">
        <v>0.53125</v>
      </c>
      <c r="F95" s="142">
        <v>0.66666666666666663</v>
      </c>
      <c r="G95" s="26">
        <f t="shared" si="3"/>
        <v>0.13541666666666663</v>
      </c>
      <c r="I95" s="26">
        <f t="shared" si="4"/>
        <v>0.29166666666666663</v>
      </c>
      <c r="K95" s="17">
        <v>1</v>
      </c>
    </row>
    <row r="96" spans="1:11" ht="16.2">
      <c r="A96" s="19">
        <f t="shared" si="5"/>
        <v>42830</v>
      </c>
      <c r="B96" s="142">
        <v>0.33333333333333331</v>
      </c>
      <c r="C96" s="142">
        <v>0.48958333333333331</v>
      </c>
      <c r="D96" s="26">
        <f>IF(OR(C96="",B96=""),0,C96-B96)/1</f>
        <v>0.15625</v>
      </c>
      <c r="E96" s="142">
        <v>0.53125</v>
      </c>
      <c r="F96" s="142">
        <v>0.66666666666666663</v>
      </c>
      <c r="G96" s="26">
        <f t="shared" si="3"/>
        <v>0.13541666666666663</v>
      </c>
      <c r="I96" s="26">
        <f t="shared" si="4"/>
        <v>0.29166666666666663</v>
      </c>
      <c r="K96" s="17">
        <v>1</v>
      </c>
    </row>
    <row r="97" spans="1:11" ht="16.2">
      <c r="A97" s="19">
        <f t="shared" si="5"/>
        <v>42831</v>
      </c>
      <c r="B97" s="142">
        <v>0.33333333333333331</v>
      </c>
      <c r="C97" s="142">
        <v>0.48958333333333331</v>
      </c>
      <c r="D97" s="26">
        <f>IF(OR(C97="",B97=""),0,C97-B97)/1</f>
        <v>0.15625</v>
      </c>
      <c r="E97" s="142">
        <v>0.53125</v>
      </c>
      <c r="F97" s="142">
        <v>0.66666666666666663</v>
      </c>
      <c r="G97" s="26">
        <f t="shared" si="3"/>
        <v>0.13541666666666663</v>
      </c>
      <c r="I97" s="26">
        <f t="shared" si="4"/>
        <v>0.29166666666666663</v>
      </c>
      <c r="K97" s="17">
        <v>1</v>
      </c>
    </row>
    <row r="98" spans="1:11" ht="16.2">
      <c r="A98" s="19">
        <f t="shared" si="5"/>
        <v>42832</v>
      </c>
      <c r="B98" s="142">
        <v>0.33333333333333331</v>
      </c>
      <c r="C98" s="142">
        <v>0.48958333333333331</v>
      </c>
      <c r="D98" s="26">
        <f>IF(OR(C98="",B98=""),0,C98-B98)/1</f>
        <v>0.15625</v>
      </c>
      <c r="E98" s="142">
        <v>0.53125</v>
      </c>
      <c r="F98" s="142">
        <v>0.66666666666666663</v>
      </c>
      <c r="G98" s="26">
        <f t="shared" si="3"/>
        <v>0.13541666666666663</v>
      </c>
      <c r="I98" s="26">
        <f t="shared" si="4"/>
        <v>0.29166666666666663</v>
      </c>
      <c r="K98" s="17">
        <v>1</v>
      </c>
    </row>
    <row r="99" spans="1:11" ht="16.2">
      <c r="A99" s="19">
        <f t="shared" si="5"/>
        <v>42833</v>
      </c>
      <c r="D99" s="26">
        <f>IF(OR(C99="",B99=""),0,C99-B99)/1</f>
        <v>0</v>
      </c>
      <c r="G99" s="26">
        <f t="shared" si="3"/>
        <v>0</v>
      </c>
      <c r="I99" s="26">
        <f t="shared" si="4"/>
        <v>0</v>
      </c>
    </row>
    <row r="100" spans="1:11" ht="16.2">
      <c r="A100" s="19">
        <f t="shared" si="5"/>
        <v>42834</v>
      </c>
      <c r="D100" s="26">
        <f>IF(OR(C100="",B100=""),0,C100-B100)/1</f>
        <v>0</v>
      </c>
      <c r="G100" s="26">
        <f t="shared" si="3"/>
        <v>0</v>
      </c>
      <c r="I100" s="26">
        <f t="shared" si="4"/>
        <v>0</v>
      </c>
    </row>
    <row r="101" spans="1:11" ht="16.2">
      <c r="A101" s="19">
        <f t="shared" si="5"/>
        <v>42835</v>
      </c>
      <c r="D101" s="26">
        <f>IF(OR(C101="",B101=""),0,C101-B101)/1</f>
        <v>0</v>
      </c>
      <c r="G101" s="26">
        <f t="shared" si="3"/>
        <v>0</v>
      </c>
      <c r="I101" s="26">
        <f t="shared" si="4"/>
        <v>0</v>
      </c>
    </row>
    <row r="102" spans="1:11" ht="16.2">
      <c r="A102" s="19">
        <f t="shared" si="5"/>
        <v>42836</v>
      </c>
      <c r="D102" s="26">
        <f>IF(OR(C102="",B102=""),0,C102-B102)/1</f>
        <v>0</v>
      </c>
      <c r="G102" s="26">
        <f t="shared" si="3"/>
        <v>0</v>
      </c>
      <c r="I102" s="26">
        <f t="shared" si="4"/>
        <v>0</v>
      </c>
    </row>
    <row r="103" spans="1:11" ht="16.2">
      <c r="A103" s="19">
        <f t="shared" si="5"/>
        <v>42837</v>
      </c>
      <c r="D103" s="26">
        <f>IF(OR(C103="",B103=""),0,C103-B103)/1</f>
        <v>0</v>
      </c>
      <c r="G103" s="26">
        <f t="shared" si="3"/>
        <v>0</v>
      </c>
      <c r="I103" s="26">
        <f t="shared" si="4"/>
        <v>0</v>
      </c>
    </row>
    <row r="104" spans="1:11" ht="16.2">
      <c r="A104" s="19">
        <f t="shared" si="5"/>
        <v>42838</v>
      </c>
      <c r="D104" s="26">
        <f>IF(OR(C104="",B104=""),0,C104-B104)/1</f>
        <v>0</v>
      </c>
      <c r="G104" s="26">
        <f t="shared" si="3"/>
        <v>0</v>
      </c>
      <c r="I104" s="26">
        <f t="shared" si="4"/>
        <v>0</v>
      </c>
    </row>
    <row r="105" spans="1:11" ht="16.2">
      <c r="A105" s="19">
        <f t="shared" si="5"/>
        <v>42839</v>
      </c>
      <c r="D105" s="26">
        <f>IF(OR(C105="",B105=""),0,C105-B105)/1</f>
        <v>0</v>
      </c>
      <c r="G105" s="26">
        <f t="shared" si="3"/>
        <v>0</v>
      </c>
      <c r="I105" s="26">
        <f t="shared" si="4"/>
        <v>0</v>
      </c>
    </row>
    <row r="106" spans="1:11" ht="16.2">
      <c r="A106" s="19">
        <f t="shared" si="5"/>
        <v>42840</v>
      </c>
      <c r="D106" s="26">
        <f>IF(OR(C106="",B106=""),0,C106-B106)/1</f>
        <v>0</v>
      </c>
      <c r="G106" s="26">
        <f t="shared" si="3"/>
        <v>0</v>
      </c>
      <c r="I106" s="26">
        <f t="shared" si="4"/>
        <v>0</v>
      </c>
    </row>
    <row r="107" spans="1:11" ht="16.2">
      <c r="A107" s="19">
        <f t="shared" si="5"/>
        <v>42841</v>
      </c>
      <c r="D107" s="26">
        <f>IF(OR(C107="",B107=""),0,C107-B107)/1</f>
        <v>0</v>
      </c>
      <c r="G107" s="26">
        <f t="shared" si="3"/>
        <v>0</v>
      </c>
      <c r="I107" s="26">
        <f t="shared" si="4"/>
        <v>0</v>
      </c>
    </row>
    <row r="108" spans="1:11" ht="16.2">
      <c r="A108" s="19">
        <f t="shared" si="5"/>
        <v>42842</v>
      </c>
      <c r="D108" s="26">
        <f>IF(OR(C108="",B108=""),0,C108-B108)/1</f>
        <v>0</v>
      </c>
      <c r="G108" s="26">
        <f t="shared" si="3"/>
        <v>0</v>
      </c>
      <c r="I108" s="26">
        <f t="shared" si="4"/>
        <v>0</v>
      </c>
    </row>
    <row r="109" spans="1:11" ht="16.2">
      <c r="A109" s="19">
        <f t="shared" si="5"/>
        <v>42843</v>
      </c>
      <c r="D109" s="26">
        <f>IF(OR(C109="",B109=""),0,C109-B109)/1</f>
        <v>0</v>
      </c>
      <c r="G109" s="26">
        <f t="shared" si="3"/>
        <v>0</v>
      </c>
      <c r="I109" s="26">
        <f t="shared" si="4"/>
        <v>0</v>
      </c>
    </row>
    <row r="110" spans="1:11" ht="16.2">
      <c r="A110" s="19">
        <f t="shared" si="5"/>
        <v>42844</v>
      </c>
      <c r="D110" s="26">
        <f>IF(OR(C110="",B110=""),0,C110-B110)/1</f>
        <v>0</v>
      </c>
      <c r="G110" s="26">
        <f t="shared" si="3"/>
        <v>0</v>
      </c>
      <c r="I110" s="26">
        <f t="shared" si="4"/>
        <v>0</v>
      </c>
    </row>
    <row r="111" spans="1:11" ht="16.2">
      <c r="A111" s="19">
        <f t="shared" si="5"/>
        <v>42845</v>
      </c>
      <c r="D111" s="26">
        <f>IF(OR(C111="",B111=""),0,C111-B111)/1</f>
        <v>0</v>
      </c>
      <c r="G111" s="26">
        <f t="shared" si="3"/>
        <v>0</v>
      </c>
      <c r="I111" s="26">
        <f t="shared" si="4"/>
        <v>0</v>
      </c>
    </row>
    <row r="112" spans="1:11" ht="16.2">
      <c r="A112" s="19">
        <f t="shared" si="5"/>
        <v>42846</v>
      </c>
      <c r="D112" s="26">
        <f>IF(OR(C112="",B112=""),0,C112-B112)/1</f>
        <v>0</v>
      </c>
      <c r="G112" s="26">
        <f t="shared" si="3"/>
        <v>0</v>
      </c>
      <c r="I112" s="26">
        <f t="shared" si="4"/>
        <v>0</v>
      </c>
    </row>
    <row r="113" spans="1:11" ht="16.2">
      <c r="A113" s="19">
        <f t="shared" si="5"/>
        <v>42847</v>
      </c>
      <c r="D113" s="26">
        <f>IF(OR(C113="",B113=""),0,C113-B113)/1</f>
        <v>0</v>
      </c>
      <c r="G113" s="26">
        <f t="shared" si="3"/>
        <v>0</v>
      </c>
      <c r="I113" s="26">
        <f t="shared" si="4"/>
        <v>0</v>
      </c>
    </row>
    <row r="114" spans="1:11" ht="16.2">
      <c r="A114" s="19">
        <f t="shared" si="5"/>
        <v>42848</v>
      </c>
      <c r="D114" s="26">
        <f>IF(OR(C114="",B114=""),0,C114-B114)/1</f>
        <v>0</v>
      </c>
      <c r="G114" s="26">
        <f t="shared" si="3"/>
        <v>0</v>
      </c>
      <c r="I114" s="26">
        <f t="shared" si="4"/>
        <v>0</v>
      </c>
    </row>
    <row r="115" spans="1:11" ht="16.2">
      <c r="A115" s="19">
        <f t="shared" si="5"/>
        <v>42849</v>
      </c>
      <c r="D115" s="26">
        <f>IF(OR(C115="",B115=""),0,C115-B115)/1</f>
        <v>0</v>
      </c>
      <c r="G115" s="26">
        <f t="shared" si="3"/>
        <v>0</v>
      </c>
      <c r="I115" s="26">
        <f t="shared" si="4"/>
        <v>0</v>
      </c>
    </row>
    <row r="116" spans="1:11" ht="16.2">
      <c r="A116" s="19">
        <f t="shared" si="5"/>
        <v>42850</v>
      </c>
      <c r="D116" s="26">
        <f>IF(OR(C116="",B116=""),0,C116-B116)/1</f>
        <v>0</v>
      </c>
      <c r="G116" s="26">
        <f t="shared" si="3"/>
        <v>0</v>
      </c>
      <c r="I116" s="26">
        <f t="shared" si="4"/>
        <v>0</v>
      </c>
    </row>
    <row r="117" spans="1:11" ht="16.2">
      <c r="A117" s="19">
        <f t="shared" si="5"/>
        <v>42851</v>
      </c>
      <c r="D117" s="26">
        <f>IF(OR(C117="",B117=""),0,C117-B117)/1</f>
        <v>0</v>
      </c>
      <c r="G117" s="26">
        <f t="shared" si="3"/>
        <v>0</v>
      </c>
      <c r="I117" s="26">
        <f t="shared" si="4"/>
        <v>0</v>
      </c>
    </row>
    <row r="118" spans="1:11" ht="16.2">
      <c r="A118" s="19">
        <f t="shared" si="5"/>
        <v>42852</v>
      </c>
      <c r="D118" s="26">
        <f>IF(OR(C118="",B118=""),0,C118-B118)/1</f>
        <v>0</v>
      </c>
      <c r="G118" s="26">
        <f t="shared" si="3"/>
        <v>0</v>
      </c>
      <c r="I118" s="26">
        <f t="shared" si="4"/>
        <v>0</v>
      </c>
    </row>
    <row r="119" spans="1:11" ht="16.2">
      <c r="A119" s="19">
        <f t="shared" si="5"/>
        <v>42853</v>
      </c>
      <c r="D119" s="26">
        <f>IF(OR(C119="",B119=""),0,C119-B119)/1</f>
        <v>0</v>
      </c>
      <c r="G119" s="26">
        <f t="shared" si="3"/>
        <v>0</v>
      </c>
      <c r="I119" s="26">
        <f t="shared" si="4"/>
        <v>0</v>
      </c>
    </row>
    <row r="120" spans="1:11" ht="16.2">
      <c r="A120" s="19">
        <f t="shared" si="5"/>
        <v>42854</v>
      </c>
      <c r="B120" s="142"/>
      <c r="C120" s="142"/>
      <c r="D120" s="26">
        <f>IF(OR(C120="",B120=""),0,C120-B120)/1</f>
        <v>0</v>
      </c>
      <c r="G120" s="26">
        <f t="shared" si="3"/>
        <v>0</v>
      </c>
      <c r="I120" s="26">
        <f t="shared" si="4"/>
        <v>0</v>
      </c>
    </row>
    <row r="121" spans="1:11" ht="16.2">
      <c r="A121" s="19">
        <f t="shared" si="5"/>
        <v>42855</v>
      </c>
      <c r="B121" s="142"/>
      <c r="C121" s="142"/>
      <c r="D121" s="26">
        <f>IF(OR(C121="",B121=""),0,C121-B121)/1</f>
        <v>0</v>
      </c>
      <c r="G121" s="26">
        <f t="shared" si="3"/>
        <v>0</v>
      </c>
      <c r="I121" s="26">
        <f t="shared" si="4"/>
        <v>0</v>
      </c>
    </row>
    <row r="122" spans="1:11" ht="16.2">
      <c r="A122" s="19">
        <f t="shared" si="5"/>
        <v>42856</v>
      </c>
      <c r="B122" s="142"/>
      <c r="C122" s="142"/>
      <c r="D122" s="26">
        <f>IF(OR(C122="",B122=""),0,C122-B122)/1</f>
        <v>0</v>
      </c>
      <c r="G122" s="26">
        <f t="shared" si="3"/>
        <v>0</v>
      </c>
      <c r="I122" s="26">
        <f t="shared" si="4"/>
        <v>0</v>
      </c>
    </row>
    <row r="123" spans="1:11" ht="16.2">
      <c r="A123" s="19">
        <f t="shared" si="5"/>
        <v>42857</v>
      </c>
      <c r="B123" s="142"/>
      <c r="C123" s="142"/>
      <c r="E123" s="142"/>
      <c r="F123" s="142"/>
      <c r="G123" s="26">
        <f t="shared" si="3"/>
        <v>0</v>
      </c>
      <c r="I123" s="26">
        <f t="shared" si="4"/>
        <v>0</v>
      </c>
    </row>
    <row r="124" spans="1:11" ht="16.2">
      <c r="A124" s="19">
        <f t="shared" si="5"/>
        <v>42858</v>
      </c>
      <c r="B124" s="142">
        <v>0.375</v>
      </c>
      <c r="C124" s="142">
        <v>0.54166666666666663</v>
      </c>
      <c r="D124" s="26">
        <f>IF(OR(C124="",B124=""),0,C124-B124)/1</f>
        <v>0.16666666666666663</v>
      </c>
      <c r="E124" s="142">
        <v>0.5625</v>
      </c>
      <c r="F124" s="142">
        <v>0.70833333333333337</v>
      </c>
      <c r="G124" s="26">
        <f t="shared" si="3"/>
        <v>0.14583333333333337</v>
      </c>
      <c r="I124" s="26">
        <f t="shared" si="4"/>
        <v>0.3125</v>
      </c>
      <c r="K124" s="17">
        <v>2</v>
      </c>
    </row>
    <row r="125" spans="1:11" ht="16.2">
      <c r="A125" s="19">
        <f t="shared" si="5"/>
        <v>42859</v>
      </c>
      <c r="B125" s="142">
        <v>0.375</v>
      </c>
      <c r="C125" s="142">
        <v>0.54166666666666663</v>
      </c>
      <c r="D125" s="26">
        <f>IF(OR(C125="",B125=""),0,C125-B125)/1</f>
        <v>0.16666666666666663</v>
      </c>
      <c r="E125" s="142">
        <v>0.5625</v>
      </c>
      <c r="F125" s="142">
        <v>0.70833333333333337</v>
      </c>
      <c r="G125" s="26">
        <f t="shared" si="3"/>
        <v>0.14583333333333337</v>
      </c>
      <c r="I125" s="26">
        <f t="shared" si="4"/>
        <v>0.3125</v>
      </c>
      <c r="K125" s="17">
        <v>2</v>
      </c>
    </row>
    <row r="126" spans="1:11" ht="16.2">
      <c r="A126" s="19">
        <f t="shared" si="5"/>
        <v>42860</v>
      </c>
      <c r="B126" s="142">
        <v>0.375</v>
      </c>
      <c r="C126" s="142">
        <v>0.54166666666666663</v>
      </c>
      <c r="D126" s="26">
        <f>IF(OR(C126="",B126=""),0,C126-B126)/1</f>
        <v>0.16666666666666663</v>
      </c>
      <c r="E126" s="142">
        <v>0.5625</v>
      </c>
      <c r="F126" s="142">
        <v>0.70833333333333337</v>
      </c>
      <c r="G126" s="26">
        <f t="shared" si="3"/>
        <v>0.14583333333333337</v>
      </c>
      <c r="I126" s="26">
        <f t="shared" si="4"/>
        <v>0.3125</v>
      </c>
      <c r="K126" s="17">
        <v>2</v>
      </c>
    </row>
    <row r="127" spans="1:11" ht="16.2">
      <c r="A127" s="19">
        <f t="shared" si="5"/>
        <v>42861</v>
      </c>
      <c r="D127" s="26">
        <f>IF(OR(C127="",B127=""),0,C127-B127)/1</f>
        <v>0</v>
      </c>
      <c r="G127" s="26">
        <f t="shared" si="3"/>
        <v>0</v>
      </c>
      <c r="I127" s="26">
        <f t="shared" si="4"/>
        <v>0</v>
      </c>
    </row>
    <row r="128" spans="1:11" ht="16.2">
      <c r="A128" s="19">
        <f t="shared" si="5"/>
        <v>42862</v>
      </c>
      <c r="D128" s="26">
        <f>IF(OR(C128="",B128=""),0,C128-B128)/1</f>
        <v>0</v>
      </c>
      <c r="G128" s="26">
        <f t="shared" si="3"/>
        <v>0</v>
      </c>
      <c r="I128" s="26">
        <f t="shared" si="4"/>
        <v>0</v>
      </c>
    </row>
    <row r="129" spans="1:11" ht="16.2">
      <c r="A129" s="19">
        <f t="shared" si="5"/>
        <v>42863</v>
      </c>
      <c r="D129" s="26">
        <f>IF(OR(C129="",B129=""),0,C129-B129)/1</f>
        <v>0</v>
      </c>
      <c r="G129" s="26">
        <f t="shared" si="3"/>
        <v>0</v>
      </c>
      <c r="I129" s="26">
        <f t="shared" si="4"/>
        <v>0</v>
      </c>
    </row>
    <row r="130" spans="1:11" ht="16.2">
      <c r="A130" s="19">
        <f t="shared" si="5"/>
        <v>42864</v>
      </c>
      <c r="B130" s="142">
        <v>0.375</v>
      </c>
      <c r="C130" s="142">
        <v>0.54166666666666663</v>
      </c>
      <c r="D130" s="26">
        <f>IF(OR(C130="",B130=""),0,C130-B130)/1</f>
        <v>0.16666666666666663</v>
      </c>
      <c r="E130" s="142">
        <v>0.5625</v>
      </c>
      <c r="F130" s="142">
        <v>0.70833333333333337</v>
      </c>
      <c r="G130" s="26">
        <f t="shared" si="3"/>
        <v>0.14583333333333337</v>
      </c>
      <c r="I130" s="26">
        <f t="shared" si="4"/>
        <v>0.3125</v>
      </c>
      <c r="K130" s="17">
        <v>2</v>
      </c>
    </row>
    <row r="131" spans="1:11" ht="16.2">
      <c r="A131" s="19">
        <f t="shared" si="5"/>
        <v>42865</v>
      </c>
      <c r="B131" s="142">
        <v>0.375</v>
      </c>
      <c r="C131" s="142">
        <v>0.54166666666666663</v>
      </c>
      <c r="D131" s="26">
        <f t="shared" ref="D131:D133" si="6">IF(OR(C131="",B131=""),0,C131-B131)/1</f>
        <v>0.16666666666666663</v>
      </c>
      <c r="E131" s="142">
        <v>0.5625</v>
      </c>
      <c r="F131" s="142">
        <v>0.70833333333333337</v>
      </c>
      <c r="G131" s="26">
        <f t="shared" ref="G131:G194" si="7">IF(OR(F131="",E131=""),0,F131-E131)/1</f>
        <v>0.14583333333333337</v>
      </c>
      <c r="I131" s="26">
        <f t="shared" si="4"/>
        <v>0.3125</v>
      </c>
      <c r="K131" s="17">
        <v>2</v>
      </c>
    </row>
    <row r="132" spans="1:11" ht="16.2">
      <c r="A132" s="19">
        <f t="shared" si="5"/>
        <v>42866</v>
      </c>
      <c r="B132" s="142">
        <v>0.375</v>
      </c>
      <c r="C132" s="142">
        <v>0.54166666666666663</v>
      </c>
      <c r="D132" s="26">
        <f t="shared" si="6"/>
        <v>0.16666666666666663</v>
      </c>
      <c r="E132" s="142">
        <v>0.5625</v>
      </c>
      <c r="F132" s="142">
        <v>0.70833333333333337</v>
      </c>
      <c r="G132" s="26">
        <f t="shared" si="7"/>
        <v>0.14583333333333337</v>
      </c>
      <c r="I132" s="26">
        <f t="shared" ref="I132:I195" si="8">SUM(D132+G132)</f>
        <v>0.3125</v>
      </c>
      <c r="K132" s="17">
        <v>2</v>
      </c>
    </row>
    <row r="133" spans="1:11" ht="16.2">
      <c r="A133" s="19">
        <f t="shared" ref="A133:A196" si="9">A132+1</f>
        <v>42867</v>
      </c>
      <c r="B133" s="142">
        <v>0.375</v>
      </c>
      <c r="C133" s="142">
        <v>0.54166666666666663</v>
      </c>
      <c r="D133" s="26">
        <f t="shared" si="6"/>
        <v>0.16666666666666663</v>
      </c>
      <c r="E133" s="142">
        <v>0.5625</v>
      </c>
      <c r="F133" s="142">
        <v>0.70833333333333337</v>
      </c>
      <c r="G133" s="26">
        <f t="shared" si="7"/>
        <v>0.14583333333333337</v>
      </c>
      <c r="I133" s="26">
        <f t="shared" si="8"/>
        <v>0.3125</v>
      </c>
      <c r="K133" s="17">
        <v>2</v>
      </c>
    </row>
    <row r="134" spans="1:11" ht="16.2">
      <c r="A134" s="19">
        <f t="shared" si="9"/>
        <v>42868</v>
      </c>
      <c r="D134" s="26">
        <f>IF(OR(C134="",B134=""),0,C134-B134)/1</f>
        <v>0</v>
      </c>
      <c r="G134" s="26">
        <f t="shared" si="7"/>
        <v>0</v>
      </c>
      <c r="I134" s="26">
        <f t="shared" si="8"/>
        <v>0</v>
      </c>
    </row>
    <row r="135" spans="1:11" ht="16.2">
      <c r="A135" s="19">
        <f t="shared" si="9"/>
        <v>42869</v>
      </c>
      <c r="D135" s="26">
        <f>IF(OR(C135="",B135=""),0,C135-B135)/1</f>
        <v>0</v>
      </c>
      <c r="G135" s="26">
        <f t="shared" si="7"/>
        <v>0</v>
      </c>
      <c r="I135" s="26">
        <f t="shared" si="8"/>
        <v>0</v>
      </c>
    </row>
    <row r="136" spans="1:11" ht="16.2">
      <c r="A136" s="19">
        <f t="shared" si="9"/>
        <v>42870</v>
      </c>
      <c r="B136" s="142">
        <v>0.29166666666666669</v>
      </c>
      <c r="C136" s="142">
        <v>0.5</v>
      </c>
      <c r="D136" s="26">
        <f>IF(OR(C136="",B136=""),0,C136-B136)/1</f>
        <v>0.20833333333333331</v>
      </c>
      <c r="E136" s="142">
        <v>0.52083333333333337</v>
      </c>
      <c r="F136" s="142">
        <v>0.66666666666666663</v>
      </c>
      <c r="G136" s="26">
        <f t="shared" si="7"/>
        <v>0.14583333333333326</v>
      </c>
      <c r="I136" s="26">
        <f t="shared" si="8"/>
        <v>0.35416666666666657</v>
      </c>
      <c r="K136" s="17">
        <v>2</v>
      </c>
    </row>
    <row r="137" spans="1:11" ht="16.2">
      <c r="A137" s="19">
        <f t="shared" si="9"/>
        <v>42871</v>
      </c>
      <c r="B137" s="142">
        <v>0.29166666666666669</v>
      </c>
      <c r="C137" s="142">
        <v>0.5</v>
      </c>
      <c r="D137" s="26">
        <f t="shared" ref="D137:D140" si="10">IF(OR(C137="",B137=""),0,C137-B137)/1</f>
        <v>0.20833333333333331</v>
      </c>
      <c r="E137" s="142">
        <v>0.52083333333333337</v>
      </c>
      <c r="F137" s="142">
        <v>0.625</v>
      </c>
      <c r="G137" s="26">
        <f t="shared" si="7"/>
        <v>0.10416666666666663</v>
      </c>
      <c r="I137" s="26">
        <f t="shared" si="8"/>
        <v>0.31249999999999994</v>
      </c>
      <c r="K137" s="17">
        <v>2</v>
      </c>
    </row>
    <row r="138" spans="1:11" ht="16.2">
      <c r="A138" s="19">
        <f t="shared" si="9"/>
        <v>42872</v>
      </c>
      <c r="B138" s="142">
        <v>0.29166666666666669</v>
      </c>
      <c r="C138" s="142">
        <v>0.5</v>
      </c>
      <c r="D138" s="26">
        <f t="shared" si="10"/>
        <v>0.20833333333333331</v>
      </c>
      <c r="E138" s="142">
        <v>0.52083333333333337</v>
      </c>
      <c r="F138" s="142">
        <v>0.625</v>
      </c>
      <c r="G138" s="26">
        <f t="shared" si="7"/>
        <v>0.10416666666666663</v>
      </c>
      <c r="I138" s="26">
        <f t="shared" si="8"/>
        <v>0.31249999999999994</v>
      </c>
    </row>
    <row r="139" spans="1:11" ht="16.2">
      <c r="A139" s="19">
        <f t="shared" si="9"/>
        <v>42873</v>
      </c>
      <c r="B139" s="142">
        <v>0.29166666666666669</v>
      </c>
      <c r="C139" s="142">
        <v>0.5</v>
      </c>
      <c r="D139" s="26">
        <f t="shared" si="10"/>
        <v>0.20833333333333331</v>
      </c>
      <c r="E139" s="142">
        <v>0.52083333333333337</v>
      </c>
      <c r="F139" s="142">
        <v>0.625</v>
      </c>
      <c r="G139" s="26">
        <f t="shared" si="7"/>
        <v>0.10416666666666663</v>
      </c>
      <c r="I139" s="26">
        <f t="shared" si="8"/>
        <v>0.31249999999999994</v>
      </c>
    </row>
    <row r="140" spans="1:11" ht="16.2">
      <c r="A140" s="19">
        <f t="shared" si="9"/>
        <v>42874</v>
      </c>
      <c r="B140" s="142">
        <v>0.29166666666666669</v>
      </c>
      <c r="C140" s="142">
        <v>0.5</v>
      </c>
      <c r="D140" s="26">
        <f t="shared" si="10"/>
        <v>0.20833333333333331</v>
      </c>
      <c r="E140" s="142">
        <v>0.52083333333333337</v>
      </c>
      <c r="F140" s="142">
        <v>0.625</v>
      </c>
      <c r="G140" s="26">
        <f t="shared" si="7"/>
        <v>0.10416666666666663</v>
      </c>
      <c r="I140" s="26">
        <f t="shared" si="8"/>
        <v>0.31249999999999994</v>
      </c>
    </row>
    <row r="141" spans="1:11" ht="16.2">
      <c r="A141" s="19">
        <f t="shared" si="9"/>
        <v>42875</v>
      </c>
      <c r="D141" s="26">
        <f>IF(OR(C141="",B141=""),0,C141-B141)/1</f>
        <v>0</v>
      </c>
      <c r="G141" s="26">
        <f t="shared" si="7"/>
        <v>0</v>
      </c>
      <c r="I141" s="26">
        <f t="shared" si="8"/>
        <v>0</v>
      </c>
    </row>
    <row r="142" spans="1:11" ht="16.2">
      <c r="A142" s="19">
        <f t="shared" si="9"/>
        <v>42876</v>
      </c>
      <c r="D142" s="26">
        <f>IF(OR(C142="",B142=""),0,C142-B142)/1</f>
        <v>0</v>
      </c>
      <c r="G142" s="26">
        <f t="shared" si="7"/>
        <v>0</v>
      </c>
      <c r="I142" s="26">
        <f t="shared" si="8"/>
        <v>0</v>
      </c>
    </row>
    <row r="143" spans="1:11" ht="16.2">
      <c r="A143" s="19">
        <f t="shared" si="9"/>
        <v>42877</v>
      </c>
      <c r="B143" s="142">
        <v>0.45833333333333331</v>
      </c>
      <c r="C143" s="142">
        <v>0.58333333333333337</v>
      </c>
      <c r="D143" s="26">
        <f>IF(OR(C143="",B143=""),0,C143-B143)/1</f>
        <v>0.12500000000000006</v>
      </c>
      <c r="E143" s="142">
        <v>0.60416666666666663</v>
      </c>
      <c r="F143" s="142">
        <v>0.79166666666666663</v>
      </c>
      <c r="G143" s="26">
        <f t="shared" si="7"/>
        <v>0.1875</v>
      </c>
      <c r="I143" s="26">
        <f t="shared" si="8"/>
        <v>0.31250000000000006</v>
      </c>
    </row>
    <row r="144" spans="1:11" ht="16.2">
      <c r="A144" s="19">
        <f t="shared" si="9"/>
        <v>42878</v>
      </c>
      <c r="B144" s="142">
        <v>0.45833333333333331</v>
      </c>
      <c r="C144" s="142">
        <v>0.58333333333333337</v>
      </c>
      <c r="D144" s="26">
        <f>IF(OR(C144="",B144=""),0,C144-B144)/1</f>
        <v>0.12500000000000006</v>
      </c>
      <c r="E144" s="142">
        <v>0.60416666666666663</v>
      </c>
      <c r="F144" s="142">
        <v>0.79166666666666663</v>
      </c>
      <c r="G144" s="26">
        <f t="shared" si="7"/>
        <v>0.1875</v>
      </c>
      <c r="I144" s="26">
        <f t="shared" si="8"/>
        <v>0.31250000000000006</v>
      </c>
    </row>
    <row r="145" spans="1:9" ht="16.2">
      <c r="A145" s="19">
        <f t="shared" si="9"/>
        <v>42879</v>
      </c>
      <c r="B145" s="142">
        <v>0.45833333333333331</v>
      </c>
      <c r="C145" s="142">
        <v>0.58333333333333337</v>
      </c>
      <c r="D145" s="26">
        <f>IF(OR(C145="",B145=""),0,C145-B145)/1</f>
        <v>0.12500000000000006</v>
      </c>
      <c r="E145" s="142">
        <v>0.60416666666666663</v>
      </c>
      <c r="F145" s="142">
        <v>0.73263888888888884</v>
      </c>
      <c r="G145" s="26">
        <f t="shared" si="7"/>
        <v>0.12847222222222221</v>
      </c>
      <c r="I145" s="26">
        <f t="shared" si="8"/>
        <v>0.25347222222222227</v>
      </c>
    </row>
    <row r="146" spans="1:9" ht="16.2">
      <c r="A146" s="19">
        <f t="shared" si="9"/>
        <v>42880</v>
      </c>
      <c r="D146" s="26">
        <f>IF(OR(C146="",B146=""),0,C146-B146)/1</f>
        <v>0</v>
      </c>
      <c r="G146" s="26">
        <f t="shared" si="7"/>
        <v>0</v>
      </c>
      <c r="I146" s="26">
        <f t="shared" si="8"/>
        <v>0</v>
      </c>
    </row>
    <row r="147" spans="1:9" ht="16.2">
      <c r="A147" s="19">
        <f t="shared" si="9"/>
        <v>42881</v>
      </c>
      <c r="D147" s="26">
        <f>IF(OR(C147="",B147=""),0,C147-B147)/1</f>
        <v>0</v>
      </c>
      <c r="G147" s="26">
        <f t="shared" si="7"/>
        <v>0</v>
      </c>
      <c r="I147" s="26">
        <f t="shared" si="8"/>
        <v>0</v>
      </c>
    </row>
    <row r="148" spans="1:9" ht="16.2">
      <c r="A148" s="19">
        <f t="shared" si="9"/>
        <v>42882</v>
      </c>
      <c r="D148" s="26">
        <f>IF(OR(C148="",B148=""),0,C148-B148)/1</f>
        <v>0</v>
      </c>
      <c r="G148" s="26">
        <f t="shared" si="7"/>
        <v>0</v>
      </c>
      <c r="I148" s="26">
        <f t="shared" si="8"/>
        <v>0</v>
      </c>
    </row>
    <row r="149" spans="1:9" ht="16.2">
      <c r="A149" s="19">
        <f t="shared" si="9"/>
        <v>42883</v>
      </c>
      <c r="D149" s="26">
        <f>IF(OR(C149="",B149=""),0,C149-B149)/1</f>
        <v>0</v>
      </c>
      <c r="G149" s="26">
        <f t="shared" si="7"/>
        <v>0</v>
      </c>
      <c r="I149" s="26">
        <f t="shared" si="8"/>
        <v>0</v>
      </c>
    </row>
    <row r="150" spans="1:9" ht="16.2">
      <c r="A150" s="19">
        <f t="shared" si="9"/>
        <v>42884</v>
      </c>
      <c r="B150" s="142">
        <v>0.29166666666666669</v>
      </c>
      <c r="C150" s="142">
        <v>0.5</v>
      </c>
      <c r="D150" s="26">
        <f t="shared" ref="D150:D154" si="11">IF(OR(C150="",B150=""),0,C150-B150)/1</f>
        <v>0.20833333333333331</v>
      </c>
      <c r="E150" s="142">
        <v>0.52083333333333337</v>
      </c>
      <c r="F150" s="142">
        <v>0.64583333333333337</v>
      </c>
      <c r="G150" s="26">
        <f t="shared" si="7"/>
        <v>0.125</v>
      </c>
      <c r="I150" s="26">
        <f t="shared" si="8"/>
        <v>0.33333333333333331</v>
      </c>
    </row>
    <row r="151" spans="1:9" ht="16.2">
      <c r="A151" s="19">
        <f t="shared" si="9"/>
        <v>42885</v>
      </c>
      <c r="B151" s="142">
        <v>0.29166666666666669</v>
      </c>
      <c r="C151" s="142">
        <v>0.5</v>
      </c>
      <c r="D151" s="26">
        <f t="shared" si="11"/>
        <v>0.20833333333333331</v>
      </c>
      <c r="E151" s="142">
        <v>0.52083333333333337</v>
      </c>
      <c r="F151" s="142">
        <v>0.625</v>
      </c>
      <c r="G151" s="26">
        <f t="shared" si="7"/>
        <v>0.10416666666666663</v>
      </c>
      <c r="I151" s="26">
        <f t="shared" si="8"/>
        <v>0.31249999999999994</v>
      </c>
    </row>
    <row r="152" spans="1:9" ht="16.2">
      <c r="A152" s="19">
        <f t="shared" si="9"/>
        <v>42886</v>
      </c>
      <c r="B152" s="142">
        <v>0.29166666666666669</v>
      </c>
      <c r="C152" s="142">
        <v>0.5</v>
      </c>
      <c r="D152" s="26">
        <f t="shared" si="11"/>
        <v>0.20833333333333331</v>
      </c>
      <c r="E152" s="142">
        <v>0.52083333333333337</v>
      </c>
      <c r="F152" s="142">
        <v>0.625</v>
      </c>
      <c r="G152" s="26">
        <f t="shared" si="7"/>
        <v>0.10416666666666663</v>
      </c>
      <c r="I152" s="26">
        <f t="shared" si="8"/>
        <v>0.31249999999999994</v>
      </c>
    </row>
    <row r="153" spans="1:9" ht="16.2">
      <c r="A153" s="19">
        <f t="shared" si="9"/>
        <v>42887</v>
      </c>
      <c r="B153" s="142">
        <v>0.29166666666666669</v>
      </c>
      <c r="C153" s="142">
        <v>0.5</v>
      </c>
      <c r="D153" s="26">
        <f t="shared" si="11"/>
        <v>0.20833333333333331</v>
      </c>
      <c r="E153" s="142">
        <v>0.52083333333333337</v>
      </c>
      <c r="F153" s="142">
        <v>0.625</v>
      </c>
      <c r="G153" s="26">
        <f t="shared" si="7"/>
        <v>0.10416666666666663</v>
      </c>
      <c r="I153" s="26">
        <f t="shared" si="8"/>
        <v>0.31249999999999994</v>
      </c>
    </row>
    <row r="154" spans="1:9" ht="16.2">
      <c r="A154" s="19">
        <f t="shared" si="9"/>
        <v>42888</v>
      </c>
      <c r="B154" s="142">
        <v>0.29166666666666669</v>
      </c>
      <c r="C154" s="142">
        <v>0.5</v>
      </c>
      <c r="D154" s="26">
        <f t="shared" si="11"/>
        <v>0.20833333333333331</v>
      </c>
      <c r="E154" s="142">
        <v>0.52083333333333337</v>
      </c>
      <c r="F154" s="142">
        <v>0.625</v>
      </c>
      <c r="G154" s="26">
        <f t="shared" si="7"/>
        <v>0.10416666666666663</v>
      </c>
      <c r="I154" s="26">
        <f t="shared" si="8"/>
        <v>0.31249999999999994</v>
      </c>
    </row>
    <row r="155" spans="1:9" ht="16.2">
      <c r="A155" s="19">
        <f t="shared" si="9"/>
        <v>42889</v>
      </c>
      <c r="D155" s="26">
        <f>IF(OR(C155="",B155=""),0,C155-B155)/1</f>
        <v>0</v>
      </c>
      <c r="G155" s="26">
        <f t="shared" si="7"/>
        <v>0</v>
      </c>
      <c r="I155" s="26">
        <f t="shared" si="8"/>
        <v>0</v>
      </c>
    </row>
    <row r="156" spans="1:9" ht="16.2">
      <c r="A156" s="19">
        <f t="shared" si="9"/>
        <v>42890</v>
      </c>
      <c r="D156" s="26">
        <f>IF(OR(C156="",B156=""),0,C156-B156)/1</f>
        <v>0</v>
      </c>
      <c r="G156" s="26">
        <f t="shared" si="7"/>
        <v>0</v>
      </c>
      <c r="I156" s="26">
        <f t="shared" si="8"/>
        <v>0</v>
      </c>
    </row>
    <row r="157" spans="1:9" ht="16.2">
      <c r="A157" s="19">
        <f t="shared" si="9"/>
        <v>42891</v>
      </c>
      <c r="D157" s="26">
        <f>IF(OR(C157="",B157=""),0,C157-B157)/1</f>
        <v>0</v>
      </c>
      <c r="G157" s="26">
        <f t="shared" si="7"/>
        <v>0</v>
      </c>
      <c r="I157" s="26">
        <f t="shared" si="8"/>
        <v>0</v>
      </c>
    </row>
    <row r="158" spans="1:9" ht="16.2">
      <c r="A158" s="19">
        <f t="shared" si="9"/>
        <v>42892</v>
      </c>
      <c r="B158" s="142">
        <v>0.29166666666666669</v>
      </c>
      <c r="C158" s="142">
        <v>0.5</v>
      </c>
      <c r="D158" s="26">
        <f t="shared" ref="D158:D161" si="12">IF(OR(C158="",B158=""),0,C158-B158)/1</f>
        <v>0.20833333333333331</v>
      </c>
      <c r="E158" s="142">
        <v>0.52083333333333337</v>
      </c>
      <c r="F158" s="142">
        <v>0.625</v>
      </c>
      <c r="G158" s="26">
        <f t="shared" si="7"/>
        <v>0.10416666666666663</v>
      </c>
      <c r="I158" s="26">
        <f t="shared" si="8"/>
        <v>0.31249999999999994</v>
      </c>
    </row>
    <row r="159" spans="1:9" ht="16.2">
      <c r="A159" s="19">
        <f t="shared" si="9"/>
        <v>42893</v>
      </c>
      <c r="B159" s="142">
        <v>0.29166666666666669</v>
      </c>
      <c r="C159" s="142">
        <v>0.5</v>
      </c>
      <c r="D159" s="26">
        <f t="shared" si="12"/>
        <v>0.20833333333333331</v>
      </c>
      <c r="E159" s="142">
        <v>0.52083333333333337</v>
      </c>
      <c r="F159" s="142">
        <v>0.63541666666666663</v>
      </c>
      <c r="G159" s="26">
        <f t="shared" si="7"/>
        <v>0.11458333333333326</v>
      </c>
      <c r="I159" s="26">
        <f t="shared" si="8"/>
        <v>0.32291666666666657</v>
      </c>
    </row>
    <row r="160" spans="1:9" ht="16.2">
      <c r="A160" s="19">
        <f t="shared" si="9"/>
        <v>42894</v>
      </c>
      <c r="B160" s="142">
        <v>0.29166666666666669</v>
      </c>
      <c r="C160" s="142">
        <v>0.5</v>
      </c>
      <c r="D160" s="26">
        <f t="shared" si="12"/>
        <v>0.20833333333333331</v>
      </c>
      <c r="E160" s="142">
        <v>0.52083333333333337</v>
      </c>
      <c r="F160" s="142">
        <v>0.625</v>
      </c>
      <c r="G160" s="26">
        <f t="shared" si="7"/>
        <v>0.10416666666666663</v>
      </c>
      <c r="I160" s="26">
        <f t="shared" si="8"/>
        <v>0.31249999999999994</v>
      </c>
    </row>
    <row r="161" spans="1:9" ht="16.2">
      <c r="A161" s="19">
        <f t="shared" si="9"/>
        <v>42895</v>
      </c>
      <c r="B161" s="142">
        <v>0.29166666666666669</v>
      </c>
      <c r="C161" s="142">
        <v>0.5</v>
      </c>
      <c r="D161" s="26">
        <f t="shared" si="12"/>
        <v>0.20833333333333331</v>
      </c>
      <c r="E161" s="142">
        <v>0.52083333333333337</v>
      </c>
      <c r="F161" s="142">
        <v>0.625</v>
      </c>
      <c r="G161" s="26">
        <f t="shared" si="7"/>
        <v>0.10416666666666663</v>
      </c>
      <c r="I161" s="26">
        <f t="shared" si="8"/>
        <v>0.31249999999999994</v>
      </c>
    </row>
    <row r="162" spans="1:9" ht="16.2">
      <c r="A162" s="19">
        <f t="shared" si="9"/>
        <v>42896</v>
      </c>
      <c r="D162" s="26">
        <f>IF(OR(C162="",B162=""),0,C162-B162)/1</f>
        <v>0</v>
      </c>
      <c r="G162" s="26">
        <f t="shared" si="7"/>
        <v>0</v>
      </c>
      <c r="I162" s="26">
        <f t="shared" si="8"/>
        <v>0</v>
      </c>
    </row>
    <row r="163" spans="1:9" ht="16.2">
      <c r="A163" s="19">
        <f t="shared" si="9"/>
        <v>42897</v>
      </c>
      <c r="D163" s="26">
        <f>IF(OR(C163="",B163=""),0,C163-B163)/1</f>
        <v>0</v>
      </c>
      <c r="G163" s="26">
        <f t="shared" si="7"/>
        <v>0</v>
      </c>
      <c r="I163" s="26">
        <f t="shared" si="8"/>
        <v>0</v>
      </c>
    </row>
    <row r="164" spans="1:9" ht="16.2">
      <c r="A164" s="19">
        <f t="shared" si="9"/>
        <v>42898</v>
      </c>
      <c r="B164" s="142">
        <v>0.45833333333333331</v>
      </c>
      <c r="C164" s="142">
        <v>0.5</v>
      </c>
      <c r="D164" s="26">
        <f>IF(OR(C164="",B164=""),0,C164-B164)/1</f>
        <v>4.1666666666666685E-2</v>
      </c>
      <c r="E164" s="142">
        <v>0.52083333333333337</v>
      </c>
      <c r="F164" s="142">
        <v>0.79166666666666663</v>
      </c>
      <c r="G164" s="26">
        <f t="shared" si="7"/>
        <v>0.27083333333333326</v>
      </c>
      <c r="I164" s="26">
        <f t="shared" si="8"/>
        <v>0.31249999999999994</v>
      </c>
    </row>
    <row r="165" spans="1:9" ht="16.2">
      <c r="A165" s="19">
        <f t="shared" si="9"/>
        <v>42899</v>
      </c>
      <c r="B165" s="142">
        <v>0.45833333333333331</v>
      </c>
      <c r="C165" s="142">
        <v>0.5</v>
      </c>
      <c r="D165" s="26">
        <f t="shared" ref="D165:D168" si="13">IF(OR(C165="",B165=""),0,C165-B165)/1</f>
        <v>4.1666666666666685E-2</v>
      </c>
      <c r="E165" s="142">
        <v>0.52083333333333337</v>
      </c>
      <c r="F165" s="142">
        <v>0.79166666666666663</v>
      </c>
      <c r="G165" s="26">
        <f t="shared" si="7"/>
        <v>0.27083333333333326</v>
      </c>
      <c r="I165" s="26">
        <f t="shared" si="8"/>
        <v>0.31249999999999994</v>
      </c>
    </row>
    <row r="166" spans="1:9" ht="16.2">
      <c r="A166" s="19">
        <f t="shared" si="9"/>
        <v>42900</v>
      </c>
      <c r="B166" s="142">
        <v>0.45833333333333331</v>
      </c>
      <c r="C166" s="142">
        <v>0.5</v>
      </c>
      <c r="D166" s="26">
        <f t="shared" si="13"/>
        <v>4.1666666666666685E-2</v>
      </c>
      <c r="E166" s="142">
        <v>0.52083333333333337</v>
      </c>
      <c r="F166" s="142">
        <v>0.79166666666666663</v>
      </c>
      <c r="G166" s="26">
        <f t="shared" si="7"/>
        <v>0.27083333333333326</v>
      </c>
      <c r="I166" s="26">
        <f t="shared" si="8"/>
        <v>0.31249999999999994</v>
      </c>
    </row>
    <row r="167" spans="1:9" ht="16.2">
      <c r="A167" s="19">
        <f t="shared" si="9"/>
        <v>42901</v>
      </c>
      <c r="B167" s="142">
        <v>0.45833333333333331</v>
      </c>
      <c r="C167" s="142">
        <v>0.5</v>
      </c>
      <c r="D167" s="26">
        <f t="shared" si="13"/>
        <v>4.1666666666666685E-2</v>
      </c>
      <c r="E167" s="142">
        <v>0.52083333333333337</v>
      </c>
      <c r="F167" s="142">
        <v>0.79166666666666663</v>
      </c>
      <c r="G167" s="26">
        <f t="shared" si="7"/>
        <v>0.27083333333333326</v>
      </c>
      <c r="I167" s="26">
        <f t="shared" si="8"/>
        <v>0.31249999999999994</v>
      </c>
    </row>
    <row r="168" spans="1:9" ht="16.2">
      <c r="A168" s="19">
        <f t="shared" si="9"/>
        <v>42902</v>
      </c>
      <c r="B168" s="142">
        <v>0.45833333333333331</v>
      </c>
      <c r="C168" s="142">
        <v>0.5</v>
      </c>
      <c r="D168" s="26">
        <f t="shared" si="13"/>
        <v>4.1666666666666685E-2</v>
      </c>
      <c r="E168" s="142">
        <v>0.52083333333333337</v>
      </c>
      <c r="F168" s="142">
        <v>0.75</v>
      </c>
      <c r="G168" s="26">
        <f t="shared" si="7"/>
        <v>0.22916666666666663</v>
      </c>
      <c r="I168" s="26">
        <f t="shared" si="8"/>
        <v>0.27083333333333331</v>
      </c>
    </row>
    <row r="169" spans="1:9" ht="16.2">
      <c r="A169" s="19">
        <f t="shared" si="9"/>
        <v>42903</v>
      </c>
      <c r="D169" s="26">
        <f>IF(OR(C169="",B169=""),0,C169-B169)/1</f>
        <v>0</v>
      </c>
      <c r="G169" s="26">
        <f t="shared" si="7"/>
        <v>0</v>
      </c>
      <c r="I169" s="26">
        <f t="shared" si="8"/>
        <v>0</v>
      </c>
    </row>
    <row r="170" spans="1:9" ht="16.2">
      <c r="A170" s="19">
        <f t="shared" si="9"/>
        <v>42904</v>
      </c>
      <c r="D170" s="26">
        <f>IF(OR(C170="",B170=""),0,C170-B170)/1</f>
        <v>0</v>
      </c>
      <c r="G170" s="26">
        <f t="shared" si="7"/>
        <v>0</v>
      </c>
      <c r="I170" s="26">
        <f t="shared" si="8"/>
        <v>0</v>
      </c>
    </row>
    <row r="171" spans="1:9" ht="16.2">
      <c r="A171" s="19">
        <f t="shared" si="9"/>
        <v>42905</v>
      </c>
      <c r="B171" s="142">
        <v>0.45833333333333331</v>
      </c>
      <c r="C171" s="142">
        <v>0.5</v>
      </c>
      <c r="D171" s="26">
        <f>IF(OR(C171="",B171=""),0,C171-B171)/1</f>
        <v>4.1666666666666685E-2</v>
      </c>
      <c r="E171" s="142">
        <v>0.52083333333333337</v>
      </c>
      <c r="F171" s="142">
        <v>0.79166666666666663</v>
      </c>
      <c r="G171" s="26">
        <f t="shared" si="7"/>
        <v>0.27083333333333326</v>
      </c>
      <c r="I171" s="26">
        <f t="shared" si="8"/>
        <v>0.31249999999999994</v>
      </c>
    </row>
    <row r="172" spans="1:9" ht="16.2">
      <c r="A172" s="19">
        <f t="shared" si="9"/>
        <v>42906</v>
      </c>
      <c r="B172" s="142">
        <v>0.45833333333333331</v>
      </c>
      <c r="C172" s="142">
        <v>0.5</v>
      </c>
      <c r="D172" s="26">
        <f t="shared" ref="D172:D175" si="14">IF(OR(C172="",B172=""),0,C172-B172)/1</f>
        <v>4.1666666666666685E-2</v>
      </c>
      <c r="E172" s="142">
        <v>0.52083333333333337</v>
      </c>
      <c r="F172" s="142">
        <v>0.80208333333333337</v>
      </c>
      <c r="G172" s="26">
        <f t="shared" si="7"/>
        <v>0.28125</v>
      </c>
      <c r="I172" s="26">
        <f t="shared" si="8"/>
        <v>0.32291666666666669</v>
      </c>
    </row>
    <row r="173" spans="1:9" ht="16.2">
      <c r="A173" s="19">
        <f t="shared" si="9"/>
        <v>42907</v>
      </c>
      <c r="B173" s="142">
        <v>0.45833333333333331</v>
      </c>
      <c r="C173" s="142">
        <v>0.5</v>
      </c>
      <c r="D173" s="26">
        <f t="shared" si="14"/>
        <v>4.1666666666666685E-2</v>
      </c>
      <c r="E173" s="142">
        <v>0.52083333333333337</v>
      </c>
      <c r="F173" s="142">
        <v>0.79166666666666663</v>
      </c>
      <c r="G173" s="26">
        <f t="shared" si="7"/>
        <v>0.27083333333333326</v>
      </c>
      <c r="I173" s="26">
        <f t="shared" si="8"/>
        <v>0.31249999999999994</v>
      </c>
    </row>
    <row r="174" spans="1:9" ht="16.2">
      <c r="A174" s="19">
        <f t="shared" si="9"/>
        <v>42908</v>
      </c>
      <c r="B174" s="142">
        <v>0.45833333333333331</v>
      </c>
      <c r="C174" s="142">
        <v>0.5</v>
      </c>
      <c r="D174" s="26">
        <f t="shared" si="14"/>
        <v>4.1666666666666685E-2</v>
      </c>
      <c r="E174" s="142">
        <v>0.52083333333333337</v>
      </c>
      <c r="F174" s="142">
        <v>0.79166666666666663</v>
      </c>
      <c r="G174" s="26">
        <f t="shared" si="7"/>
        <v>0.27083333333333326</v>
      </c>
      <c r="I174" s="26">
        <f t="shared" si="8"/>
        <v>0.31249999999999994</v>
      </c>
    </row>
    <row r="175" spans="1:9" ht="16.2">
      <c r="A175" s="19">
        <f t="shared" si="9"/>
        <v>42909</v>
      </c>
      <c r="B175" s="142">
        <v>0.41666666666666669</v>
      </c>
      <c r="C175" s="142">
        <v>0.5</v>
      </c>
      <c r="D175" s="26">
        <f t="shared" si="14"/>
        <v>8.3333333333333315E-2</v>
      </c>
      <c r="E175" s="142">
        <v>0.52083333333333337</v>
      </c>
      <c r="F175" s="142">
        <v>0.75</v>
      </c>
      <c r="G175" s="26">
        <f t="shared" si="7"/>
        <v>0.22916666666666663</v>
      </c>
      <c r="I175" s="26">
        <f t="shared" si="8"/>
        <v>0.31249999999999994</v>
      </c>
    </row>
    <row r="176" spans="1:9" ht="16.2">
      <c r="A176" s="19">
        <f t="shared" si="9"/>
        <v>42910</v>
      </c>
      <c r="D176" s="26">
        <f>IF(OR(C176="",B176=""),0,C176-B176)/1</f>
        <v>0</v>
      </c>
      <c r="G176" s="26">
        <f t="shared" si="7"/>
        <v>0</v>
      </c>
      <c r="I176" s="26">
        <f t="shared" si="8"/>
        <v>0</v>
      </c>
    </row>
    <row r="177" spans="1:9" ht="16.2">
      <c r="A177" s="19">
        <f t="shared" si="9"/>
        <v>42911</v>
      </c>
      <c r="D177" s="26">
        <f>IF(OR(C177="",B177=""),0,C177-B177)/1</f>
        <v>0</v>
      </c>
      <c r="G177" s="26">
        <f t="shared" si="7"/>
        <v>0</v>
      </c>
      <c r="I177" s="26">
        <f t="shared" si="8"/>
        <v>0</v>
      </c>
    </row>
    <row r="178" spans="1:9" ht="16.2">
      <c r="A178" s="19">
        <f t="shared" si="9"/>
        <v>42912</v>
      </c>
      <c r="B178" s="142">
        <v>0.29166666666666669</v>
      </c>
      <c r="C178" s="142">
        <v>0.5</v>
      </c>
      <c r="D178" s="26">
        <f>IF(OR(C178="",B178=""),0,C178-B178)/1</f>
        <v>0.20833333333333331</v>
      </c>
      <c r="E178" s="142">
        <v>0.52083333333333337</v>
      </c>
      <c r="F178" s="142">
        <v>0.625</v>
      </c>
      <c r="G178" s="26">
        <f t="shared" si="7"/>
        <v>0.10416666666666663</v>
      </c>
      <c r="I178" s="26">
        <f t="shared" si="8"/>
        <v>0.31249999999999994</v>
      </c>
    </row>
    <row r="179" spans="1:9" ht="16.2">
      <c r="A179" s="19">
        <f t="shared" si="9"/>
        <v>42913</v>
      </c>
      <c r="B179" s="142">
        <v>0.29166666666666669</v>
      </c>
      <c r="C179" s="142">
        <v>0.5</v>
      </c>
      <c r="D179" s="26">
        <f t="shared" ref="D179:D182" si="15">IF(OR(C179="",B179=""),0,C179-B179)/1</f>
        <v>0.20833333333333331</v>
      </c>
      <c r="E179" s="142">
        <v>0.52083333333333337</v>
      </c>
      <c r="F179" s="142">
        <v>0.625</v>
      </c>
      <c r="G179" s="26">
        <f t="shared" si="7"/>
        <v>0.10416666666666663</v>
      </c>
      <c r="I179" s="26">
        <f t="shared" si="8"/>
        <v>0.31249999999999994</v>
      </c>
    </row>
    <row r="180" spans="1:9" ht="16.2">
      <c r="A180" s="19">
        <f t="shared" si="9"/>
        <v>42914</v>
      </c>
      <c r="B180" s="142">
        <v>0.29166666666666669</v>
      </c>
      <c r="C180" s="142">
        <v>0.5</v>
      </c>
      <c r="D180" s="26">
        <f t="shared" si="15"/>
        <v>0.20833333333333331</v>
      </c>
      <c r="E180" s="142">
        <v>0.52083333333333337</v>
      </c>
      <c r="F180" s="142">
        <v>0.625</v>
      </c>
      <c r="G180" s="26">
        <f t="shared" si="7"/>
        <v>0.10416666666666663</v>
      </c>
      <c r="I180" s="26">
        <f t="shared" si="8"/>
        <v>0.31249999999999994</v>
      </c>
    </row>
    <row r="181" spans="1:9" ht="16.2">
      <c r="A181" s="19">
        <f t="shared" si="9"/>
        <v>42915</v>
      </c>
      <c r="B181" s="142">
        <v>0.29166666666666669</v>
      </c>
      <c r="C181" s="142">
        <v>0.5</v>
      </c>
      <c r="D181" s="26">
        <f t="shared" si="15"/>
        <v>0.20833333333333331</v>
      </c>
      <c r="E181" s="142">
        <v>0.52083333333333337</v>
      </c>
      <c r="F181" s="142">
        <v>0.625</v>
      </c>
      <c r="G181" s="26">
        <f t="shared" si="7"/>
        <v>0.10416666666666663</v>
      </c>
      <c r="I181" s="26">
        <f t="shared" si="8"/>
        <v>0.31249999999999994</v>
      </c>
    </row>
    <row r="182" spans="1:9" ht="16.2">
      <c r="A182" s="19">
        <f t="shared" si="9"/>
        <v>42916</v>
      </c>
      <c r="B182" s="142">
        <v>0.29166666666666669</v>
      </c>
      <c r="C182" s="142">
        <v>0.5</v>
      </c>
      <c r="D182" s="26">
        <f t="shared" si="15"/>
        <v>0.20833333333333331</v>
      </c>
      <c r="E182" s="142">
        <v>0.52083333333333337</v>
      </c>
      <c r="F182" s="142">
        <v>0.625</v>
      </c>
      <c r="G182" s="26">
        <f t="shared" si="7"/>
        <v>0.10416666666666663</v>
      </c>
      <c r="I182" s="26">
        <f t="shared" si="8"/>
        <v>0.31249999999999994</v>
      </c>
    </row>
    <row r="183" spans="1:9" ht="16.2">
      <c r="A183" s="19">
        <f t="shared" si="9"/>
        <v>42917</v>
      </c>
      <c r="B183" s="142"/>
      <c r="C183" s="142"/>
      <c r="D183" s="26">
        <f>IF(OR(C183="",B183=""),0,C183-B183)/1</f>
        <v>0</v>
      </c>
      <c r="G183" s="26">
        <f t="shared" si="7"/>
        <v>0</v>
      </c>
      <c r="I183" s="26">
        <f t="shared" si="8"/>
        <v>0</v>
      </c>
    </row>
    <row r="184" spans="1:9" ht="16.2">
      <c r="A184" s="19">
        <f t="shared" si="9"/>
        <v>42918</v>
      </c>
      <c r="B184" s="142"/>
      <c r="C184" s="142"/>
      <c r="D184" s="26">
        <f>IF(OR(C184="",B184=""),0,C184-B184)/1</f>
        <v>0</v>
      </c>
      <c r="G184" s="26">
        <f t="shared" si="7"/>
        <v>0</v>
      </c>
      <c r="I184" s="26">
        <f t="shared" si="8"/>
        <v>0</v>
      </c>
    </row>
    <row r="185" spans="1:9" ht="16.2">
      <c r="A185" s="19">
        <f t="shared" si="9"/>
        <v>42919</v>
      </c>
      <c r="D185" s="26">
        <f>IF(OR(C185="",B185=""),0,C185-B185)/1</f>
        <v>0</v>
      </c>
      <c r="G185" s="26">
        <f t="shared" si="7"/>
        <v>0</v>
      </c>
      <c r="I185" s="26">
        <f t="shared" si="8"/>
        <v>0</v>
      </c>
    </row>
    <row r="186" spans="1:9" ht="16.2">
      <c r="A186" s="19">
        <f t="shared" si="9"/>
        <v>42920</v>
      </c>
      <c r="D186" s="26">
        <f>IF(OR(C186="",B186=""),0,C186-B186)/1</f>
        <v>0</v>
      </c>
      <c r="G186" s="26">
        <f t="shared" si="7"/>
        <v>0</v>
      </c>
      <c r="I186" s="26">
        <f t="shared" si="8"/>
        <v>0</v>
      </c>
    </row>
    <row r="187" spans="1:9" ht="16.2">
      <c r="A187" s="19">
        <f t="shared" si="9"/>
        <v>42921</v>
      </c>
      <c r="D187" s="26">
        <f>IF(OR(C187="",B187=""),0,C187-B187)/1</f>
        <v>0</v>
      </c>
      <c r="G187" s="26">
        <f t="shared" si="7"/>
        <v>0</v>
      </c>
      <c r="I187" s="26">
        <f t="shared" si="8"/>
        <v>0</v>
      </c>
    </row>
    <row r="188" spans="1:9" ht="16.2">
      <c r="A188" s="19">
        <f t="shared" si="9"/>
        <v>42922</v>
      </c>
      <c r="D188" s="26">
        <f>IF(OR(C188="",B188=""),0,C188-B188)/1</f>
        <v>0</v>
      </c>
      <c r="G188" s="26">
        <f t="shared" si="7"/>
        <v>0</v>
      </c>
      <c r="I188" s="26">
        <f t="shared" si="8"/>
        <v>0</v>
      </c>
    </row>
    <row r="189" spans="1:9" ht="16.2">
      <c r="A189" s="19">
        <f t="shared" si="9"/>
        <v>42923</v>
      </c>
      <c r="D189" s="26">
        <f>IF(OR(C189="",B189=""),0,C189-B189)/1</f>
        <v>0</v>
      </c>
      <c r="G189" s="26">
        <f t="shared" si="7"/>
        <v>0</v>
      </c>
      <c r="I189" s="26">
        <f t="shared" si="8"/>
        <v>0</v>
      </c>
    </row>
    <row r="190" spans="1:9" ht="16.2">
      <c r="A190" s="19">
        <f t="shared" si="9"/>
        <v>42924</v>
      </c>
      <c r="D190" s="26">
        <f>IF(OR(C190="",B190=""),0,C190-B190)/1</f>
        <v>0</v>
      </c>
      <c r="G190" s="26">
        <f t="shared" si="7"/>
        <v>0</v>
      </c>
      <c r="I190" s="26">
        <f t="shared" si="8"/>
        <v>0</v>
      </c>
    </row>
    <row r="191" spans="1:9" ht="16.2">
      <c r="A191" s="19">
        <f t="shared" si="9"/>
        <v>42925</v>
      </c>
      <c r="D191" s="26">
        <f>IF(OR(C191="",B191=""),0,C191-B191)/1</f>
        <v>0</v>
      </c>
      <c r="G191" s="26">
        <f t="shared" si="7"/>
        <v>0</v>
      </c>
      <c r="I191" s="26">
        <f t="shared" si="8"/>
        <v>0</v>
      </c>
    </row>
    <row r="192" spans="1:9" ht="16.2">
      <c r="A192" s="19">
        <f t="shared" si="9"/>
        <v>42926</v>
      </c>
      <c r="D192" s="26">
        <f>IF(OR(C192="",B192=""),0,C192-B192)/1</f>
        <v>0</v>
      </c>
      <c r="G192" s="26">
        <f t="shared" si="7"/>
        <v>0</v>
      </c>
      <c r="I192" s="26">
        <f t="shared" si="8"/>
        <v>0</v>
      </c>
    </row>
    <row r="193" spans="1:9" ht="16.2">
      <c r="A193" s="19">
        <f t="shared" si="9"/>
        <v>42927</v>
      </c>
      <c r="D193" s="26">
        <f>IF(OR(C193="",B193=""),0,C193-B193)/1</f>
        <v>0</v>
      </c>
      <c r="G193" s="26">
        <f t="shared" si="7"/>
        <v>0</v>
      </c>
      <c r="I193" s="26">
        <f t="shared" si="8"/>
        <v>0</v>
      </c>
    </row>
    <row r="194" spans="1:9" ht="16.2">
      <c r="A194" s="19">
        <f t="shared" si="9"/>
        <v>42928</v>
      </c>
      <c r="D194" s="26">
        <f>IF(OR(C194="",B194=""),0,C194-B194)/1</f>
        <v>0</v>
      </c>
      <c r="G194" s="26">
        <f t="shared" si="7"/>
        <v>0</v>
      </c>
      <c r="I194" s="26">
        <f t="shared" si="8"/>
        <v>0</v>
      </c>
    </row>
    <row r="195" spans="1:9" ht="16.2">
      <c r="A195" s="19">
        <f t="shared" si="9"/>
        <v>42929</v>
      </c>
      <c r="D195" s="26">
        <f>IF(OR(C195="",B195=""),0,C195-B195)/1</f>
        <v>0</v>
      </c>
      <c r="G195" s="26">
        <f t="shared" ref="G195:G258" si="16">IF(OR(F195="",E195=""),0,F195-E195)/1</f>
        <v>0</v>
      </c>
      <c r="I195" s="26">
        <f t="shared" si="8"/>
        <v>0</v>
      </c>
    </row>
    <row r="196" spans="1:9" ht="16.2">
      <c r="A196" s="19">
        <f t="shared" si="9"/>
        <v>42930</v>
      </c>
      <c r="D196" s="26">
        <f>IF(OR(C196="",B196=""),0,C196-B196)/1</f>
        <v>0</v>
      </c>
      <c r="G196" s="26">
        <f t="shared" si="16"/>
        <v>0</v>
      </c>
      <c r="I196" s="26">
        <f t="shared" ref="I196:I259" si="17">SUM(D196+G196)</f>
        <v>0</v>
      </c>
    </row>
    <row r="197" spans="1:9" ht="16.2">
      <c r="A197" s="19">
        <f t="shared" ref="A197:A260" si="18">A196+1</f>
        <v>42931</v>
      </c>
      <c r="D197" s="26">
        <f>IF(OR(C197="",B197=""),0,C197-B197)/1</f>
        <v>0</v>
      </c>
      <c r="G197" s="26">
        <f t="shared" si="16"/>
        <v>0</v>
      </c>
      <c r="I197" s="26">
        <f t="shared" si="17"/>
        <v>0</v>
      </c>
    </row>
    <row r="198" spans="1:9" ht="16.2">
      <c r="A198" s="19">
        <f t="shared" si="18"/>
        <v>42932</v>
      </c>
      <c r="D198" s="26">
        <f>IF(OR(C198="",B198=""),0,C198-B198)/1</f>
        <v>0</v>
      </c>
      <c r="G198" s="26">
        <f t="shared" si="16"/>
        <v>0</v>
      </c>
      <c r="I198" s="26">
        <f t="shared" si="17"/>
        <v>0</v>
      </c>
    </row>
    <row r="199" spans="1:9" ht="16.2">
      <c r="A199" s="19">
        <f t="shared" si="18"/>
        <v>42933</v>
      </c>
      <c r="D199" s="26">
        <f>IF(OR(C199="",B199=""),0,C199-B199)/1</f>
        <v>0</v>
      </c>
      <c r="G199" s="26">
        <f t="shared" si="16"/>
        <v>0</v>
      </c>
      <c r="I199" s="26">
        <f t="shared" si="17"/>
        <v>0</v>
      </c>
    </row>
    <row r="200" spans="1:9" ht="16.2">
      <c r="A200" s="19">
        <f t="shared" si="18"/>
        <v>42934</v>
      </c>
      <c r="D200" s="26">
        <f>IF(OR(C200="",B200=""),0,C200-B200)/1</f>
        <v>0</v>
      </c>
      <c r="G200" s="26">
        <f t="shared" si="16"/>
        <v>0</v>
      </c>
      <c r="I200" s="26">
        <f t="shared" si="17"/>
        <v>0</v>
      </c>
    </row>
    <row r="201" spans="1:9" ht="16.2">
      <c r="A201" s="19">
        <f t="shared" si="18"/>
        <v>42935</v>
      </c>
      <c r="D201" s="26">
        <f>IF(OR(C201="",B201=""),0,C201-B201)/1</f>
        <v>0</v>
      </c>
      <c r="G201" s="26">
        <f t="shared" si="16"/>
        <v>0</v>
      </c>
      <c r="I201" s="26">
        <f t="shared" si="17"/>
        <v>0</v>
      </c>
    </row>
    <row r="202" spans="1:9" ht="16.2">
      <c r="A202" s="19">
        <f t="shared" si="18"/>
        <v>42936</v>
      </c>
      <c r="D202" s="26">
        <f>IF(OR(C202="",B202=""),0,C202-B202)/1</f>
        <v>0</v>
      </c>
      <c r="G202" s="26">
        <f t="shared" si="16"/>
        <v>0</v>
      </c>
      <c r="I202" s="26">
        <f t="shared" si="17"/>
        <v>0</v>
      </c>
    </row>
    <row r="203" spans="1:9" ht="16.2">
      <c r="A203" s="19">
        <f t="shared" si="18"/>
        <v>42937</v>
      </c>
      <c r="D203" s="26">
        <f>IF(OR(C203="",B203=""),0,C203-B203)/1</f>
        <v>0</v>
      </c>
      <c r="G203" s="26">
        <f t="shared" si="16"/>
        <v>0</v>
      </c>
      <c r="I203" s="26">
        <f t="shared" si="17"/>
        <v>0</v>
      </c>
    </row>
    <row r="204" spans="1:9" ht="16.2">
      <c r="A204" s="19">
        <f t="shared" si="18"/>
        <v>42938</v>
      </c>
      <c r="D204" s="26">
        <f>IF(OR(C204="",B204=""),0,C204-B204)/1</f>
        <v>0</v>
      </c>
      <c r="G204" s="26">
        <f t="shared" si="16"/>
        <v>0</v>
      </c>
      <c r="I204" s="26">
        <f t="shared" si="17"/>
        <v>0</v>
      </c>
    </row>
    <row r="205" spans="1:9" ht="16.2">
      <c r="A205" s="19">
        <f t="shared" si="18"/>
        <v>42939</v>
      </c>
      <c r="D205" s="26">
        <f>IF(OR(C205="",B205=""),0,C205-B205)/1</f>
        <v>0</v>
      </c>
      <c r="G205" s="26">
        <f t="shared" si="16"/>
        <v>0</v>
      </c>
      <c r="I205" s="26">
        <f t="shared" si="17"/>
        <v>0</v>
      </c>
    </row>
    <row r="206" spans="1:9" ht="16.2">
      <c r="A206" s="19">
        <f t="shared" si="18"/>
        <v>42940</v>
      </c>
      <c r="D206" s="26">
        <f>IF(OR(C206="",B206=""),0,C206-B206)/1</f>
        <v>0</v>
      </c>
      <c r="G206" s="26">
        <f t="shared" si="16"/>
        <v>0</v>
      </c>
      <c r="I206" s="26">
        <f t="shared" si="17"/>
        <v>0</v>
      </c>
    </row>
    <row r="207" spans="1:9" ht="16.2">
      <c r="A207" s="19">
        <f t="shared" si="18"/>
        <v>42941</v>
      </c>
      <c r="D207" s="26">
        <f>IF(OR(C207="",B207=""),0,C207-B207)/1</f>
        <v>0</v>
      </c>
      <c r="G207" s="26">
        <f t="shared" si="16"/>
        <v>0</v>
      </c>
      <c r="I207" s="26">
        <f t="shared" si="17"/>
        <v>0</v>
      </c>
    </row>
    <row r="208" spans="1:9" ht="16.2">
      <c r="A208" s="19">
        <f t="shared" si="18"/>
        <v>42942</v>
      </c>
      <c r="D208" s="26">
        <f>IF(OR(C208="",B208=""),0,C208-B208)/1</f>
        <v>0</v>
      </c>
      <c r="G208" s="26">
        <f t="shared" si="16"/>
        <v>0</v>
      </c>
      <c r="I208" s="26">
        <f t="shared" si="17"/>
        <v>0</v>
      </c>
    </row>
    <row r="209" spans="1:9" ht="16.2">
      <c r="A209" s="19">
        <f t="shared" si="18"/>
        <v>42943</v>
      </c>
      <c r="D209" s="26">
        <f>IF(OR(C209="",B209=""),0,C209-B209)/1</f>
        <v>0</v>
      </c>
      <c r="G209" s="26">
        <f t="shared" si="16"/>
        <v>0</v>
      </c>
      <c r="I209" s="26">
        <f t="shared" si="17"/>
        <v>0</v>
      </c>
    </row>
    <row r="210" spans="1:9" ht="16.2">
      <c r="A210" s="19">
        <f t="shared" si="18"/>
        <v>42944</v>
      </c>
      <c r="D210" s="26">
        <f>IF(OR(C210="",B210=""),0,C210-B210)/1</f>
        <v>0</v>
      </c>
      <c r="G210" s="26">
        <f t="shared" si="16"/>
        <v>0</v>
      </c>
      <c r="I210" s="26">
        <f t="shared" si="17"/>
        <v>0</v>
      </c>
    </row>
    <row r="211" spans="1:9" ht="16.2">
      <c r="A211" s="19">
        <f t="shared" si="18"/>
        <v>42945</v>
      </c>
      <c r="D211" s="26">
        <f>IF(OR(C211="",B211=""),0,C211-B211)/1</f>
        <v>0</v>
      </c>
      <c r="G211" s="26">
        <f t="shared" si="16"/>
        <v>0</v>
      </c>
      <c r="I211" s="26">
        <f t="shared" si="17"/>
        <v>0</v>
      </c>
    </row>
    <row r="212" spans="1:9" ht="16.2">
      <c r="A212" s="19">
        <f t="shared" si="18"/>
        <v>42946</v>
      </c>
      <c r="B212" s="142"/>
      <c r="C212" s="142"/>
      <c r="D212" s="26">
        <f>IF(OR(C212="",B212=""),0,C212-B212)/1</f>
        <v>0</v>
      </c>
      <c r="G212" s="26">
        <f t="shared" si="16"/>
        <v>0</v>
      </c>
      <c r="I212" s="26">
        <f t="shared" si="17"/>
        <v>0</v>
      </c>
    </row>
    <row r="213" spans="1:9" ht="16.2">
      <c r="A213" s="19">
        <f t="shared" si="18"/>
        <v>42947</v>
      </c>
      <c r="B213" s="142"/>
      <c r="C213" s="142"/>
      <c r="D213" s="26">
        <f>IF(OR(C213="",B213=""),0,C213-B213)/1</f>
        <v>0</v>
      </c>
      <c r="G213" s="26">
        <f t="shared" si="16"/>
        <v>0</v>
      </c>
      <c r="I213" s="26">
        <f t="shared" si="17"/>
        <v>0</v>
      </c>
    </row>
    <row r="214" spans="1:9" ht="16.2">
      <c r="A214" s="19">
        <f t="shared" si="18"/>
        <v>42948</v>
      </c>
      <c r="B214" s="142"/>
      <c r="C214" s="142"/>
      <c r="D214" s="26">
        <f>IF(OR(C214="",B214=""),0,C214-B214)/1</f>
        <v>0</v>
      </c>
      <c r="G214" s="26">
        <f t="shared" si="16"/>
        <v>0</v>
      </c>
      <c r="I214" s="26">
        <f t="shared" si="17"/>
        <v>0</v>
      </c>
    </row>
    <row r="215" spans="1:9" ht="16.2">
      <c r="A215" s="19">
        <f t="shared" si="18"/>
        <v>42949</v>
      </c>
      <c r="B215" s="142"/>
      <c r="C215" s="142"/>
      <c r="D215" s="26">
        <f>IF(OR(C215="",B215=""),0,C215-B215)/1</f>
        <v>0</v>
      </c>
      <c r="G215" s="26">
        <f t="shared" si="16"/>
        <v>0</v>
      </c>
      <c r="I215" s="26">
        <f t="shared" si="17"/>
        <v>0</v>
      </c>
    </row>
    <row r="216" spans="1:9" ht="16.2">
      <c r="A216" s="19">
        <f t="shared" si="18"/>
        <v>42950</v>
      </c>
      <c r="D216" s="26">
        <f>IF(OR(C216="",B216=""),0,C216-B216)/1</f>
        <v>0</v>
      </c>
      <c r="G216" s="26">
        <f t="shared" si="16"/>
        <v>0</v>
      </c>
      <c r="I216" s="26">
        <f t="shared" si="17"/>
        <v>0</v>
      </c>
    </row>
    <row r="217" spans="1:9" ht="16.2">
      <c r="A217" s="19">
        <f t="shared" si="18"/>
        <v>42951</v>
      </c>
      <c r="D217" s="26">
        <f>IF(OR(C217="",B217=""),0,C217-B217)/1</f>
        <v>0</v>
      </c>
      <c r="G217" s="26">
        <f t="shared" si="16"/>
        <v>0</v>
      </c>
      <c r="I217" s="26">
        <f t="shared" si="17"/>
        <v>0</v>
      </c>
    </row>
    <row r="218" spans="1:9" ht="16.2">
      <c r="A218" s="19">
        <f t="shared" si="18"/>
        <v>42952</v>
      </c>
      <c r="D218" s="26">
        <f>IF(OR(C218="",B218=""),0,C218-B218)/1</f>
        <v>0</v>
      </c>
      <c r="G218" s="26">
        <f t="shared" si="16"/>
        <v>0</v>
      </c>
      <c r="I218" s="26">
        <f t="shared" si="17"/>
        <v>0</v>
      </c>
    </row>
    <row r="219" spans="1:9" ht="16.2">
      <c r="A219" s="19">
        <f t="shared" si="18"/>
        <v>42953</v>
      </c>
      <c r="D219" s="26">
        <f>IF(OR(C219="",B219=""),0,C219-B219)/1</f>
        <v>0</v>
      </c>
      <c r="G219" s="26">
        <f t="shared" si="16"/>
        <v>0</v>
      </c>
      <c r="I219" s="26">
        <f t="shared" si="17"/>
        <v>0</v>
      </c>
    </row>
    <row r="220" spans="1:9" ht="16.2">
      <c r="A220" s="19">
        <f t="shared" si="18"/>
        <v>42954</v>
      </c>
      <c r="D220" s="26">
        <f>IF(OR(C220="",B220=""),0,C220-B220)/1</f>
        <v>0</v>
      </c>
      <c r="G220" s="26">
        <f t="shared" si="16"/>
        <v>0</v>
      </c>
      <c r="I220" s="26">
        <f t="shared" si="17"/>
        <v>0</v>
      </c>
    </row>
    <row r="221" spans="1:9" ht="16.2">
      <c r="A221" s="19">
        <f t="shared" si="18"/>
        <v>42955</v>
      </c>
      <c r="D221" s="26">
        <f>IF(OR(C221="",B221=""),0,C221-B221)/1</f>
        <v>0</v>
      </c>
      <c r="G221" s="26">
        <f t="shared" si="16"/>
        <v>0</v>
      </c>
      <c r="I221" s="26">
        <f t="shared" si="17"/>
        <v>0</v>
      </c>
    </row>
    <row r="222" spans="1:9" ht="16.2">
      <c r="A222" s="19">
        <f t="shared" si="18"/>
        <v>42956</v>
      </c>
      <c r="D222" s="26">
        <f>IF(OR(C222="",B222=""),0,C222-B222)/1</f>
        <v>0</v>
      </c>
      <c r="G222" s="26">
        <f t="shared" si="16"/>
        <v>0</v>
      </c>
      <c r="I222" s="26">
        <f t="shared" si="17"/>
        <v>0</v>
      </c>
    </row>
    <row r="223" spans="1:9" ht="16.2">
      <c r="A223" s="19">
        <f t="shared" si="18"/>
        <v>42957</v>
      </c>
      <c r="D223" s="26">
        <f>IF(OR(C223="",B223=""),0,C223-B223)/1</f>
        <v>0</v>
      </c>
      <c r="G223" s="26">
        <f t="shared" si="16"/>
        <v>0</v>
      </c>
      <c r="I223" s="26">
        <f t="shared" si="17"/>
        <v>0</v>
      </c>
    </row>
    <row r="224" spans="1:9" ht="16.2">
      <c r="A224" s="19">
        <f t="shared" si="18"/>
        <v>42958</v>
      </c>
      <c r="D224" s="26">
        <f>IF(OR(C224="",B224=""),0,C224-B224)/1</f>
        <v>0</v>
      </c>
      <c r="G224" s="26">
        <f t="shared" si="16"/>
        <v>0</v>
      </c>
      <c r="I224" s="26">
        <f t="shared" si="17"/>
        <v>0</v>
      </c>
    </row>
    <row r="225" spans="1:9" ht="16.2">
      <c r="A225" s="19">
        <f t="shared" si="18"/>
        <v>42959</v>
      </c>
      <c r="D225" s="26">
        <f>IF(OR(C225="",B225=""),0,C225-B225)/1</f>
        <v>0</v>
      </c>
      <c r="G225" s="26">
        <f t="shared" si="16"/>
        <v>0</v>
      </c>
      <c r="I225" s="26">
        <f t="shared" si="17"/>
        <v>0</v>
      </c>
    </row>
    <row r="226" spans="1:9" ht="16.2">
      <c r="A226" s="19">
        <f t="shared" si="18"/>
        <v>42960</v>
      </c>
      <c r="D226" s="26">
        <f>IF(OR(C226="",B226=""),0,C226-B226)/1</f>
        <v>0</v>
      </c>
      <c r="G226" s="26">
        <f t="shared" si="16"/>
        <v>0</v>
      </c>
      <c r="I226" s="26">
        <f t="shared" si="17"/>
        <v>0</v>
      </c>
    </row>
    <row r="227" spans="1:9" ht="16.2">
      <c r="A227" s="19">
        <f t="shared" si="18"/>
        <v>42961</v>
      </c>
      <c r="D227" s="26">
        <f>IF(OR(C227="",B227=""),0,C227-B227)/1</f>
        <v>0</v>
      </c>
      <c r="G227" s="26">
        <f t="shared" si="16"/>
        <v>0</v>
      </c>
      <c r="I227" s="26">
        <f t="shared" si="17"/>
        <v>0</v>
      </c>
    </row>
    <row r="228" spans="1:9" ht="16.2">
      <c r="A228" s="19">
        <f t="shared" si="18"/>
        <v>42962</v>
      </c>
      <c r="D228" s="26">
        <f>IF(OR(C228="",B228=""),0,C228-B228)/1</f>
        <v>0</v>
      </c>
      <c r="G228" s="26">
        <f t="shared" si="16"/>
        <v>0</v>
      </c>
      <c r="I228" s="26">
        <f t="shared" si="17"/>
        <v>0</v>
      </c>
    </row>
    <row r="229" spans="1:9" ht="16.2">
      <c r="A229" s="19">
        <f t="shared" si="18"/>
        <v>42963</v>
      </c>
      <c r="D229" s="26">
        <f>IF(OR(C229="",B229=""),0,C229-B229)/1</f>
        <v>0</v>
      </c>
      <c r="G229" s="26">
        <f t="shared" si="16"/>
        <v>0</v>
      </c>
      <c r="I229" s="26">
        <f t="shared" si="17"/>
        <v>0</v>
      </c>
    </row>
    <row r="230" spans="1:9" ht="16.2">
      <c r="A230" s="19">
        <f t="shared" si="18"/>
        <v>42964</v>
      </c>
      <c r="D230" s="26">
        <f>IF(OR(C230="",B230=""),0,C230-B230)/1</f>
        <v>0</v>
      </c>
      <c r="G230" s="26">
        <f t="shared" si="16"/>
        <v>0</v>
      </c>
      <c r="I230" s="26">
        <f t="shared" si="17"/>
        <v>0</v>
      </c>
    </row>
    <row r="231" spans="1:9" ht="16.2">
      <c r="A231" s="19">
        <f t="shared" si="18"/>
        <v>42965</v>
      </c>
      <c r="D231" s="26">
        <f>IF(OR(C231="",B231=""),0,C231-B231)/1</f>
        <v>0</v>
      </c>
      <c r="G231" s="26">
        <f t="shared" si="16"/>
        <v>0</v>
      </c>
      <c r="I231" s="26">
        <f t="shared" si="17"/>
        <v>0</v>
      </c>
    </row>
    <row r="232" spans="1:9" ht="16.2">
      <c r="A232" s="19">
        <f t="shared" si="18"/>
        <v>42966</v>
      </c>
      <c r="D232" s="26">
        <f>IF(OR(C232="",B232=""),0,C232-B232)/1</f>
        <v>0</v>
      </c>
      <c r="G232" s="26">
        <f t="shared" si="16"/>
        <v>0</v>
      </c>
      <c r="I232" s="26">
        <f t="shared" si="17"/>
        <v>0</v>
      </c>
    </row>
    <row r="233" spans="1:9" ht="16.2">
      <c r="A233" s="19">
        <f t="shared" si="18"/>
        <v>42967</v>
      </c>
      <c r="D233" s="26">
        <f>IF(OR(C233="",B233=""),0,C233-B233)/1</f>
        <v>0</v>
      </c>
      <c r="G233" s="26">
        <f t="shared" si="16"/>
        <v>0</v>
      </c>
      <c r="I233" s="26">
        <f t="shared" si="17"/>
        <v>0</v>
      </c>
    </row>
    <row r="234" spans="1:9" ht="16.2">
      <c r="A234" s="19">
        <f t="shared" si="18"/>
        <v>42968</v>
      </c>
      <c r="D234" s="26">
        <f>IF(OR(C234="",B234=""),0,C234-B234)/1</f>
        <v>0</v>
      </c>
      <c r="G234" s="26">
        <f t="shared" si="16"/>
        <v>0</v>
      </c>
      <c r="I234" s="26">
        <f t="shared" si="17"/>
        <v>0</v>
      </c>
    </row>
    <row r="235" spans="1:9" ht="16.2">
      <c r="A235" s="19">
        <f t="shared" si="18"/>
        <v>42969</v>
      </c>
      <c r="D235" s="26">
        <f>IF(OR(C235="",B235=""),0,C235-B235)/1</f>
        <v>0</v>
      </c>
      <c r="G235" s="26">
        <f t="shared" si="16"/>
        <v>0</v>
      </c>
      <c r="I235" s="26">
        <f t="shared" si="17"/>
        <v>0</v>
      </c>
    </row>
    <row r="236" spans="1:9" ht="16.2">
      <c r="A236" s="19">
        <f t="shared" si="18"/>
        <v>42970</v>
      </c>
      <c r="D236" s="26">
        <f>IF(OR(C236="",B236=""),0,C236-B236)/1</f>
        <v>0</v>
      </c>
      <c r="G236" s="26">
        <f t="shared" si="16"/>
        <v>0</v>
      </c>
      <c r="I236" s="26">
        <f t="shared" si="17"/>
        <v>0</v>
      </c>
    </row>
    <row r="237" spans="1:9" ht="16.2">
      <c r="A237" s="19">
        <f t="shared" si="18"/>
        <v>42971</v>
      </c>
      <c r="D237" s="26">
        <f>IF(OR(C237="",B237=""),0,C237-B237)/1</f>
        <v>0</v>
      </c>
      <c r="G237" s="26">
        <f t="shared" si="16"/>
        <v>0</v>
      </c>
      <c r="I237" s="26">
        <f t="shared" si="17"/>
        <v>0</v>
      </c>
    </row>
    <row r="238" spans="1:9" ht="16.2">
      <c r="A238" s="19">
        <f t="shared" si="18"/>
        <v>42972</v>
      </c>
      <c r="D238" s="26">
        <f>IF(OR(C238="",B238=""),0,C238-B238)/1</f>
        <v>0</v>
      </c>
      <c r="G238" s="26">
        <f t="shared" si="16"/>
        <v>0</v>
      </c>
      <c r="I238" s="26">
        <f t="shared" si="17"/>
        <v>0</v>
      </c>
    </row>
    <row r="239" spans="1:9" ht="16.2">
      <c r="A239" s="19">
        <f t="shared" si="18"/>
        <v>42973</v>
      </c>
      <c r="D239" s="26">
        <f>IF(OR(C239="",B239=""),0,C239-B239)/1</f>
        <v>0</v>
      </c>
      <c r="G239" s="26">
        <f t="shared" si="16"/>
        <v>0</v>
      </c>
      <c r="I239" s="26">
        <f t="shared" si="17"/>
        <v>0</v>
      </c>
    </row>
    <row r="240" spans="1:9" ht="16.2">
      <c r="A240" s="19">
        <f t="shared" si="18"/>
        <v>42974</v>
      </c>
      <c r="D240" s="26">
        <f>IF(OR(C240="",B240=""),0,C240-B240)/1</f>
        <v>0</v>
      </c>
      <c r="G240" s="26">
        <f t="shared" si="16"/>
        <v>0</v>
      </c>
      <c r="I240" s="26">
        <f t="shared" si="17"/>
        <v>0</v>
      </c>
    </row>
    <row r="241" spans="1:9" ht="16.2">
      <c r="A241" s="19">
        <f t="shared" si="18"/>
        <v>42975</v>
      </c>
      <c r="D241" s="26">
        <f>IF(OR(C241="",B241=""),0,C241-B241)/1</f>
        <v>0</v>
      </c>
      <c r="G241" s="26">
        <f t="shared" si="16"/>
        <v>0</v>
      </c>
      <c r="I241" s="26">
        <f t="shared" si="17"/>
        <v>0</v>
      </c>
    </row>
    <row r="242" spans="1:9" ht="16.2">
      <c r="A242" s="19">
        <f t="shared" si="18"/>
        <v>42976</v>
      </c>
      <c r="D242" s="26">
        <f>IF(OR(C242="",B242=""),0,C242-B242)/1</f>
        <v>0</v>
      </c>
      <c r="G242" s="26">
        <f t="shared" si="16"/>
        <v>0</v>
      </c>
      <c r="I242" s="26">
        <f t="shared" si="17"/>
        <v>0</v>
      </c>
    </row>
    <row r="243" spans="1:9" ht="16.2">
      <c r="A243" s="19">
        <f t="shared" si="18"/>
        <v>42977</v>
      </c>
      <c r="D243" s="26">
        <f>IF(OR(C243="",B243=""),0,C243-B243)/1</f>
        <v>0</v>
      </c>
      <c r="G243" s="26">
        <f t="shared" si="16"/>
        <v>0</v>
      </c>
      <c r="I243" s="26">
        <f t="shared" si="17"/>
        <v>0</v>
      </c>
    </row>
    <row r="244" spans="1:9" ht="16.2">
      <c r="A244" s="19">
        <f t="shared" si="18"/>
        <v>42978</v>
      </c>
      <c r="B244" s="142"/>
      <c r="C244" s="142"/>
      <c r="D244" s="26">
        <f>IF(OR(C244="",B244=""),0,C244-B244)/1</f>
        <v>0</v>
      </c>
      <c r="G244" s="26">
        <f t="shared" si="16"/>
        <v>0</v>
      </c>
      <c r="I244" s="26">
        <f t="shared" si="17"/>
        <v>0</v>
      </c>
    </row>
    <row r="245" spans="1:9" ht="16.2">
      <c r="A245" s="19">
        <f t="shared" si="18"/>
        <v>42979</v>
      </c>
      <c r="B245" s="142"/>
      <c r="C245" s="142"/>
      <c r="D245" s="26">
        <f>IF(OR(C245="",B245=""),0,C245-B245)/1</f>
        <v>0</v>
      </c>
      <c r="G245" s="26">
        <f t="shared" si="16"/>
        <v>0</v>
      </c>
      <c r="I245" s="26">
        <f t="shared" si="17"/>
        <v>0</v>
      </c>
    </row>
    <row r="246" spans="1:9" ht="16.2">
      <c r="A246" s="19">
        <f t="shared" si="18"/>
        <v>42980</v>
      </c>
      <c r="B246" s="142"/>
      <c r="C246" s="142"/>
      <c r="D246" s="26">
        <f>IF(OR(C246="",B246=""),0,C246-B246)/1</f>
        <v>0</v>
      </c>
      <c r="G246" s="26">
        <f t="shared" si="16"/>
        <v>0</v>
      </c>
      <c r="I246" s="26">
        <f t="shared" si="17"/>
        <v>0</v>
      </c>
    </row>
    <row r="247" spans="1:9" ht="16.2">
      <c r="A247" s="19">
        <f t="shared" si="18"/>
        <v>42981</v>
      </c>
      <c r="B247" s="142"/>
      <c r="C247" s="142"/>
      <c r="D247" s="26">
        <f>IF(OR(C247="",B247=""),0,C247-B247)/1</f>
        <v>0</v>
      </c>
      <c r="G247" s="26">
        <f t="shared" si="16"/>
        <v>0</v>
      </c>
      <c r="I247" s="26">
        <f t="shared" si="17"/>
        <v>0</v>
      </c>
    </row>
    <row r="248" spans="1:9" ht="16.2">
      <c r="A248" s="19">
        <f t="shared" si="18"/>
        <v>42982</v>
      </c>
      <c r="D248" s="26">
        <f>IF(OR(C248="",B248=""),0,C248-B248)/1</f>
        <v>0</v>
      </c>
      <c r="G248" s="26">
        <f t="shared" si="16"/>
        <v>0</v>
      </c>
      <c r="I248" s="26">
        <f t="shared" si="17"/>
        <v>0</v>
      </c>
    </row>
    <row r="249" spans="1:9" ht="16.2">
      <c r="A249" s="19">
        <f t="shared" si="18"/>
        <v>42983</v>
      </c>
      <c r="D249" s="26">
        <f>IF(OR(C249="",B249=""),0,C249-B249)/1</f>
        <v>0</v>
      </c>
      <c r="G249" s="26">
        <f t="shared" si="16"/>
        <v>0</v>
      </c>
      <c r="I249" s="26">
        <f t="shared" si="17"/>
        <v>0</v>
      </c>
    </row>
    <row r="250" spans="1:9" ht="16.2">
      <c r="A250" s="19">
        <f t="shared" si="18"/>
        <v>42984</v>
      </c>
      <c r="D250" s="26">
        <f>IF(OR(C250="",B250=""),0,C250-B250)/1</f>
        <v>0</v>
      </c>
      <c r="G250" s="26">
        <f t="shared" si="16"/>
        <v>0</v>
      </c>
      <c r="I250" s="26">
        <f t="shared" si="17"/>
        <v>0</v>
      </c>
    </row>
    <row r="251" spans="1:9" ht="16.2">
      <c r="A251" s="19">
        <f t="shared" si="18"/>
        <v>42985</v>
      </c>
      <c r="D251" s="26">
        <f>IF(OR(C251="",B251=""),0,C251-B251)/1</f>
        <v>0</v>
      </c>
      <c r="G251" s="26">
        <f t="shared" si="16"/>
        <v>0</v>
      </c>
      <c r="I251" s="26">
        <f t="shared" si="17"/>
        <v>0</v>
      </c>
    </row>
    <row r="252" spans="1:9" ht="16.2">
      <c r="A252" s="19">
        <f t="shared" si="18"/>
        <v>42986</v>
      </c>
      <c r="D252" s="26">
        <f>IF(OR(C252="",B252=""),0,C252-B252)/1</f>
        <v>0</v>
      </c>
      <c r="G252" s="26">
        <f t="shared" si="16"/>
        <v>0</v>
      </c>
      <c r="I252" s="26">
        <f t="shared" si="17"/>
        <v>0</v>
      </c>
    </row>
    <row r="253" spans="1:9" ht="16.2">
      <c r="A253" s="19">
        <f t="shared" si="18"/>
        <v>42987</v>
      </c>
      <c r="D253" s="26">
        <f>IF(OR(C253="",B253=""),0,C253-B253)/1</f>
        <v>0</v>
      </c>
      <c r="G253" s="26">
        <f t="shared" si="16"/>
        <v>0</v>
      </c>
      <c r="I253" s="26">
        <f t="shared" si="17"/>
        <v>0</v>
      </c>
    </row>
    <row r="254" spans="1:9" ht="16.2">
      <c r="A254" s="19">
        <f t="shared" si="18"/>
        <v>42988</v>
      </c>
      <c r="D254" s="26">
        <f>IF(OR(C254="",B254=""),0,C254-B254)/1</f>
        <v>0</v>
      </c>
      <c r="G254" s="26">
        <f t="shared" si="16"/>
        <v>0</v>
      </c>
      <c r="I254" s="26">
        <f t="shared" si="17"/>
        <v>0</v>
      </c>
    </row>
    <row r="255" spans="1:9" ht="16.2">
      <c r="A255" s="19">
        <f t="shared" si="18"/>
        <v>42989</v>
      </c>
      <c r="D255" s="26">
        <f>IF(OR(C255="",B255=""),0,C255-B255)/1</f>
        <v>0</v>
      </c>
      <c r="G255" s="26">
        <f t="shared" si="16"/>
        <v>0</v>
      </c>
      <c r="I255" s="26">
        <f t="shared" si="17"/>
        <v>0</v>
      </c>
    </row>
    <row r="256" spans="1:9" ht="16.2">
      <c r="A256" s="19">
        <f t="shared" si="18"/>
        <v>42990</v>
      </c>
      <c r="D256" s="26">
        <f>IF(OR(C256="",B256=""),0,C256-B256)/1</f>
        <v>0</v>
      </c>
      <c r="G256" s="26">
        <f t="shared" si="16"/>
        <v>0</v>
      </c>
      <c r="I256" s="26">
        <f t="shared" si="17"/>
        <v>0</v>
      </c>
    </row>
    <row r="257" spans="1:9" ht="16.2">
      <c r="A257" s="19">
        <f t="shared" si="18"/>
        <v>42991</v>
      </c>
      <c r="D257" s="26">
        <f>IF(OR(C257="",B257=""),0,C257-B257)/1</f>
        <v>0</v>
      </c>
      <c r="G257" s="26">
        <f t="shared" si="16"/>
        <v>0</v>
      </c>
      <c r="I257" s="26">
        <f t="shared" si="17"/>
        <v>0</v>
      </c>
    </row>
    <row r="258" spans="1:9" ht="16.2">
      <c r="A258" s="19">
        <f t="shared" si="18"/>
        <v>42992</v>
      </c>
      <c r="D258" s="26">
        <f>IF(OR(C258="",B258=""),0,C258-B258)/1</f>
        <v>0</v>
      </c>
      <c r="G258" s="26">
        <f t="shared" si="16"/>
        <v>0</v>
      </c>
      <c r="I258" s="26">
        <f t="shared" si="17"/>
        <v>0</v>
      </c>
    </row>
    <row r="259" spans="1:9" ht="16.2">
      <c r="A259" s="19">
        <f t="shared" si="18"/>
        <v>42993</v>
      </c>
      <c r="D259" s="26">
        <f>IF(OR(C259="",B259=""),0,C259-B259)/1</f>
        <v>0</v>
      </c>
      <c r="G259" s="26">
        <f t="shared" ref="G259:G322" si="19">IF(OR(F259="",E259=""),0,F259-E259)/1</f>
        <v>0</v>
      </c>
      <c r="I259" s="26">
        <f t="shared" si="17"/>
        <v>0</v>
      </c>
    </row>
    <row r="260" spans="1:9" ht="16.2">
      <c r="A260" s="19">
        <f t="shared" si="18"/>
        <v>42994</v>
      </c>
      <c r="D260" s="26">
        <f>IF(OR(C260="",B260=""),0,C260-B260)/1</f>
        <v>0</v>
      </c>
      <c r="G260" s="26">
        <f t="shared" si="19"/>
        <v>0</v>
      </c>
      <c r="I260" s="26">
        <f t="shared" ref="I260:I323" si="20">SUM(D260+G260)</f>
        <v>0</v>
      </c>
    </row>
    <row r="261" spans="1:9" ht="16.2">
      <c r="A261" s="19">
        <f t="shared" ref="A261:A324" si="21">A260+1</f>
        <v>42995</v>
      </c>
      <c r="D261" s="26">
        <f>IF(OR(C261="",B261=""),0,C261-B261)/1</f>
        <v>0</v>
      </c>
      <c r="G261" s="26">
        <f t="shared" si="19"/>
        <v>0</v>
      </c>
      <c r="I261" s="26">
        <f t="shared" si="20"/>
        <v>0</v>
      </c>
    </row>
    <row r="262" spans="1:9" ht="16.2">
      <c r="A262" s="19">
        <f t="shared" si="21"/>
        <v>42996</v>
      </c>
      <c r="D262" s="26">
        <f>IF(OR(C262="",B262=""),0,C262-B262)/1</f>
        <v>0</v>
      </c>
      <c r="G262" s="26">
        <f t="shared" si="19"/>
        <v>0</v>
      </c>
      <c r="I262" s="26">
        <f t="shared" si="20"/>
        <v>0</v>
      </c>
    </row>
    <row r="263" spans="1:9" ht="16.2">
      <c r="A263" s="19">
        <f t="shared" si="21"/>
        <v>42997</v>
      </c>
      <c r="D263" s="26">
        <f>IF(OR(C263="",B263=""),0,C263-B263)/1</f>
        <v>0</v>
      </c>
      <c r="G263" s="26">
        <f t="shared" si="19"/>
        <v>0</v>
      </c>
      <c r="I263" s="26">
        <f t="shared" si="20"/>
        <v>0</v>
      </c>
    </row>
    <row r="264" spans="1:9" ht="16.2">
      <c r="A264" s="19">
        <f t="shared" si="21"/>
        <v>42998</v>
      </c>
      <c r="D264" s="26">
        <f>IF(OR(C264="",B264=""),0,C264-B264)/1</f>
        <v>0</v>
      </c>
      <c r="G264" s="26">
        <f t="shared" si="19"/>
        <v>0</v>
      </c>
      <c r="I264" s="26">
        <f t="shared" si="20"/>
        <v>0</v>
      </c>
    </row>
    <row r="265" spans="1:9" ht="16.2">
      <c r="A265" s="19">
        <f t="shared" si="21"/>
        <v>42999</v>
      </c>
      <c r="D265" s="26">
        <f>IF(OR(C265="",B265=""),0,C265-B265)/1</f>
        <v>0</v>
      </c>
      <c r="G265" s="26">
        <f t="shared" si="19"/>
        <v>0</v>
      </c>
      <c r="I265" s="26">
        <f t="shared" si="20"/>
        <v>0</v>
      </c>
    </row>
    <row r="266" spans="1:9" ht="16.2">
      <c r="A266" s="19">
        <f t="shared" si="21"/>
        <v>43000</v>
      </c>
      <c r="D266" s="26">
        <f>IF(OR(C266="",B266=""),0,C266-B266)/1</f>
        <v>0</v>
      </c>
      <c r="G266" s="26">
        <f t="shared" si="19"/>
        <v>0</v>
      </c>
      <c r="I266" s="26">
        <f t="shared" si="20"/>
        <v>0</v>
      </c>
    </row>
    <row r="267" spans="1:9" ht="16.2">
      <c r="A267" s="19">
        <f t="shared" si="21"/>
        <v>43001</v>
      </c>
      <c r="D267" s="26">
        <f>IF(OR(C267="",B267=""),0,C267-B267)/1</f>
        <v>0</v>
      </c>
      <c r="G267" s="26">
        <f t="shared" si="19"/>
        <v>0</v>
      </c>
      <c r="I267" s="26">
        <f t="shared" si="20"/>
        <v>0</v>
      </c>
    </row>
    <row r="268" spans="1:9" ht="16.2">
      <c r="A268" s="19">
        <f t="shared" si="21"/>
        <v>43002</v>
      </c>
      <c r="D268" s="26">
        <f>IF(OR(C268="",B268=""),0,C268-B268)/1</f>
        <v>0</v>
      </c>
      <c r="G268" s="26">
        <f t="shared" si="19"/>
        <v>0</v>
      </c>
      <c r="I268" s="26">
        <f t="shared" si="20"/>
        <v>0</v>
      </c>
    </row>
    <row r="269" spans="1:9" ht="16.2">
      <c r="A269" s="19">
        <f t="shared" si="21"/>
        <v>43003</v>
      </c>
      <c r="D269" s="26">
        <f>IF(OR(C269="",B269=""),0,C269-B269)/1</f>
        <v>0</v>
      </c>
      <c r="G269" s="26">
        <f t="shared" si="19"/>
        <v>0</v>
      </c>
      <c r="I269" s="26">
        <f t="shared" si="20"/>
        <v>0</v>
      </c>
    </row>
    <row r="270" spans="1:9" ht="16.2">
      <c r="A270" s="19">
        <f t="shared" si="21"/>
        <v>43004</v>
      </c>
      <c r="D270" s="26">
        <f>IF(OR(C270="",B270=""),0,C270-B270)/1</f>
        <v>0</v>
      </c>
      <c r="G270" s="26">
        <f t="shared" si="19"/>
        <v>0</v>
      </c>
      <c r="I270" s="26">
        <f t="shared" si="20"/>
        <v>0</v>
      </c>
    </row>
    <row r="271" spans="1:9" ht="16.2">
      <c r="A271" s="19">
        <f t="shared" si="21"/>
        <v>43005</v>
      </c>
      <c r="D271" s="26">
        <f>IF(OR(C271="",B271=""),0,C271-B271)/1</f>
        <v>0</v>
      </c>
      <c r="G271" s="26">
        <f t="shared" si="19"/>
        <v>0</v>
      </c>
      <c r="I271" s="26">
        <f t="shared" si="20"/>
        <v>0</v>
      </c>
    </row>
    <row r="272" spans="1:9" ht="16.2">
      <c r="A272" s="19">
        <f t="shared" si="21"/>
        <v>43006</v>
      </c>
      <c r="D272" s="26">
        <f>IF(OR(C272="",B272=""),0,C272-B272)/1</f>
        <v>0</v>
      </c>
      <c r="G272" s="26">
        <f t="shared" si="19"/>
        <v>0</v>
      </c>
      <c r="I272" s="26">
        <f t="shared" si="20"/>
        <v>0</v>
      </c>
    </row>
    <row r="273" spans="1:9" ht="16.2">
      <c r="A273" s="19">
        <f t="shared" si="21"/>
        <v>43007</v>
      </c>
      <c r="D273" s="26">
        <f>IF(OR(C273="",B273=""),0,C273-B273)/1</f>
        <v>0</v>
      </c>
      <c r="G273" s="26">
        <f t="shared" si="19"/>
        <v>0</v>
      </c>
      <c r="I273" s="26">
        <f t="shared" si="20"/>
        <v>0</v>
      </c>
    </row>
    <row r="274" spans="1:9" ht="16.2">
      <c r="A274" s="19">
        <f t="shared" si="21"/>
        <v>43008</v>
      </c>
      <c r="D274" s="26">
        <f>IF(OR(C274="",B274=""),0,C274-B274)/1</f>
        <v>0</v>
      </c>
      <c r="G274" s="26">
        <f t="shared" si="19"/>
        <v>0</v>
      </c>
      <c r="I274" s="26">
        <f t="shared" si="20"/>
        <v>0</v>
      </c>
    </row>
    <row r="275" spans="1:9" ht="16.2">
      <c r="A275" s="19">
        <f t="shared" si="21"/>
        <v>43009</v>
      </c>
      <c r="B275" s="142"/>
      <c r="C275" s="142"/>
      <c r="D275" s="26">
        <f>IF(OR(C275="",B275=""),0,C275-B275)/1</f>
        <v>0</v>
      </c>
      <c r="G275" s="26">
        <f t="shared" si="19"/>
        <v>0</v>
      </c>
      <c r="I275" s="26">
        <f t="shared" si="20"/>
        <v>0</v>
      </c>
    </row>
    <row r="276" spans="1:9" ht="16.2">
      <c r="A276" s="19">
        <f t="shared" si="21"/>
        <v>43010</v>
      </c>
      <c r="B276" s="142"/>
      <c r="C276" s="142"/>
      <c r="D276" s="26">
        <f>IF(OR(C276="",B276=""),0,C276-B276)/1</f>
        <v>0</v>
      </c>
      <c r="G276" s="26">
        <f t="shared" si="19"/>
        <v>0</v>
      </c>
      <c r="I276" s="26">
        <f t="shared" si="20"/>
        <v>0</v>
      </c>
    </row>
    <row r="277" spans="1:9" ht="16.2">
      <c r="A277" s="19">
        <f t="shared" si="21"/>
        <v>43011</v>
      </c>
      <c r="B277" s="142"/>
      <c r="C277" s="142"/>
      <c r="D277" s="26">
        <f>IF(OR(C277="",B277=""),0,C277-B277)/1</f>
        <v>0</v>
      </c>
      <c r="G277" s="26">
        <f t="shared" si="19"/>
        <v>0</v>
      </c>
      <c r="I277" s="26">
        <f t="shared" si="20"/>
        <v>0</v>
      </c>
    </row>
    <row r="278" spans="1:9" ht="16.2">
      <c r="A278" s="19">
        <f t="shared" si="21"/>
        <v>43012</v>
      </c>
      <c r="B278" s="142"/>
      <c r="C278" s="142"/>
      <c r="D278" s="26">
        <f>IF(OR(C278="",B278=""),0,C278-B278)/1</f>
        <v>0</v>
      </c>
      <c r="G278" s="26">
        <f t="shared" si="19"/>
        <v>0</v>
      </c>
      <c r="I278" s="26">
        <f t="shared" si="20"/>
        <v>0</v>
      </c>
    </row>
    <row r="279" spans="1:9" ht="16.2">
      <c r="A279" s="19">
        <f t="shared" si="21"/>
        <v>43013</v>
      </c>
      <c r="D279" s="26">
        <f>IF(OR(C279="",B279=""),0,C279-B279)/1</f>
        <v>0</v>
      </c>
      <c r="G279" s="26">
        <f t="shared" si="19"/>
        <v>0</v>
      </c>
      <c r="I279" s="26">
        <f t="shared" si="20"/>
        <v>0</v>
      </c>
    </row>
    <row r="280" spans="1:9" ht="16.2">
      <c r="A280" s="19">
        <f t="shared" si="21"/>
        <v>43014</v>
      </c>
      <c r="D280" s="26">
        <f>IF(OR(C280="",B280=""),0,C280-B280)/1</f>
        <v>0</v>
      </c>
      <c r="G280" s="26">
        <f t="shared" si="19"/>
        <v>0</v>
      </c>
      <c r="I280" s="26">
        <f t="shared" si="20"/>
        <v>0</v>
      </c>
    </row>
    <row r="281" spans="1:9" ht="16.2">
      <c r="A281" s="19">
        <f t="shared" si="21"/>
        <v>43015</v>
      </c>
      <c r="D281" s="26">
        <f>IF(OR(C281="",B281=""),0,C281-B281)/1</f>
        <v>0</v>
      </c>
      <c r="G281" s="26">
        <f t="shared" si="19"/>
        <v>0</v>
      </c>
      <c r="I281" s="26">
        <f t="shared" si="20"/>
        <v>0</v>
      </c>
    </row>
    <row r="282" spans="1:9" ht="16.2">
      <c r="A282" s="19">
        <f t="shared" si="21"/>
        <v>43016</v>
      </c>
      <c r="D282" s="26">
        <f>IF(OR(C282="",B282=""),0,C282-B282)/1</f>
        <v>0</v>
      </c>
      <c r="G282" s="26">
        <f t="shared" si="19"/>
        <v>0</v>
      </c>
      <c r="I282" s="26">
        <f t="shared" si="20"/>
        <v>0</v>
      </c>
    </row>
    <row r="283" spans="1:9" ht="16.2">
      <c r="A283" s="19">
        <f t="shared" si="21"/>
        <v>43017</v>
      </c>
      <c r="D283" s="26">
        <f>IF(OR(C283="",B283=""),0,C283-B283)/1</f>
        <v>0</v>
      </c>
      <c r="G283" s="26">
        <f t="shared" si="19"/>
        <v>0</v>
      </c>
      <c r="I283" s="26">
        <f t="shared" si="20"/>
        <v>0</v>
      </c>
    </row>
    <row r="284" spans="1:9" ht="16.2">
      <c r="A284" s="19">
        <f t="shared" si="21"/>
        <v>43018</v>
      </c>
      <c r="D284" s="26">
        <f>IF(OR(C284="",B284=""),0,C284-B284)/1</f>
        <v>0</v>
      </c>
      <c r="G284" s="26">
        <f t="shared" si="19"/>
        <v>0</v>
      </c>
      <c r="I284" s="26">
        <f t="shared" si="20"/>
        <v>0</v>
      </c>
    </row>
    <row r="285" spans="1:9" ht="16.2">
      <c r="A285" s="19">
        <f t="shared" si="21"/>
        <v>43019</v>
      </c>
      <c r="D285" s="26">
        <f>IF(OR(C285="",B285=""),0,C285-B285)/1</f>
        <v>0</v>
      </c>
      <c r="G285" s="26">
        <f t="shared" si="19"/>
        <v>0</v>
      </c>
      <c r="I285" s="26">
        <f t="shared" si="20"/>
        <v>0</v>
      </c>
    </row>
    <row r="286" spans="1:9" ht="16.2">
      <c r="A286" s="19">
        <f t="shared" si="21"/>
        <v>43020</v>
      </c>
      <c r="D286" s="26">
        <f>IF(OR(C286="",B286=""),0,C286-B286)/1</f>
        <v>0</v>
      </c>
      <c r="G286" s="26">
        <f t="shared" si="19"/>
        <v>0</v>
      </c>
      <c r="I286" s="26">
        <f t="shared" si="20"/>
        <v>0</v>
      </c>
    </row>
    <row r="287" spans="1:9" ht="16.2">
      <c r="A287" s="19">
        <f t="shared" si="21"/>
        <v>43021</v>
      </c>
      <c r="D287" s="26">
        <f>IF(OR(C287="",B287=""),0,C287-B287)/1</f>
        <v>0</v>
      </c>
      <c r="G287" s="26">
        <f t="shared" si="19"/>
        <v>0</v>
      </c>
      <c r="I287" s="26">
        <f t="shared" si="20"/>
        <v>0</v>
      </c>
    </row>
    <row r="288" spans="1:9" ht="16.2">
      <c r="A288" s="19">
        <f t="shared" si="21"/>
        <v>43022</v>
      </c>
      <c r="D288" s="26">
        <f>IF(OR(C288="",B288=""),0,C288-B288)/1</f>
        <v>0</v>
      </c>
      <c r="G288" s="26">
        <f t="shared" si="19"/>
        <v>0</v>
      </c>
      <c r="I288" s="26">
        <f t="shared" si="20"/>
        <v>0</v>
      </c>
    </row>
    <row r="289" spans="1:9" ht="16.2">
      <c r="A289" s="19">
        <f t="shared" si="21"/>
        <v>43023</v>
      </c>
      <c r="D289" s="26">
        <f>IF(OR(C289="",B289=""),0,C289-B289)/1</f>
        <v>0</v>
      </c>
      <c r="G289" s="26">
        <f t="shared" si="19"/>
        <v>0</v>
      </c>
      <c r="I289" s="26">
        <f t="shared" si="20"/>
        <v>0</v>
      </c>
    </row>
    <row r="290" spans="1:9" ht="16.2">
      <c r="A290" s="19">
        <f t="shared" si="21"/>
        <v>43024</v>
      </c>
      <c r="D290" s="26">
        <f>IF(OR(C290="",B290=""),0,C290-B290)/1</f>
        <v>0</v>
      </c>
      <c r="G290" s="26">
        <f t="shared" si="19"/>
        <v>0</v>
      </c>
      <c r="I290" s="26">
        <f t="shared" si="20"/>
        <v>0</v>
      </c>
    </row>
    <row r="291" spans="1:9" ht="16.2">
      <c r="A291" s="19">
        <f t="shared" si="21"/>
        <v>43025</v>
      </c>
      <c r="D291" s="26">
        <f>IF(OR(C291="",B291=""),0,C291-B291)/1</f>
        <v>0</v>
      </c>
      <c r="G291" s="26">
        <f t="shared" si="19"/>
        <v>0</v>
      </c>
      <c r="I291" s="26">
        <f t="shared" si="20"/>
        <v>0</v>
      </c>
    </row>
    <row r="292" spans="1:9" ht="16.2">
      <c r="A292" s="19">
        <f t="shared" si="21"/>
        <v>43026</v>
      </c>
      <c r="D292" s="26">
        <f>IF(OR(C292="",B292=""),0,C292-B292)/1</f>
        <v>0</v>
      </c>
      <c r="G292" s="26">
        <f t="shared" si="19"/>
        <v>0</v>
      </c>
      <c r="I292" s="26">
        <f t="shared" si="20"/>
        <v>0</v>
      </c>
    </row>
    <row r="293" spans="1:9" ht="16.2">
      <c r="A293" s="19">
        <f t="shared" si="21"/>
        <v>43027</v>
      </c>
      <c r="D293" s="26">
        <f>IF(OR(C293="",B293=""),0,C293-B293)/1</f>
        <v>0</v>
      </c>
      <c r="G293" s="26">
        <f t="shared" si="19"/>
        <v>0</v>
      </c>
      <c r="I293" s="26">
        <f t="shared" si="20"/>
        <v>0</v>
      </c>
    </row>
    <row r="294" spans="1:9" ht="16.2">
      <c r="A294" s="19">
        <f t="shared" si="21"/>
        <v>43028</v>
      </c>
      <c r="D294" s="26">
        <f>IF(OR(C294="",B294=""),0,C294-B294)/1</f>
        <v>0</v>
      </c>
      <c r="G294" s="26">
        <f t="shared" si="19"/>
        <v>0</v>
      </c>
      <c r="I294" s="26">
        <f t="shared" si="20"/>
        <v>0</v>
      </c>
    </row>
    <row r="295" spans="1:9" ht="16.2">
      <c r="A295" s="19">
        <f t="shared" si="21"/>
        <v>43029</v>
      </c>
      <c r="D295" s="26">
        <f>IF(OR(C295="",B295=""),0,C295-B295)/1</f>
        <v>0</v>
      </c>
      <c r="G295" s="26">
        <f t="shared" si="19"/>
        <v>0</v>
      </c>
      <c r="I295" s="26">
        <f t="shared" si="20"/>
        <v>0</v>
      </c>
    </row>
    <row r="296" spans="1:9" ht="16.2">
      <c r="A296" s="19">
        <f t="shared" si="21"/>
        <v>43030</v>
      </c>
      <c r="D296" s="26">
        <f>IF(OR(C296="",B296=""),0,C296-B296)/1</f>
        <v>0</v>
      </c>
      <c r="G296" s="26">
        <f t="shared" si="19"/>
        <v>0</v>
      </c>
      <c r="I296" s="26">
        <f t="shared" si="20"/>
        <v>0</v>
      </c>
    </row>
    <row r="297" spans="1:9" ht="16.2">
      <c r="A297" s="19">
        <f t="shared" si="21"/>
        <v>43031</v>
      </c>
      <c r="D297" s="26">
        <f>IF(OR(C297="",B297=""),0,C297-B297)/1</f>
        <v>0</v>
      </c>
      <c r="G297" s="26">
        <f t="shared" si="19"/>
        <v>0</v>
      </c>
      <c r="I297" s="26">
        <f t="shared" si="20"/>
        <v>0</v>
      </c>
    </row>
    <row r="298" spans="1:9" ht="16.2">
      <c r="A298" s="19">
        <f t="shared" si="21"/>
        <v>43032</v>
      </c>
      <c r="D298" s="26">
        <f>IF(OR(C298="",B298=""),0,C298-B298)/1</f>
        <v>0</v>
      </c>
      <c r="G298" s="26">
        <f t="shared" si="19"/>
        <v>0</v>
      </c>
      <c r="I298" s="26">
        <f t="shared" si="20"/>
        <v>0</v>
      </c>
    </row>
    <row r="299" spans="1:9" ht="16.2">
      <c r="A299" s="19">
        <f t="shared" si="21"/>
        <v>43033</v>
      </c>
      <c r="D299" s="26">
        <f>IF(OR(C299="",B299=""),0,C299-B299)/1</f>
        <v>0</v>
      </c>
      <c r="G299" s="26">
        <f t="shared" si="19"/>
        <v>0</v>
      </c>
      <c r="I299" s="26">
        <f t="shared" si="20"/>
        <v>0</v>
      </c>
    </row>
    <row r="300" spans="1:9" ht="16.2">
      <c r="A300" s="19">
        <f t="shared" si="21"/>
        <v>43034</v>
      </c>
      <c r="D300" s="26">
        <f>IF(OR(C300="",B300=""),0,C300-B300)/1</f>
        <v>0</v>
      </c>
      <c r="G300" s="26">
        <f t="shared" si="19"/>
        <v>0</v>
      </c>
      <c r="I300" s="26">
        <f t="shared" si="20"/>
        <v>0</v>
      </c>
    </row>
    <row r="301" spans="1:9" ht="16.2">
      <c r="A301" s="19">
        <f t="shared" si="21"/>
        <v>43035</v>
      </c>
      <c r="D301" s="26">
        <f>IF(OR(C301="",B301=""),0,C301-B301)/1</f>
        <v>0</v>
      </c>
      <c r="G301" s="26">
        <f t="shared" si="19"/>
        <v>0</v>
      </c>
      <c r="I301" s="26">
        <f t="shared" si="20"/>
        <v>0</v>
      </c>
    </row>
    <row r="302" spans="1:9" ht="16.2">
      <c r="A302" s="19">
        <f t="shared" si="21"/>
        <v>43036</v>
      </c>
      <c r="D302" s="26">
        <f>IF(OR(C302="",B302=""),0,C302-B302)/1</f>
        <v>0</v>
      </c>
      <c r="G302" s="26">
        <f t="shared" si="19"/>
        <v>0</v>
      </c>
      <c r="I302" s="26">
        <f t="shared" si="20"/>
        <v>0</v>
      </c>
    </row>
    <row r="303" spans="1:9" ht="16.2">
      <c r="A303" s="19">
        <f t="shared" si="21"/>
        <v>43037</v>
      </c>
      <c r="D303" s="26">
        <f>IF(OR(C303="",B303=""),0,C303-B303)/1</f>
        <v>0</v>
      </c>
      <c r="G303" s="26">
        <f t="shared" si="19"/>
        <v>0</v>
      </c>
      <c r="I303" s="26">
        <f t="shared" si="20"/>
        <v>0</v>
      </c>
    </row>
    <row r="304" spans="1:9" ht="16.2">
      <c r="A304" s="19">
        <f t="shared" si="21"/>
        <v>43038</v>
      </c>
      <c r="D304" s="26">
        <f>IF(OR(C304="",B304=""),0,C304-B304)/1</f>
        <v>0</v>
      </c>
      <c r="G304" s="26">
        <f t="shared" si="19"/>
        <v>0</v>
      </c>
      <c r="I304" s="26">
        <f t="shared" si="20"/>
        <v>0</v>
      </c>
    </row>
    <row r="305" spans="1:9" ht="16.2">
      <c r="A305" s="19">
        <f t="shared" si="21"/>
        <v>43039</v>
      </c>
      <c r="B305" s="142"/>
      <c r="C305" s="142"/>
      <c r="D305" s="26">
        <f>IF(OR(C305="",B305=""),0,C305-B305)/1</f>
        <v>0</v>
      </c>
      <c r="G305" s="26">
        <f t="shared" si="19"/>
        <v>0</v>
      </c>
      <c r="I305" s="26">
        <f t="shared" si="20"/>
        <v>0</v>
      </c>
    </row>
    <row r="306" spans="1:9" ht="16.2">
      <c r="A306" s="19">
        <f t="shared" si="21"/>
        <v>43040</v>
      </c>
      <c r="B306" s="142"/>
      <c r="C306" s="142"/>
      <c r="D306" s="26">
        <f>IF(OR(C306="",B306=""),0,C306-B306)/1</f>
        <v>0</v>
      </c>
      <c r="G306" s="26">
        <f t="shared" si="19"/>
        <v>0</v>
      </c>
      <c r="I306" s="26">
        <f t="shared" si="20"/>
        <v>0</v>
      </c>
    </row>
    <row r="307" spans="1:9" ht="16.2">
      <c r="A307" s="19">
        <f t="shared" si="21"/>
        <v>43041</v>
      </c>
      <c r="B307" s="142"/>
      <c r="C307" s="142"/>
      <c r="D307" s="26">
        <f>IF(OR(C307="",B307=""),0,C307-B307)/1</f>
        <v>0</v>
      </c>
      <c r="G307" s="26">
        <f t="shared" si="19"/>
        <v>0</v>
      </c>
      <c r="I307" s="26">
        <f t="shared" si="20"/>
        <v>0</v>
      </c>
    </row>
    <row r="308" spans="1:9" ht="16.2">
      <c r="A308" s="19">
        <f t="shared" si="21"/>
        <v>43042</v>
      </c>
      <c r="B308" s="142"/>
      <c r="C308" s="142"/>
      <c r="D308" s="26">
        <f>IF(OR(C308="",B308=""),0,C308-B308)/1</f>
        <v>0</v>
      </c>
      <c r="G308" s="26">
        <f t="shared" si="19"/>
        <v>0</v>
      </c>
      <c r="I308" s="26">
        <f t="shared" si="20"/>
        <v>0</v>
      </c>
    </row>
    <row r="309" spans="1:9" ht="16.2">
      <c r="A309" s="19">
        <f t="shared" si="21"/>
        <v>43043</v>
      </c>
      <c r="D309" s="26">
        <f>IF(OR(C309="",B309=""),0,C309-B309)/1</f>
        <v>0</v>
      </c>
      <c r="G309" s="26">
        <f t="shared" si="19"/>
        <v>0</v>
      </c>
      <c r="I309" s="26">
        <f t="shared" si="20"/>
        <v>0</v>
      </c>
    </row>
    <row r="310" spans="1:9" ht="16.2">
      <c r="A310" s="19">
        <f t="shared" si="21"/>
        <v>43044</v>
      </c>
      <c r="D310" s="26">
        <f>IF(OR(C310="",B310=""),0,C310-B310)/1</f>
        <v>0</v>
      </c>
      <c r="G310" s="26">
        <f t="shared" si="19"/>
        <v>0</v>
      </c>
      <c r="I310" s="26">
        <f t="shared" si="20"/>
        <v>0</v>
      </c>
    </row>
    <row r="311" spans="1:9" ht="16.2">
      <c r="A311" s="19">
        <f t="shared" si="21"/>
        <v>43045</v>
      </c>
      <c r="D311" s="26">
        <f>IF(OR(C311="",B311=""),0,C311-B311)/1</f>
        <v>0</v>
      </c>
      <c r="G311" s="26">
        <f t="shared" si="19"/>
        <v>0</v>
      </c>
      <c r="I311" s="26">
        <f t="shared" si="20"/>
        <v>0</v>
      </c>
    </row>
    <row r="312" spans="1:9" ht="16.2">
      <c r="A312" s="19">
        <f t="shared" si="21"/>
        <v>43046</v>
      </c>
      <c r="D312" s="26">
        <f>IF(OR(C312="",B312=""),0,C312-B312)/1</f>
        <v>0</v>
      </c>
      <c r="G312" s="26">
        <f t="shared" si="19"/>
        <v>0</v>
      </c>
      <c r="I312" s="26">
        <f t="shared" si="20"/>
        <v>0</v>
      </c>
    </row>
    <row r="313" spans="1:9" ht="16.2">
      <c r="A313" s="19">
        <f t="shared" si="21"/>
        <v>43047</v>
      </c>
      <c r="D313" s="26">
        <f>IF(OR(C313="",B313=""),0,C313-B313)/1</f>
        <v>0</v>
      </c>
      <c r="G313" s="26">
        <f t="shared" si="19"/>
        <v>0</v>
      </c>
      <c r="I313" s="26">
        <f t="shared" si="20"/>
        <v>0</v>
      </c>
    </row>
    <row r="314" spans="1:9" ht="16.2">
      <c r="A314" s="19">
        <f t="shared" si="21"/>
        <v>43048</v>
      </c>
      <c r="D314" s="26">
        <f>IF(OR(C314="",B314=""),0,C314-B314)/1</f>
        <v>0</v>
      </c>
      <c r="G314" s="26">
        <f t="shared" si="19"/>
        <v>0</v>
      </c>
      <c r="I314" s="26">
        <f t="shared" si="20"/>
        <v>0</v>
      </c>
    </row>
    <row r="315" spans="1:9" ht="16.2">
      <c r="A315" s="19">
        <f t="shared" si="21"/>
        <v>43049</v>
      </c>
      <c r="D315" s="26">
        <f>IF(OR(C315="",B315=""),0,C315-B315)/1</f>
        <v>0</v>
      </c>
      <c r="G315" s="26">
        <f t="shared" si="19"/>
        <v>0</v>
      </c>
      <c r="I315" s="26">
        <f t="shared" si="20"/>
        <v>0</v>
      </c>
    </row>
    <row r="316" spans="1:9" ht="16.2">
      <c r="A316" s="19">
        <f t="shared" si="21"/>
        <v>43050</v>
      </c>
      <c r="D316" s="26">
        <f>IF(OR(C316="",B316=""),0,C316-B316)/1</f>
        <v>0</v>
      </c>
      <c r="G316" s="26">
        <f t="shared" si="19"/>
        <v>0</v>
      </c>
      <c r="I316" s="26">
        <f t="shared" si="20"/>
        <v>0</v>
      </c>
    </row>
    <row r="317" spans="1:9" ht="16.2">
      <c r="A317" s="19">
        <f t="shared" si="21"/>
        <v>43051</v>
      </c>
      <c r="D317" s="26">
        <f>IF(OR(C317="",B317=""),0,C317-B317)/1</f>
        <v>0</v>
      </c>
      <c r="G317" s="26">
        <f t="shared" si="19"/>
        <v>0</v>
      </c>
      <c r="I317" s="26">
        <f t="shared" si="20"/>
        <v>0</v>
      </c>
    </row>
    <row r="318" spans="1:9" ht="16.2">
      <c r="A318" s="19">
        <f t="shared" si="21"/>
        <v>43052</v>
      </c>
      <c r="D318" s="26">
        <f>IF(OR(C318="",B318=""),0,C318-B318)/1</f>
        <v>0</v>
      </c>
      <c r="G318" s="26">
        <f t="shared" si="19"/>
        <v>0</v>
      </c>
      <c r="I318" s="26">
        <f t="shared" si="20"/>
        <v>0</v>
      </c>
    </row>
    <row r="319" spans="1:9" ht="16.2">
      <c r="A319" s="19">
        <f t="shared" si="21"/>
        <v>43053</v>
      </c>
      <c r="D319" s="26">
        <f>IF(OR(C319="",B319=""),0,C319-B319)/1</f>
        <v>0</v>
      </c>
      <c r="G319" s="26">
        <f t="shared" si="19"/>
        <v>0</v>
      </c>
      <c r="I319" s="26">
        <f t="shared" si="20"/>
        <v>0</v>
      </c>
    </row>
    <row r="320" spans="1:9" ht="16.2">
      <c r="A320" s="19">
        <f t="shared" si="21"/>
        <v>43054</v>
      </c>
      <c r="D320" s="26">
        <f>IF(OR(C320="",B320=""),0,C320-B320)/1</f>
        <v>0</v>
      </c>
      <c r="G320" s="26">
        <f t="shared" si="19"/>
        <v>0</v>
      </c>
      <c r="I320" s="26">
        <f t="shared" si="20"/>
        <v>0</v>
      </c>
    </row>
    <row r="321" spans="1:9" ht="16.2">
      <c r="A321" s="19">
        <f t="shared" si="21"/>
        <v>43055</v>
      </c>
      <c r="D321" s="26">
        <f>IF(OR(C321="",B321=""),0,C321-B321)/1</f>
        <v>0</v>
      </c>
      <c r="G321" s="26">
        <f t="shared" si="19"/>
        <v>0</v>
      </c>
      <c r="I321" s="26">
        <f t="shared" si="20"/>
        <v>0</v>
      </c>
    </row>
    <row r="322" spans="1:9" ht="16.2">
      <c r="A322" s="19">
        <f t="shared" si="21"/>
        <v>43056</v>
      </c>
      <c r="D322" s="26">
        <f>IF(OR(C322="",B322=""),0,C322-B322)/1</f>
        <v>0</v>
      </c>
      <c r="G322" s="26">
        <f t="shared" si="19"/>
        <v>0</v>
      </c>
      <c r="I322" s="26">
        <f t="shared" si="20"/>
        <v>0</v>
      </c>
    </row>
    <row r="323" spans="1:9" ht="16.2">
      <c r="A323" s="19">
        <f t="shared" si="21"/>
        <v>43057</v>
      </c>
      <c r="D323" s="26">
        <f>IF(OR(C323="",B323=""),0,C323-B323)/1</f>
        <v>0</v>
      </c>
      <c r="G323" s="26">
        <f t="shared" ref="G323:G367" si="22">IF(OR(F323="",E323=""),0,F323-E323)/1</f>
        <v>0</v>
      </c>
      <c r="I323" s="26">
        <f t="shared" si="20"/>
        <v>0</v>
      </c>
    </row>
    <row r="324" spans="1:9" ht="16.2">
      <c r="A324" s="19">
        <f t="shared" si="21"/>
        <v>43058</v>
      </c>
      <c r="D324" s="26">
        <f>IF(OR(C324="",B324=""),0,C324-B324)/1</f>
        <v>0</v>
      </c>
      <c r="G324" s="26">
        <f t="shared" si="22"/>
        <v>0</v>
      </c>
      <c r="I324" s="26">
        <f t="shared" ref="I324:I367" si="23">SUM(D324+G324)</f>
        <v>0</v>
      </c>
    </row>
    <row r="325" spans="1:9" ht="16.2">
      <c r="A325" s="19">
        <f t="shared" ref="A325:A367" si="24">A324+1</f>
        <v>43059</v>
      </c>
      <c r="D325" s="26">
        <f>IF(OR(C325="",B325=""),0,C325-B325)/1</f>
        <v>0</v>
      </c>
      <c r="G325" s="26">
        <f t="shared" si="22"/>
        <v>0</v>
      </c>
      <c r="I325" s="26">
        <f t="shared" si="23"/>
        <v>0</v>
      </c>
    </row>
    <row r="326" spans="1:9" ht="16.2">
      <c r="A326" s="19">
        <f t="shared" si="24"/>
        <v>43060</v>
      </c>
      <c r="D326" s="26">
        <f>IF(OR(C326="",B326=""),0,C326-B326)/1</f>
        <v>0</v>
      </c>
      <c r="G326" s="26">
        <f t="shared" si="22"/>
        <v>0</v>
      </c>
      <c r="I326" s="26">
        <f t="shared" si="23"/>
        <v>0</v>
      </c>
    </row>
    <row r="327" spans="1:9" ht="16.2">
      <c r="A327" s="19">
        <f t="shared" si="24"/>
        <v>43061</v>
      </c>
      <c r="D327" s="26">
        <f>IF(OR(C327="",B327=""),0,C327-B327)/1</f>
        <v>0</v>
      </c>
      <c r="G327" s="26">
        <f t="shared" si="22"/>
        <v>0</v>
      </c>
      <c r="I327" s="26">
        <f t="shared" si="23"/>
        <v>0</v>
      </c>
    </row>
    <row r="328" spans="1:9" ht="16.2">
      <c r="A328" s="19">
        <f t="shared" si="24"/>
        <v>43062</v>
      </c>
      <c r="D328" s="26">
        <f>IF(OR(C328="",B328=""),0,C328-B328)/1</f>
        <v>0</v>
      </c>
      <c r="G328" s="26">
        <f t="shared" si="22"/>
        <v>0</v>
      </c>
      <c r="I328" s="26">
        <f t="shared" si="23"/>
        <v>0</v>
      </c>
    </row>
    <row r="329" spans="1:9" ht="16.2">
      <c r="A329" s="19">
        <f t="shared" si="24"/>
        <v>43063</v>
      </c>
      <c r="D329" s="26">
        <f>IF(OR(C329="",B329=""),0,C329-B329)/1</f>
        <v>0</v>
      </c>
      <c r="G329" s="26">
        <f t="shared" si="22"/>
        <v>0</v>
      </c>
      <c r="I329" s="26">
        <f t="shared" si="23"/>
        <v>0</v>
      </c>
    </row>
    <row r="330" spans="1:9" ht="16.2">
      <c r="A330" s="19">
        <f t="shared" si="24"/>
        <v>43064</v>
      </c>
      <c r="D330" s="26">
        <f>IF(OR(C330="",B330=""),0,C330-B330)/1</f>
        <v>0</v>
      </c>
      <c r="G330" s="26">
        <f t="shared" si="22"/>
        <v>0</v>
      </c>
      <c r="I330" s="26">
        <f t="shared" si="23"/>
        <v>0</v>
      </c>
    </row>
    <row r="331" spans="1:9" ht="16.2">
      <c r="A331" s="19">
        <f t="shared" si="24"/>
        <v>43065</v>
      </c>
      <c r="D331" s="26">
        <f>IF(OR(C331="",B331=""),0,C331-B331)/1</f>
        <v>0</v>
      </c>
      <c r="G331" s="26">
        <f t="shared" si="22"/>
        <v>0</v>
      </c>
      <c r="I331" s="26">
        <f t="shared" si="23"/>
        <v>0</v>
      </c>
    </row>
    <row r="332" spans="1:9" ht="16.2">
      <c r="A332" s="19">
        <f t="shared" si="24"/>
        <v>43066</v>
      </c>
      <c r="D332" s="26">
        <f>IF(OR(C332="",B332=""),0,C332-B332)/1</f>
        <v>0</v>
      </c>
      <c r="G332" s="26">
        <f t="shared" si="22"/>
        <v>0</v>
      </c>
      <c r="I332" s="26">
        <f t="shared" si="23"/>
        <v>0</v>
      </c>
    </row>
    <row r="333" spans="1:9" ht="16.2">
      <c r="A333" s="19">
        <f t="shared" si="24"/>
        <v>43067</v>
      </c>
      <c r="D333" s="26">
        <f>IF(OR(C333="",B333=""),0,C333-B333)/1</f>
        <v>0</v>
      </c>
      <c r="G333" s="26">
        <f t="shared" si="22"/>
        <v>0</v>
      </c>
      <c r="I333" s="26">
        <f t="shared" si="23"/>
        <v>0</v>
      </c>
    </row>
    <row r="334" spans="1:9" ht="16.2">
      <c r="A334" s="19">
        <f t="shared" si="24"/>
        <v>43068</v>
      </c>
      <c r="D334" s="26">
        <f>IF(OR(C334="",B334=""),0,C334-B334)/1</f>
        <v>0</v>
      </c>
      <c r="G334" s="26">
        <f t="shared" si="22"/>
        <v>0</v>
      </c>
      <c r="I334" s="26">
        <f t="shared" si="23"/>
        <v>0</v>
      </c>
    </row>
    <row r="335" spans="1:9" ht="16.2">
      <c r="A335" s="19">
        <f t="shared" si="24"/>
        <v>43069</v>
      </c>
      <c r="B335" s="142"/>
      <c r="C335" s="142"/>
      <c r="D335" s="26">
        <f>IF(OR(C335="",B335=""),0,C335-B335)/1</f>
        <v>0</v>
      </c>
      <c r="G335" s="26">
        <f t="shared" si="22"/>
        <v>0</v>
      </c>
      <c r="I335" s="26">
        <f t="shared" si="23"/>
        <v>0</v>
      </c>
    </row>
    <row r="336" spans="1:9" ht="16.2">
      <c r="A336" s="19">
        <f t="shared" si="24"/>
        <v>43070</v>
      </c>
      <c r="B336" s="142"/>
      <c r="C336" s="142"/>
      <c r="D336" s="26">
        <f>IF(OR(C336="",B336=""),0,C336-B336)/1</f>
        <v>0</v>
      </c>
      <c r="G336" s="26">
        <f t="shared" si="22"/>
        <v>0</v>
      </c>
      <c r="I336" s="26">
        <f t="shared" si="23"/>
        <v>0</v>
      </c>
    </row>
    <row r="337" spans="1:9" ht="16.2">
      <c r="A337" s="19">
        <f t="shared" si="24"/>
        <v>43071</v>
      </c>
      <c r="B337" s="142"/>
      <c r="C337" s="142"/>
      <c r="D337" s="26">
        <f>IF(OR(C337="",B337=""),0,C337-B337)/1</f>
        <v>0</v>
      </c>
      <c r="G337" s="26">
        <f t="shared" si="22"/>
        <v>0</v>
      </c>
      <c r="I337" s="26">
        <f t="shared" si="23"/>
        <v>0</v>
      </c>
    </row>
    <row r="338" spans="1:9" ht="16.2">
      <c r="A338" s="19">
        <f t="shared" si="24"/>
        <v>43072</v>
      </c>
      <c r="B338" s="142"/>
      <c r="C338" s="142"/>
      <c r="D338" s="26">
        <f>IF(OR(C338="",B338=""),0,C338-B338)/1</f>
        <v>0</v>
      </c>
      <c r="G338" s="26">
        <f t="shared" si="22"/>
        <v>0</v>
      </c>
      <c r="I338" s="26">
        <f t="shared" si="23"/>
        <v>0</v>
      </c>
    </row>
    <row r="339" spans="1:9" ht="16.2">
      <c r="A339" s="19">
        <f t="shared" si="24"/>
        <v>43073</v>
      </c>
      <c r="D339" s="26">
        <f>IF(OR(C339="",B339=""),0,C339-B339)/1</f>
        <v>0</v>
      </c>
      <c r="G339" s="26">
        <f t="shared" si="22"/>
        <v>0</v>
      </c>
      <c r="I339" s="26">
        <f t="shared" si="23"/>
        <v>0</v>
      </c>
    </row>
    <row r="340" spans="1:9" ht="16.2">
      <c r="A340" s="19">
        <f t="shared" si="24"/>
        <v>43074</v>
      </c>
      <c r="D340" s="26">
        <f>IF(OR(C340="",B340=""),0,C340-B340)/1</f>
        <v>0</v>
      </c>
      <c r="G340" s="26">
        <f t="shared" si="22"/>
        <v>0</v>
      </c>
      <c r="I340" s="26">
        <f t="shared" si="23"/>
        <v>0</v>
      </c>
    </row>
    <row r="341" spans="1:9" ht="16.2">
      <c r="A341" s="19">
        <f t="shared" si="24"/>
        <v>43075</v>
      </c>
      <c r="D341" s="26">
        <f>IF(OR(C341="",B341=""),0,C341-B341)/1</f>
        <v>0</v>
      </c>
      <c r="G341" s="26">
        <f t="shared" si="22"/>
        <v>0</v>
      </c>
      <c r="I341" s="26">
        <f t="shared" si="23"/>
        <v>0</v>
      </c>
    </row>
    <row r="342" spans="1:9" ht="16.2">
      <c r="A342" s="19">
        <f t="shared" si="24"/>
        <v>43076</v>
      </c>
      <c r="D342" s="26">
        <f>IF(OR(C342="",B342=""),0,C342-B342)/1</f>
        <v>0</v>
      </c>
      <c r="G342" s="26">
        <f t="shared" si="22"/>
        <v>0</v>
      </c>
      <c r="I342" s="26">
        <f t="shared" si="23"/>
        <v>0</v>
      </c>
    </row>
    <row r="343" spans="1:9" ht="16.2">
      <c r="A343" s="19">
        <f t="shared" si="24"/>
        <v>43077</v>
      </c>
      <c r="D343" s="26">
        <f>IF(OR(C343="",B343=""),0,C343-B343)/1</f>
        <v>0</v>
      </c>
      <c r="G343" s="26">
        <f t="shared" si="22"/>
        <v>0</v>
      </c>
      <c r="I343" s="26">
        <f t="shared" si="23"/>
        <v>0</v>
      </c>
    </row>
    <row r="344" spans="1:9" ht="16.2">
      <c r="A344" s="19">
        <f t="shared" si="24"/>
        <v>43078</v>
      </c>
      <c r="D344" s="26">
        <f>IF(OR(C344="",B344=""),0,C344-B344)/1</f>
        <v>0</v>
      </c>
      <c r="G344" s="26">
        <f t="shared" si="22"/>
        <v>0</v>
      </c>
      <c r="I344" s="26">
        <f t="shared" si="23"/>
        <v>0</v>
      </c>
    </row>
    <row r="345" spans="1:9" ht="16.2">
      <c r="A345" s="19">
        <f t="shared" si="24"/>
        <v>43079</v>
      </c>
      <c r="D345" s="26">
        <f>IF(OR(C345="",B345=""),0,C345-B345)/1</f>
        <v>0</v>
      </c>
      <c r="G345" s="26">
        <f t="shared" si="22"/>
        <v>0</v>
      </c>
      <c r="I345" s="26">
        <f t="shared" si="23"/>
        <v>0</v>
      </c>
    </row>
    <row r="346" spans="1:9" ht="16.2">
      <c r="A346" s="19">
        <f t="shared" si="24"/>
        <v>43080</v>
      </c>
      <c r="D346" s="26">
        <f>IF(OR(C346="",B346=""),0,C346-B346)/1</f>
        <v>0</v>
      </c>
      <c r="G346" s="26">
        <f t="shared" si="22"/>
        <v>0</v>
      </c>
      <c r="I346" s="26">
        <f t="shared" si="23"/>
        <v>0</v>
      </c>
    </row>
    <row r="347" spans="1:9" ht="16.2">
      <c r="A347" s="19">
        <f t="shared" si="24"/>
        <v>43081</v>
      </c>
      <c r="D347" s="26">
        <f>IF(OR(C347="",B347=""),0,C347-B347)/1</f>
        <v>0</v>
      </c>
      <c r="G347" s="26">
        <f t="shared" si="22"/>
        <v>0</v>
      </c>
      <c r="I347" s="26">
        <f t="shared" si="23"/>
        <v>0</v>
      </c>
    </row>
    <row r="348" spans="1:9" ht="16.2">
      <c r="A348" s="19">
        <f t="shared" si="24"/>
        <v>43082</v>
      </c>
      <c r="D348" s="26">
        <f>IF(OR(C348="",B348=""),0,C348-B348)/1</f>
        <v>0</v>
      </c>
      <c r="G348" s="26">
        <f t="shared" si="22"/>
        <v>0</v>
      </c>
      <c r="I348" s="26">
        <f t="shared" si="23"/>
        <v>0</v>
      </c>
    </row>
    <row r="349" spans="1:9" ht="16.2">
      <c r="A349" s="19">
        <f t="shared" si="24"/>
        <v>43083</v>
      </c>
      <c r="D349" s="26">
        <f>IF(OR(C349="",B349=""),0,C349-B349)/1</f>
        <v>0</v>
      </c>
      <c r="G349" s="26">
        <f t="shared" si="22"/>
        <v>0</v>
      </c>
      <c r="I349" s="26">
        <f t="shared" si="23"/>
        <v>0</v>
      </c>
    </row>
    <row r="350" spans="1:9" ht="16.2">
      <c r="A350" s="19">
        <f t="shared" si="24"/>
        <v>43084</v>
      </c>
      <c r="D350" s="26">
        <f>IF(OR(C350="",B350=""),0,C350-B350)/1</f>
        <v>0</v>
      </c>
      <c r="G350" s="26">
        <f t="shared" si="22"/>
        <v>0</v>
      </c>
      <c r="I350" s="26">
        <f t="shared" si="23"/>
        <v>0</v>
      </c>
    </row>
    <row r="351" spans="1:9" ht="16.2">
      <c r="A351" s="19">
        <f t="shared" si="24"/>
        <v>43085</v>
      </c>
      <c r="D351" s="26">
        <f>IF(OR(C351="",B351=""),0,C351-B351)/1</f>
        <v>0</v>
      </c>
      <c r="G351" s="26">
        <f t="shared" si="22"/>
        <v>0</v>
      </c>
      <c r="I351" s="26">
        <f t="shared" si="23"/>
        <v>0</v>
      </c>
    </row>
    <row r="352" spans="1:9" ht="16.2">
      <c r="A352" s="19">
        <f t="shared" si="24"/>
        <v>43086</v>
      </c>
      <c r="D352" s="26">
        <f>IF(OR(C352="",B352=""),0,C352-B352)/1</f>
        <v>0</v>
      </c>
      <c r="G352" s="26">
        <f t="shared" si="22"/>
        <v>0</v>
      </c>
      <c r="I352" s="26">
        <f t="shared" si="23"/>
        <v>0</v>
      </c>
    </row>
    <row r="353" spans="1:9" ht="16.2">
      <c r="A353" s="19">
        <f t="shared" si="24"/>
        <v>43087</v>
      </c>
      <c r="D353" s="26">
        <f>IF(OR(C353="",B353=""),0,C353-B353)/1</f>
        <v>0</v>
      </c>
      <c r="G353" s="26">
        <f t="shared" si="22"/>
        <v>0</v>
      </c>
      <c r="I353" s="26">
        <f t="shared" si="23"/>
        <v>0</v>
      </c>
    </row>
    <row r="354" spans="1:9" ht="16.2">
      <c r="A354" s="19">
        <f t="shared" si="24"/>
        <v>43088</v>
      </c>
      <c r="D354" s="26">
        <f>IF(OR(C354="",B354=""),0,C354-B354)/1</f>
        <v>0</v>
      </c>
      <c r="G354" s="26">
        <f t="shared" si="22"/>
        <v>0</v>
      </c>
      <c r="I354" s="26">
        <f t="shared" si="23"/>
        <v>0</v>
      </c>
    </row>
    <row r="355" spans="1:9" ht="16.2">
      <c r="A355" s="19">
        <f t="shared" si="24"/>
        <v>43089</v>
      </c>
      <c r="D355" s="26">
        <f>IF(OR(C355="",B355=""),0,C355-B355)/1</f>
        <v>0</v>
      </c>
      <c r="G355" s="26">
        <f t="shared" si="22"/>
        <v>0</v>
      </c>
      <c r="I355" s="26">
        <f t="shared" si="23"/>
        <v>0</v>
      </c>
    </row>
    <row r="356" spans="1:9" ht="16.2">
      <c r="A356" s="19">
        <f t="shared" si="24"/>
        <v>43090</v>
      </c>
      <c r="D356" s="26">
        <f>IF(OR(C356="",B356=""),0,C356-B356)/1</f>
        <v>0</v>
      </c>
      <c r="G356" s="26">
        <f t="shared" si="22"/>
        <v>0</v>
      </c>
      <c r="I356" s="26">
        <f t="shared" si="23"/>
        <v>0</v>
      </c>
    </row>
    <row r="357" spans="1:9" ht="16.2">
      <c r="A357" s="19">
        <f t="shared" si="24"/>
        <v>43091</v>
      </c>
      <c r="D357" s="26">
        <f>IF(OR(C357="",B357=""),0,C357-B357)/1</f>
        <v>0</v>
      </c>
      <c r="G357" s="26">
        <f t="shared" si="22"/>
        <v>0</v>
      </c>
      <c r="I357" s="26">
        <f t="shared" si="23"/>
        <v>0</v>
      </c>
    </row>
    <row r="358" spans="1:9" ht="16.2">
      <c r="A358" s="19">
        <f t="shared" si="24"/>
        <v>43092</v>
      </c>
      <c r="D358" s="26">
        <f>IF(OR(C358="",B358=""),0,C358-B358)/1</f>
        <v>0</v>
      </c>
      <c r="G358" s="26">
        <f t="shared" si="22"/>
        <v>0</v>
      </c>
      <c r="I358" s="26">
        <f t="shared" si="23"/>
        <v>0</v>
      </c>
    </row>
    <row r="359" spans="1:9" ht="16.2">
      <c r="A359" s="19">
        <f t="shared" si="24"/>
        <v>43093</v>
      </c>
      <c r="D359" s="26">
        <f>IF(OR(C359="",B359=""),0,C359-B359)/1</f>
        <v>0</v>
      </c>
      <c r="G359" s="26">
        <f t="shared" si="22"/>
        <v>0</v>
      </c>
      <c r="I359" s="26">
        <f t="shared" si="23"/>
        <v>0</v>
      </c>
    </row>
    <row r="360" spans="1:9" ht="16.2">
      <c r="A360" s="19">
        <f t="shared" si="24"/>
        <v>43094</v>
      </c>
      <c r="D360" s="26">
        <f>IF(OR(C360="",B360=""),0,C360-B360)/1</f>
        <v>0</v>
      </c>
      <c r="G360" s="26">
        <f t="shared" si="22"/>
        <v>0</v>
      </c>
      <c r="I360" s="26">
        <f t="shared" si="23"/>
        <v>0</v>
      </c>
    </row>
    <row r="361" spans="1:9" ht="16.2">
      <c r="A361" s="19">
        <f t="shared" si="24"/>
        <v>43095</v>
      </c>
      <c r="D361" s="26">
        <f>IF(OR(C361="",B361=""),0,C361-B361)/1</f>
        <v>0</v>
      </c>
      <c r="G361" s="26">
        <f t="shared" si="22"/>
        <v>0</v>
      </c>
      <c r="I361" s="26">
        <f t="shared" si="23"/>
        <v>0</v>
      </c>
    </row>
    <row r="362" spans="1:9" ht="16.2">
      <c r="A362" s="19">
        <f t="shared" si="24"/>
        <v>43096</v>
      </c>
      <c r="D362" s="26">
        <f>IF(OR(C362="",B362=""),0,C362-B362)/1</f>
        <v>0</v>
      </c>
      <c r="G362" s="26">
        <f t="shared" si="22"/>
        <v>0</v>
      </c>
      <c r="I362" s="26">
        <f t="shared" si="23"/>
        <v>0</v>
      </c>
    </row>
    <row r="363" spans="1:9" ht="16.2">
      <c r="A363" s="19">
        <f t="shared" si="24"/>
        <v>43097</v>
      </c>
      <c r="D363" s="26">
        <f>IF(OR(C363="",B363=""),0,C363-B363)/1</f>
        <v>0</v>
      </c>
      <c r="G363" s="26">
        <f t="shared" si="22"/>
        <v>0</v>
      </c>
      <c r="I363" s="26">
        <f t="shared" si="23"/>
        <v>0</v>
      </c>
    </row>
    <row r="364" spans="1:9" ht="16.2">
      <c r="A364" s="19">
        <f t="shared" si="24"/>
        <v>43098</v>
      </c>
      <c r="B364" s="142"/>
      <c r="C364" s="142"/>
      <c r="D364" s="26">
        <f>IF(OR(C364="",B364=""),0,C364-B364)/1</f>
        <v>0</v>
      </c>
      <c r="G364" s="26">
        <f t="shared" si="22"/>
        <v>0</v>
      </c>
      <c r="I364" s="26">
        <f t="shared" si="23"/>
        <v>0</v>
      </c>
    </row>
    <row r="365" spans="1:9" ht="16.2">
      <c r="A365" s="19">
        <f t="shared" si="24"/>
        <v>43099</v>
      </c>
      <c r="B365" s="142"/>
      <c r="C365" s="142"/>
      <c r="D365" s="26">
        <f>IF(OR(C365="",B365=""),0,C365-B365)/1</f>
        <v>0</v>
      </c>
      <c r="G365" s="26">
        <f t="shared" si="22"/>
        <v>0</v>
      </c>
      <c r="I365" s="26">
        <f t="shared" si="23"/>
        <v>0</v>
      </c>
    </row>
    <row r="366" spans="1:9" ht="16.2">
      <c r="A366" s="19">
        <f t="shared" si="24"/>
        <v>43100</v>
      </c>
      <c r="B366" s="142"/>
      <c r="C366" s="142"/>
      <c r="D366" s="26">
        <f>IF(OR(C366="",B366=""),0,C366-B366)/1</f>
        <v>0</v>
      </c>
      <c r="G366" s="26">
        <f t="shared" si="22"/>
        <v>0</v>
      </c>
      <c r="I366" s="26">
        <f t="shared" si="23"/>
        <v>0</v>
      </c>
    </row>
    <row r="367" spans="1:9" ht="16.2">
      <c r="A367" s="19">
        <f t="shared" si="24"/>
        <v>43101</v>
      </c>
      <c r="B367" s="142"/>
      <c r="C367" s="142"/>
      <c r="D367" s="26">
        <f>IF(OR(C367="",B367=""),0,C367-B367)/1</f>
        <v>0</v>
      </c>
      <c r="G367" s="26">
        <f t="shared" si="22"/>
        <v>0</v>
      </c>
      <c r="I367" s="26">
        <f t="shared" si="23"/>
        <v>0</v>
      </c>
    </row>
  </sheetData>
  <conditionalFormatting sqref="J2:M367 A2:H367">
    <cfRule type="expression" dxfId="55" priority="5">
      <formula>COUNTIF(Férié,$A2)&gt;0</formula>
    </cfRule>
    <cfRule type="expression" dxfId="54" priority="6">
      <formula>COUNTIF(Fêtes,$A2)&gt;0</formula>
    </cfRule>
    <cfRule type="expression" dxfId="53" priority="7">
      <formula>WEEKDAY($A2,2)=7</formula>
    </cfRule>
    <cfRule type="expression" dxfId="52" priority="8">
      <formula>WEEKDAY($A2,2)=6</formula>
    </cfRule>
  </conditionalFormatting>
  <conditionalFormatting sqref="I2:I367">
    <cfRule type="expression" dxfId="51" priority="1">
      <formula>COUNTIF(Férié,$A2)&gt;0</formula>
    </cfRule>
    <cfRule type="expression" dxfId="50" priority="2">
      <formula>COUNTIF(Fêtes,$A2)&gt;0</formula>
    </cfRule>
    <cfRule type="expression" dxfId="49" priority="3">
      <formula>WEEKDAY($A2,2)=7</formula>
    </cfRule>
    <cfRule type="expression" dxfId="48" priority="4">
      <formula>WEEKDAY($A2,2)=6</formula>
    </cfRule>
  </conditionalFormatting>
  <dataValidations count="1">
    <dataValidation type="list" showInputMessage="1" showErrorMessage="1" sqref="K2:K367">
      <formula1>NOM_ENTREPRISE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3"/>
  <sheetViews>
    <sheetView workbookViewId="0">
      <selection activeCell="I3" sqref="I3"/>
    </sheetView>
  </sheetViews>
  <sheetFormatPr baseColWidth="10" defaultRowHeight="13.2"/>
  <cols>
    <col min="1" max="1" width="25.36328125" style="134" customWidth="1"/>
    <col min="2" max="2" width="12.26953125" style="135" customWidth="1"/>
    <col min="3" max="3" width="9.81640625" style="135" customWidth="1"/>
    <col min="4" max="4" width="6.1796875" style="134" customWidth="1"/>
    <col min="5" max="5" width="10.90625" style="135"/>
    <col min="6" max="6" width="15.90625" style="136" customWidth="1"/>
    <col min="7" max="7" width="15.08984375" style="136" bestFit="1" customWidth="1"/>
    <col min="8" max="8" width="11.453125" style="134" customWidth="1"/>
    <col min="9" max="9" width="10.90625" style="137"/>
    <col min="10" max="10" width="11.08984375" style="134" customWidth="1"/>
    <col min="11" max="256" width="10.90625" style="138"/>
    <col min="257" max="257" width="25.36328125" style="138" customWidth="1"/>
    <col min="258" max="258" width="12.26953125" style="138" customWidth="1"/>
    <col min="259" max="259" width="9.81640625" style="138" customWidth="1"/>
    <col min="260" max="260" width="6.1796875" style="138" customWidth="1"/>
    <col min="261" max="261" width="10.90625" style="138"/>
    <col min="262" max="262" width="15.90625" style="138" customWidth="1"/>
    <col min="263" max="263" width="15.08984375" style="138" bestFit="1" customWidth="1"/>
    <col min="264" max="264" width="11.453125" style="138" customWidth="1"/>
    <col min="265" max="265" width="10.90625" style="138"/>
    <col min="266" max="266" width="11.08984375" style="138" customWidth="1"/>
    <col min="267" max="512" width="10.90625" style="138"/>
    <col min="513" max="513" width="25.36328125" style="138" customWidth="1"/>
    <col min="514" max="514" width="12.26953125" style="138" customWidth="1"/>
    <col min="515" max="515" width="9.81640625" style="138" customWidth="1"/>
    <col min="516" max="516" width="6.1796875" style="138" customWidth="1"/>
    <col min="517" max="517" width="10.90625" style="138"/>
    <col min="518" max="518" width="15.90625" style="138" customWidth="1"/>
    <col min="519" max="519" width="15.08984375" style="138" bestFit="1" customWidth="1"/>
    <col min="520" max="520" width="11.453125" style="138" customWidth="1"/>
    <col min="521" max="521" width="10.90625" style="138"/>
    <col min="522" max="522" width="11.08984375" style="138" customWidth="1"/>
    <col min="523" max="768" width="10.90625" style="138"/>
    <col min="769" max="769" width="25.36328125" style="138" customWidth="1"/>
    <col min="770" max="770" width="12.26953125" style="138" customWidth="1"/>
    <col min="771" max="771" width="9.81640625" style="138" customWidth="1"/>
    <col min="772" max="772" width="6.1796875" style="138" customWidth="1"/>
    <col min="773" max="773" width="10.90625" style="138"/>
    <col min="774" max="774" width="15.90625" style="138" customWidth="1"/>
    <col min="775" max="775" width="15.08984375" style="138" bestFit="1" customWidth="1"/>
    <col min="776" max="776" width="11.453125" style="138" customWidth="1"/>
    <col min="777" max="777" width="10.90625" style="138"/>
    <col min="778" max="778" width="11.08984375" style="138" customWidth="1"/>
    <col min="779" max="1024" width="10.90625" style="138"/>
    <col min="1025" max="1025" width="25.36328125" style="138" customWidth="1"/>
    <col min="1026" max="1026" width="12.26953125" style="138" customWidth="1"/>
    <col min="1027" max="1027" width="9.81640625" style="138" customWidth="1"/>
    <col min="1028" max="1028" width="6.1796875" style="138" customWidth="1"/>
    <col min="1029" max="1029" width="10.90625" style="138"/>
    <col min="1030" max="1030" width="15.90625" style="138" customWidth="1"/>
    <col min="1031" max="1031" width="15.08984375" style="138" bestFit="1" customWidth="1"/>
    <col min="1032" max="1032" width="11.453125" style="138" customWidth="1"/>
    <col min="1033" max="1033" width="10.90625" style="138"/>
    <col min="1034" max="1034" width="11.08984375" style="138" customWidth="1"/>
    <col min="1035" max="1280" width="10.90625" style="138"/>
    <col min="1281" max="1281" width="25.36328125" style="138" customWidth="1"/>
    <col min="1282" max="1282" width="12.26953125" style="138" customWidth="1"/>
    <col min="1283" max="1283" width="9.81640625" style="138" customWidth="1"/>
    <col min="1284" max="1284" width="6.1796875" style="138" customWidth="1"/>
    <col min="1285" max="1285" width="10.90625" style="138"/>
    <col min="1286" max="1286" width="15.90625" style="138" customWidth="1"/>
    <col min="1287" max="1287" width="15.08984375" style="138" bestFit="1" customWidth="1"/>
    <col min="1288" max="1288" width="11.453125" style="138" customWidth="1"/>
    <col min="1289" max="1289" width="10.90625" style="138"/>
    <col min="1290" max="1290" width="11.08984375" style="138" customWidth="1"/>
    <col min="1291" max="1536" width="10.90625" style="138"/>
    <col min="1537" max="1537" width="25.36328125" style="138" customWidth="1"/>
    <col min="1538" max="1538" width="12.26953125" style="138" customWidth="1"/>
    <col min="1539" max="1539" width="9.81640625" style="138" customWidth="1"/>
    <col min="1540" max="1540" width="6.1796875" style="138" customWidth="1"/>
    <col min="1541" max="1541" width="10.90625" style="138"/>
    <col min="1542" max="1542" width="15.90625" style="138" customWidth="1"/>
    <col min="1543" max="1543" width="15.08984375" style="138" bestFit="1" customWidth="1"/>
    <col min="1544" max="1544" width="11.453125" style="138" customWidth="1"/>
    <col min="1545" max="1545" width="10.90625" style="138"/>
    <col min="1546" max="1546" width="11.08984375" style="138" customWidth="1"/>
    <col min="1547" max="1792" width="10.90625" style="138"/>
    <col min="1793" max="1793" width="25.36328125" style="138" customWidth="1"/>
    <col min="1794" max="1794" width="12.26953125" style="138" customWidth="1"/>
    <col min="1795" max="1795" width="9.81640625" style="138" customWidth="1"/>
    <col min="1796" max="1796" width="6.1796875" style="138" customWidth="1"/>
    <col min="1797" max="1797" width="10.90625" style="138"/>
    <col min="1798" max="1798" width="15.90625" style="138" customWidth="1"/>
    <col min="1799" max="1799" width="15.08984375" style="138" bestFit="1" customWidth="1"/>
    <col min="1800" max="1800" width="11.453125" style="138" customWidth="1"/>
    <col min="1801" max="1801" width="10.90625" style="138"/>
    <col min="1802" max="1802" width="11.08984375" style="138" customWidth="1"/>
    <col min="1803" max="2048" width="10.90625" style="138"/>
    <col min="2049" max="2049" width="25.36328125" style="138" customWidth="1"/>
    <col min="2050" max="2050" width="12.26953125" style="138" customWidth="1"/>
    <col min="2051" max="2051" width="9.81640625" style="138" customWidth="1"/>
    <col min="2052" max="2052" width="6.1796875" style="138" customWidth="1"/>
    <col min="2053" max="2053" width="10.90625" style="138"/>
    <col min="2054" max="2054" width="15.90625" style="138" customWidth="1"/>
    <col min="2055" max="2055" width="15.08984375" style="138" bestFit="1" customWidth="1"/>
    <col min="2056" max="2056" width="11.453125" style="138" customWidth="1"/>
    <col min="2057" max="2057" width="10.90625" style="138"/>
    <col min="2058" max="2058" width="11.08984375" style="138" customWidth="1"/>
    <col min="2059" max="2304" width="10.90625" style="138"/>
    <col min="2305" max="2305" width="25.36328125" style="138" customWidth="1"/>
    <col min="2306" max="2306" width="12.26953125" style="138" customWidth="1"/>
    <col min="2307" max="2307" width="9.81640625" style="138" customWidth="1"/>
    <col min="2308" max="2308" width="6.1796875" style="138" customWidth="1"/>
    <col min="2309" max="2309" width="10.90625" style="138"/>
    <col min="2310" max="2310" width="15.90625" style="138" customWidth="1"/>
    <col min="2311" max="2311" width="15.08984375" style="138" bestFit="1" customWidth="1"/>
    <col min="2312" max="2312" width="11.453125" style="138" customWidth="1"/>
    <col min="2313" max="2313" width="10.90625" style="138"/>
    <col min="2314" max="2314" width="11.08984375" style="138" customWidth="1"/>
    <col min="2315" max="2560" width="10.90625" style="138"/>
    <col min="2561" max="2561" width="25.36328125" style="138" customWidth="1"/>
    <col min="2562" max="2562" width="12.26953125" style="138" customWidth="1"/>
    <col min="2563" max="2563" width="9.81640625" style="138" customWidth="1"/>
    <col min="2564" max="2564" width="6.1796875" style="138" customWidth="1"/>
    <col min="2565" max="2565" width="10.90625" style="138"/>
    <col min="2566" max="2566" width="15.90625" style="138" customWidth="1"/>
    <col min="2567" max="2567" width="15.08984375" style="138" bestFit="1" customWidth="1"/>
    <col min="2568" max="2568" width="11.453125" style="138" customWidth="1"/>
    <col min="2569" max="2569" width="10.90625" style="138"/>
    <col min="2570" max="2570" width="11.08984375" style="138" customWidth="1"/>
    <col min="2571" max="2816" width="10.90625" style="138"/>
    <col min="2817" max="2817" width="25.36328125" style="138" customWidth="1"/>
    <col min="2818" max="2818" width="12.26953125" style="138" customWidth="1"/>
    <col min="2819" max="2819" width="9.81640625" style="138" customWidth="1"/>
    <col min="2820" max="2820" width="6.1796875" style="138" customWidth="1"/>
    <col min="2821" max="2821" width="10.90625" style="138"/>
    <col min="2822" max="2822" width="15.90625" style="138" customWidth="1"/>
    <col min="2823" max="2823" width="15.08984375" style="138" bestFit="1" customWidth="1"/>
    <col min="2824" max="2824" width="11.453125" style="138" customWidth="1"/>
    <col min="2825" max="2825" width="10.90625" style="138"/>
    <col min="2826" max="2826" width="11.08984375" style="138" customWidth="1"/>
    <col min="2827" max="3072" width="10.90625" style="138"/>
    <col min="3073" max="3073" width="25.36328125" style="138" customWidth="1"/>
    <col min="3074" max="3074" width="12.26953125" style="138" customWidth="1"/>
    <col min="3075" max="3075" width="9.81640625" style="138" customWidth="1"/>
    <col min="3076" max="3076" width="6.1796875" style="138" customWidth="1"/>
    <col min="3077" max="3077" width="10.90625" style="138"/>
    <col min="3078" max="3078" width="15.90625" style="138" customWidth="1"/>
    <col min="3079" max="3079" width="15.08984375" style="138" bestFit="1" customWidth="1"/>
    <col min="3080" max="3080" width="11.453125" style="138" customWidth="1"/>
    <col min="3081" max="3081" width="10.90625" style="138"/>
    <col min="3082" max="3082" width="11.08984375" style="138" customWidth="1"/>
    <col min="3083" max="3328" width="10.90625" style="138"/>
    <col min="3329" max="3329" width="25.36328125" style="138" customWidth="1"/>
    <col min="3330" max="3330" width="12.26953125" style="138" customWidth="1"/>
    <col min="3331" max="3331" width="9.81640625" style="138" customWidth="1"/>
    <col min="3332" max="3332" width="6.1796875" style="138" customWidth="1"/>
    <col min="3333" max="3333" width="10.90625" style="138"/>
    <col min="3334" max="3334" width="15.90625" style="138" customWidth="1"/>
    <col min="3335" max="3335" width="15.08984375" style="138" bestFit="1" customWidth="1"/>
    <col min="3336" max="3336" width="11.453125" style="138" customWidth="1"/>
    <col min="3337" max="3337" width="10.90625" style="138"/>
    <col min="3338" max="3338" width="11.08984375" style="138" customWidth="1"/>
    <col min="3339" max="3584" width="10.90625" style="138"/>
    <col min="3585" max="3585" width="25.36328125" style="138" customWidth="1"/>
    <col min="3586" max="3586" width="12.26953125" style="138" customWidth="1"/>
    <col min="3587" max="3587" width="9.81640625" style="138" customWidth="1"/>
    <col min="3588" max="3588" width="6.1796875" style="138" customWidth="1"/>
    <col min="3589" max="3589" width="10.90625" style="138"/>
    <col min="3590" max="3590" width="15.90625" style="138" customWidth="1"/>
    <col min="3591" max="3591" width="15.08984375" style="138" bestFit="1" customWidth="1"/>
    <col min="3592" max="3592" width="11.453125" style="138" customWidth="1"/>
    <col min="3593" max="3593" width="10.90625" style="138"/>
    <col min="3594" max="3594" width="11.08984375" style="138" customWidth="1"/>
    <col min="3595" max="3840" width="10.90625" style="138"/>
    <col min="3841" max="3841" width="25.36328125" style="138" customWidth="1"/>
    <col min="3842" max="3842" width="12.26953125" style="138" customWidth="1"/>
    <col min="3843" max="3843" width="9.81640625" style="138" customWidth="1"/>
    <col min="3844" max="3844" width="6.1796875" style="138" customWidth="1"/>
    <col min="3845" max="3845" width="10.90625" style="138"/>
    <col min="3846" max="3846" width="15.90625" style="138" customWidth="1"/>
    <col min="3847" max="3847" width="15.08984375" style="138" bestFit="1" customWidth="1"/>
    <col min="3848" max="3848" width="11.453125" style="138" customWidth="1"/>
    <col min="3849" max="3849" width="10.90625" style="138"/>
    <col min="3850" max="3850" width="11.08984375" style="138" customWidth="1"/>
    <col min="3851" max="4096" width="10.90625" style="138"/>
    <col min="4097" max="4097" width="25.36328125" style="138" customWidth="1"/>
    <col min="4098" max="4098" width="12.26953125" style="138" customWidth="1"/>
    <col min="4099" max="4099" width="9.81640625" style="138" customWidth="1"/>
    <col min="4100" max="4100" width="6.1796875" style="138" customWidth="1"/>
    <col min="4101" max="4101" width="10.90625" style="138"/>
    <col min="4102" max="4102" width="15.90625" style="138" customWidth="1"/>
    <col min="4103" max="4103" width="15.08984375" style="138" bestFit="1" customWidth="1"/>
    <col min="4104" max="4104" width="11.453125" style="138" customWidth="1"/>
    <col min="4105" max="4105" width="10.90625" style="138"/>
    <col min="4106" max="4106" width="11.08984375" style="138" customWidth="1"/>
    <col min="4107" max="4352" width="10.90625" style="138"/>
    <col min="4353" max="4353" width="25.36328125" style="138" customWidth="1"/>
    <col min="4354" max="4354" width="12.26953125" style="138" customWidth="1"/>
    <col min="4355" max="4355" width="9.81640625" style="138" customWidth="1"/>
    <col min="4356" max="4356" width="6.1796875" style="138" customWidth="1"/>
    <col min="4357" max="4357" width="10.90625" style="138"/>
    <col min="4358" max="4358" width="15.90625" style="138" customWidth="1"/>
    <col min="4359" max="4359" width="15.08984375" style="138" bestFit="1" customWidth="1"/>
    <col min="4360" max="4360" width="11.453125" style="138" customWidth="1"/>
    <col min="4361" max="4361" width="10.90625" style="138"/>
    <col min="4362" max="4362" width="11.08984375" style="138" customWidth="1"/>
    <col min="4363" max="4608" width="10.90625" style="138"/>
    <col min="4609" max="4609" width="25.36328125" style="138" customWidth="1"/>
    <col min="4610" max="4610" width="12.26953125" style="138" customWidth="1"/>
    <col min="4611" max="4611" width="9.81640625" style="138" customWidth="1"/>
    <col min="4612" max="4612" width="6.1796875" style="138" customWidth="1"/>
    <col min="4613" max="4613" width="10.90625" style="138"/>
    <col min="4614" max="4614" width="15.90625" style="138" customWidth="1"/>
    <col min="4615" max="4615" width="15.08984375" style="138" bestFit="1" customWidth="1"/>
    <col min="4616" max="4616" width="11.453125" style="138" customWidth="1"/>
    <col min="4617" max="4617" width="10.90625" style="138"/>
    <col min="4618" max="4618" width="11.08984375" style="138" customWidth="1"/>
    <col min="4619" max="4864" width="10.90625" style="138"/>
    <col min="4865" max="4865" width="25.36328125" style="138" customWidth="1"/>
    <col min="4866" max="4866" width="12.26953125" style="138" customWidth="1"/>
    <col min="4867" max="4867" width="9.81640625" style="138" customWidth="1"/>
    <col min="4868" max="4868" width="6.1796875" style="138" customWidth="1"/>
    <col min="4869" max="4869" width="10.90625" style="138"/>
    <col min="4870" max="4870" width="15.90625" style="138" customWidth="1"/>
    <col min="4871" max="4871" width="15.08984375" style="138" bestFit="1" customWidth="1"/>
    <col min="4872" max="4872" width="11.453125" style="138" customWidth="1"/>
    <col min="4873" max="4873" width="10.90625" style="138"/>
    <col min="4874" max="4874" width="11.08984375" style="138" customWidth="1"/>
    <col min="4875" max="5120" width="10.90625" style="138"/>
    <col min="5121" max="5121" width="25.36328125" style="138" customWidth="1"/>
    <col min="5122" max="5122" width="12.26953125" style="138" customWidth="1"/>
    <col min="5123" max="5123" width="9.81640625" style="138" customWidth="1"/>
    <col min="5124" max="5124" width="6.1796875" style="138" customWidth="1"/>
    <col min="5125" max="5125" width="10.90625" style="138"/>
    <col min="5126" max="5126" width="15.90625" style="138" customWidth="1"/>
    <col min="5127" max="5127" width="15.08984375" style="138" bestFit="1" customWidth="1"/>
    <col min="5128" max="5128" width="11.453125" style="138" customWidth="1"/>
    <col min="5129" max="5129" width="10.90625" style="138"/>
    <col min="5130" max="5130" width="11.08984375" style="138" customWidth="1"/>
    <col min="5131" max="5376" width="10.90625" style="138"/>
    <col min="5377" max="5377" width="25.36328125" style="138" customWidth="1"/>
    <col min="5378" max="5378" width="12.26953125" style="138" customWidth="1"/>
    <col min="5379" max="5379" width="9.81640625" style="138" customWidth="1"/>
    <col min="5380" max="5380" width="6.1796875" style="138" customWidth="1"/>
    <col min="5381" max="5381" width="10.90625" style="138"/>
    <col min="5382" max="5382" width="15.90625" style="138" customWidth="1"/>
    <col min="5383" max="5383" width="15.08984375" style="138" bestFit="1" customWidth="1"/>
    <col min="5384" max="5384" width="11.453125" style="138" customWidth="1"/>
    <col min="5385" max="5385" width="10.90625" style="138"/>
    <col min="5386" max="5386" width="11.08984375" style="138" customWidth="1"/>
    <col min="5387" max="5632" width="10.90625" style="138"/>
    <col min="5633" max="5633" width="25.36328125" style="138" customWidth="1"/>
    <col min="5634" max="5634" width="12.26953125" style="138" customWidth="1"/>
    <col min="5635" max="5635" width="9.81640625" style="138" customWidth="1"/>
    <col min="5636" max="5636" width="6.1796875" style="138" customWidth="1"/>
    <col min="5637" max="5637" width="10.90625" style="138"/>
    <col min="5638" max="5638" width="15.90625" style="138" customWidth="1"/>
    <col min="5639" max="5639" width="15.08984375" style="138" bestFit="1" customWidth="1"/>
    <col min="5640" max="5640" width="11.453125" style="138" customWidth="1"/>
    <col min="5641" max="5641" width="10.90625" style="138"/>
    <col min="5642" max="5642" width="11.08984375" style="138" customWidth="1"/>
    <col min="5643" max="5888" width="10.90625" style="138"/>
    <col min="5889" max="5889" width="25.36328125" style="138" customWidth="1"/>
    <col min="5890" max="5890" width="12.26953125" style="138" customWidth="1"/>
    <col min="5891" max="5891" width="9.81640625" style="138" customWidth="1"/>
    <col min="5892" max="5892" width="6.1796875" style="138" customWidth="1"/>
    <col min="5893" max="5893" width="10.90625" style="138"/>
    <col min="5894" max="5894" width="15.90625" style="138" customWidth="1"/>
    <col min="5895" max="5895" width="15.08984375" style="138" bestFit="1" customWidth="1"/>
    <col min="5896" max="5896" width="11.453125" style="138" customWidth="1"/>
    <col min="5897" max="5897" width="10.90625" style="138"/>
    <col min="5898" max="5898" width="11.08984375" style="138" customWidth="1"/>
    <col min="5899" max="6144" width="10.90625" style="138"/>
    <col min="6145" max="6145" width="25.36328125" style="138" customWidth="1"/>
    <col min="6146" max="6146" width="12.26953125" style="138" customWidth="1"/>
    <col min="6147" max="6147" width="9.81640625" style="138" customWidth="1"/>
    <col min="6148" max="6148" width="6.1796875" style="138" customWidth="1"/>
    <col min="6149" max="6149" width="10.90625" style="138"/>
    <col min="6150" max="6150" width="15.90625" style="138" customWidth="1"/>
    <col min="6151" max="6151" width="15.08984375" style="138" bestFit="1" customWidth="1"/>
    <col min="6152" max="6152" width="11.453125" style="138" customWidth="1"/>
    <col min="6153" max="6153" width="10.90625" style="138"/>
    <col min="6154" max="6154" width="11.08984375" style="138" customWidth="1"/>
    <col min="6155" max="6400" width="10.90625" style="138"/>
    <col min="6401" max="6401" width="25.36328125" style="138" customWidth="1"/>
    <col min="6402" max="6402" width="12.26953125" style="138" customWidth="1"/>
    <col min="6403" max="6403" width="9.81640625" style="138" customWidth="1"/>
    <col min="6404" max="6404" width="6.1796875" style="138" customWidth="1"/>
    <col min="6405" max="6405" width="10.90625" style="138"/>
    <col min="6406" max="6406" width="15.90625" style="138" customWidth="1"/>
    <col min="6407" max="6407" width="15.08984375" style="138" bestFit="1" customWidth="1"/>
    <col min="6408" max="6408" width="11.453125" style="138" customWidth="1"/>
    <col min="6409" max="6409" width="10.90625" style="138"/>
    <col min="6410" max="6410" width="11.08984375" style="138" customWidth="1"/>
    <col min="6411" max="6656" width="10.90625" style="138"/>
    <col min="6657" max="6657" width="25.36328125" style="138" customWidth="1"/>
    <col min="6658" max="6658" width="12.26953125" style="138" customWidth="1"/>
    <col min="6659" max="6659" width="9.81640625" style="138" customWidth="1"/>
    <col min="6660" max="6660" width="6.1796875" style="138" customWidth="1"/>
    <col min="6661" max="6661" width="10.90625" style="138"/>
    <col min="6662" max="6662" width="15.90625" style="138" customWidth="1"/>
    <col min="6663" max="6663" width="15.08984375" style="138" bestFit="1" customWidth="1"/>
    <col min="6664" max="6664" width="11.453125" style="138" customWidth="1"/>
    <col min="6665" max="6665" width="10.90625" style="138"/>
    <col min="6666" max="6666" width="11.08984375" style="138" customWidth="1"/>
    <col min="6667" max="6912" width="10.90625" style="138"/>
    <col min="6913" max="6913" width="25.36328125" style="138" customWidth="1"/>
    <col min="6914" max="6914" width="12.26953125" style="138" customWidth="1"/>
    <col min="6915" max="6915" width="9.81640625" style="138" customWidth="1"/>
    <col min="6916" max="6916" width="6.1796875" style="138" customWidth="1"/>
    <col min="6917" max="6917" width="10.90625" style="138"/>
    <col min="6918" max="6918" width="15.90625" style="138" customWidth="1"/>
    <col min="6919" max="6919" width="15.08984375" style="138" bestFit="1" customWidth="1"/>
    <col min="6920" max="6920" width="11.453125" style="138" customWidth="1"/>
    <col min="6921" max="6921" width="10.90625" style="138"/>
    <col min="6922" max="6922" width="11.08984375" style="138" customWidth="1"/>
    <col min="6923" max="7168" width="10.90625" style="138"/>
    <col min="7169" max="7169" width="25.36328125" style="138" customWidth="1"/>
    <col min="7170" max="7170" width="12.26953125" style="138" customWidth="1"/>
    <col min="7171" max="7171" width="9.81640625" style="138" customWidth="1"/>
    <col min="7172" max="7172" width="6.1796875" style="138" customWidth="1"/>
    <col min="7173" max="7173" width="10.90625" style="138"/>
    <col min="7174" max="7174" width="15.90625" style="138" customWidth="1"/>
    <col min="7175" max="7175" width="15.08984375" style="138" bestFit="1" customWidth="1"/>
    <col min="7176" max="7176" width="11.453125" style="138" customWidth="1"/>
    <col min="7177" max="7177" width="10.90625" style="138"/>
    <col min="7178" max="7178" width="11.08984375" style="138" customWidth="1"/>
    <col min="7179" max="7424" width="10.90625" style="138"/>
    <col min="7425" max="7425" width="25.36328125" style="138" customWidth="1"/>
    <col min="7426" max="7426" width="12.26953125" style="138" customWidth="1"/>
    <col min="7427" max="7427" width="9.81640625" style="138" customWidth="1"/>
    <col min="7428" max="7428" width="6.1796875" style="138" customWidth="1"/>
    <col min="7429" max="7429" width="10.90625" style="138"/>
    <col min="7430" max="7430" width="15.90625" style="138" customWidth="1"/>
    <col min="7431" max="7431" width="15.08984375" style="138" bestFit="1" customWidth="1"/>
    <col min="7432" max="7432" width="11.453125" style="138" customWidth="1"/>
    <col min="7433" max="7433" width="10.90625" style="138"/>
    <col min="7434" max="7434" width="11.08984375" style="138" customWidth="1"/>
    <col min="7435" max="7680" width="10.90625" style="138"/>
    <col min="7681" max="7681" width="25.36328125" style="138" customWidth="1"/>
    <col min="7682" max="7682" width="12.26953125" style="138" customWidth="1"/>
    <col min="7683" max="7683" width="9.81640625" style="138" customWidth="1"/>
    <col min="7684" max="7684" width="6.1796875" style="138" customWidth="1"/>
    <col min="7685" max="7685" width="10.90625" style="138"/>
    <col min="7686" max="7686" width="15.90625" style="138" customWidth="1"/>
    <col min="7687" max="7687" width="15.08984375" style="138" bestFit="1" customWidth="1"/>
    <col min="7688" max="7688" width="11.453125" style="138" customWidth="1"/>
    <col min="7689" max="7689" width="10.90625" style="138"/>
    <col min="7690" max="7690" width="11.08984375" style="138" customWidth="1"/>
    <col min="7691" max="7936" width="10.90625" style="138"/>
    <col min="7937" max="7937" width="25.36328125" style="138" customWidth="1"/>
    <col min="7938" max="7938" width="12.26953125" style="138" customWidth="1"/>
    <col min="7939" max="7939" width="9.81640625" style="138" customWidth="1"/>
    <col min="7940" max="7940" width="6.1796875" style="138" customWidth="1"/>
    <col min="7941" max="7941" width="10.90625" style="138"/>
    <col min="7942" max="7942" width="15.90625" style="138" customWidth="1"/>
    <col min="7943" max="7943" width="15.08984375" style="138" bestFit="1" customWidth="1"/>
    <col min="7944" max="7944" width="11.453125" style="138" customWidth="1"/>
    <col min="7945" max="7945" width="10.90625" style="138"/>
    <col min="7946" max="7946" width="11.08984375" style="138" customWidth="1"/>
    <col min="7947" max="8192" width="10.90625" style="138"/>
    <col min="8193" max="8193" width="25.36328125" style="138" customWidth="1"/>
    <col min="8194" max="8194" width="12.26953125" style="138" customWidth="1"/>
    <col min="8195" max="8195" width="9.81640625" style="138" customWidth="1"/>
    <col min="8196" max="8196" width="6.1796875" style="138" customWidth="1"/>
    <col min="8197" max="8197" width="10.90625" style="138"/>
    <col min="8198" max="8198" width="15.90625" style="138" customWidth="1"/>
    <col min="8199" max="8199" width="15.08984375" style="138" bestFit="1" customWidth="1"/>
    <col min="8200" max="8200" width="11.453125" style="138" customWidth="1"/>
    <col min="8201" max="8201" width="10.90625" style="138"/>
    <col min="8202" max="8202" width="11.08984375" style="138" customWidth="1"/>
    <col min="8203" max="8448" width="10.90625" style="138"/>
    <col min="8449" max="8449" width="25.36328125" style="138" customWidth="1"/>
    <col min="8450" max="8450" width="12.26953125" style="138" customWidth="1"/>
    <col min="8451" max="8451" width="9.81640625" style="138" customWidth="1"/>
    <col min="8452" max="8452" width="6.1796875" style="138" customWidth="1"/>
    <col min="8453" max="8453" width="10.90625" style="138"/>
    <col min="8454" max="8454" width="15.90625" style="138" customWidth="1"/>
    <col min="8455" max="8455" width="15.08984375" style="138" bestFit="1" customWidth="1"/>
    <col min="8456" max="8456" width="11.453125" style="138" customWidth="1"/>
    <col min="8457" max="8457" width="10.90625" style="138"/>
    <col min="8458" max="8458" width="11.08984375" style="138" customWidth="1"/>
    <col min="8459" max="8704" width="10.90625" style="138"/>
    <col min="8705" max="8705" width="25.36328125" style="138" customWidth="1"/>
    <col min="8706" max="8706" width="12.26953125" style="138" customWidth="1"/>
    <col min="8707" max="8707" width="9.81640625" style="138" customWidth="1"/>
    <col min="8708" max="8708" width="6.1796875" style="138" customWidth="1"/>
    <col min="8709" max="8709" width="10.90625" style="138"/>
    <col min="8710" max="8710" width="15.90625" style="138" customWidth="1"/>
    <col min="8711" max="8711" width="15.08984375" style="138" bestFit="1" customWidth="1"/>
    <col min="8712" max="8712" width="11.453125" style="138" customWidth="1"/>
    <col min="8713" max="8713" width="10.90625" style="138"/>
    <col min="8714" max="8714" width="11.08984375" style="138" customWidth="1"/>
    <col min="8715" max="8960" width="10.90625" style="138"/>
    <col min="8961" max="8961" width="25.36328125" style="138" customWidth="1"/>
    <col min="8962" max="8962" width="12.26953125" style="138" customWidth="1"/>
    <col min="8963" max="8963" width="9.81640625" style="138" customWidth="1"/>
    <col min="8964" max="8964" width="6.1796875" style="138" customWidth="1"/>
    <col min="8965" max="8965" width="10.90625" style="138"/>
    <col min="8966" max="8966" width="15.90625" style="138" customWidth="1"/>
    <col min="8967" max="8967" width="15.08984375" style="138" bestFit="1" customWidth="1"/>
    <col min="8968" max="8968" width="11.453125" style="138" customWidth="1"/>
    <col min="8969" max="8969" width="10.90625" style="138"/>
    <col min="8970" max="8970" width="11.08984375" style="138" customWidth="1"/>
    <col min="8971" max="9216" width="10.90625" style="138"/>
    <col min="9217" max="9217" width="25.36328125" style="138" customWidth="1"/>
    <col min="9218" max="9218" width="12.26953125" style="138" customWidth="1"/>
    <col min="9219" max="9219" width="9.81640625" style="138" customWidth="1"/>
    <col min="9220" max="9220" width="6.1796875" style="138" customWidth="1"/>
    <col min="9221" max="9221" width="10.90625" style="138"/>
    <col min="9222" max="9222" width="15.90625" style="138" customWidth="1"/>
    <col min="9223" max="9223" width="15.08984375" style="138" bestFit="1" customWidth="1"/>
    <col min="9224" max="9224" width="11.453125" style="138" customWidth="1"/>
    <col min="9225" max="9225" width="10.90625" style="138"/>
    <col min="9226" max="9226" width="11.08984375" style="138" customWidth="1"/>
    <col min="9227" max="9472" width="10.90625" style="138"/>
    <col min="9473" max="9473" width="25.36328125" style="138" customWidth="1"/>
    <col min="9474" max="9474" width="12.26953125" style="138" customWidth="1"/>
    <col min="9475" max="9475" width="9.81640625" style="138" customWidth="1"/>
    <col min="9476" max="9476" width="6.1796875" style="138" customWidth="1"/>
    <col min="9477" max="9477" width="10.90625" style="138"/>
    <col min="9478" max="9478" width="15.90625" style="138" customWidth="1"/>
    <col min="9479" max="9479" width="15.08984375" style="138" bestFit="1" customWidth="1"/>
    <col min="9480" max="9480" width="11.453125" style="138" customWidth="1"/>
    <col min="9481" max="9481" width="10.90625" style="138"/>
    <col min="9482" max="9482" width="11.08984375" style="138" customWidth="1"/>
    <col min="9483" max="9728" width="10.90625" style="138"/>
    <col min="9729" max="9729" width="25.36328125" style="138" customWidth="1"/>
    <col min="9730" max="9730" width="12.26953125" style="138" customWidth="1"/>
    <col min="9731" max="9731" width="9.81640625" style="138" customWidth="1"/>
    <col min="9732" max="9732" width="6.1796875" style="138" customWidth="1"/>
    <col min="9733" max="9733" width="10.90625" style="138"/>
    <col min="9734" max="9734" width="15.90625" style="138" customWidth="1"/>
    <col min="9735" max="9735" width="15.08984375" style="138" bestFit="1" customWidth="1"/>
    <col min="9736" max="9736" width="11.453125" style="138" customWidth="1"/>
    <col min="9737" max="9737" width="10.90625" style="138"/>
    <col min="9738" max="9738" width="11.08984375" style="138" customWidth="1"/>
    <col min="9739" max="9984" width="10.90625" style="138"/>
    <col min="9985" max="9985" width="25.36328125" style="138" customWidth="1"/>
    <col min="9986" max="9986" width="12.26953125" style="138" customWidth="1"/>
    <col min="9987" max="9987" width="9.81640625" style="138" customWidth="1"/>
    <col min="9988" max="9988" width="6.1796875" style="138" customWidth="1"/>
    <col min="9989" max="9989" width="10.90625" style="138"/>
    <col min="9990" max="9990" width="15.90625" style="138" customWidth="1"/>
    <col min="9991" max="9991" width="15.08984375" style="138" bestFit="1" customWidth="1"/>
    <col min="9992" max="9992" width="11.453125" style="138" customWidth="1"/>
    <col min="9993" max="9993" width="10.90625" style="138"/>
    <col min="9994" max="9994" width="11.08984375" style="138" customWidth="1"/>
    <col min="9995" max="10240" width="10.90625" style="138"/>
    <col min="10241" max="10241" width="25.36328125" style="138" customWidth="1"/>
    <col min="10242" max="10242" width="12.26953125" style="138" customWidth="1"/>
    <col min="10243" max="10243" width="9.81640625" style="138" customWidth="1"/>
    <col min="10244" max="10244" width="6.1796875" style="138" customWidth="1"/>
    <col min="10245" max="10245" width="10.90625" style="138"/>
    <col min="10246" max="10246" width="15.90625" style="138" customWidth="1"/>
    <col min="10247" max="10247" width="15.08984375" style="138" bestFit="1" customWidth="1"/>
    <col min="10248" max="10248" width="11.453125" style="138" customWidth="1"/>
    <col min="10249" max="10249" width="10.90625" style="138"/>
    <col min="10250" max="10250" width="11.08984375" style="138" customWidth="1"/>
    <col min="10251" max="10496" width="10.90625" style="138"/>
    <col min="10497" max="10497" width="25.36328125" style="138" customWidth="1"/>
    <col min="10498" max="10498" width="12.26953125" style="138" customWidth="1"/>
    <col min="10499" max="10499" width="9.81640625" style="138" customWidth="1"/>
    <col min="10500" max="10500" width="6.1796875" style="138" customWidth="1"/>
    <col min="10501" max="10501" width="10.90625" style="138"/>
    <col min="10502" max="10502" width="15.90625" style="138" customWidth="1"/>
    <col min="10503" max="10503" width="15.08984375" style="138" bestFit="1" customWidth="1"/>
    <col min="10504" max="10504" width="11.453125" style="138" customWidth="1"/>
    <col min="10505" max="10505" width="10.90625" style="138"/>
    <col min="10506" max="10506" width="11.08984375" style="138" customWidth="1"/>
    <col min="10507" max="10752" width="10.90625" style="138"/>
    <col min="10753" max="10753" width="25.36328125" style="138" customWidth="1"/>
    <col min="10754" max="10754" width="12.26953125" style="138" customWidth="1"/>
    <col min="10755" max="10755" width="9.81640625" style="138" customWidth="1"/>
    <col min="10756" max="10756" width="6.1796875" style="138" customWidth="1"/>
    <col min="10757" max="10757" width="10.90625" style="138"/>
    <col min="10758" max="10758" width="15.90625" style="138" customWidth="1"/>
    <col min="10759" max="10759" width="15.08984375" style="138" bestFit="1" customWidth="1"/>
    <col min="10760" max="10760" width="11.453125" style="138" customWidth="1"/>
    <col min="10761" max="10761" width="10.90625" style="138"/>
    <col min="10762" max="10762" width="11.08984375" style="138" customWidth="1"/>
    <col min="10763" max="11008" width="10.90625" style="138"/>
    <col min="11009" max="11009" width="25.36328125" style="138" customWidth="1"/>
    <col min="11010" max="11010" width="12.26953125" style="138" customWidth="1"/>
    <col min="11011" max="11011" width="9.81640625" style="138" customWidth="1"/>
    <col min="11012" max="11012" width="6.1796875" style="138" customWidth="1"/>
    <col min="11013" max="11013" width="10.90625" style="138"/>
    <col min="11014" max="11014" width="15.90625" style="138" customWidth="1"/>
    <col min="11015" max="11015" width="15.08984375" style="138" bestFit="1" customWidth="1"/>
    <col min="11016" max="11016" width="11.453125" style="138" customWidth="1"/>
    <col min="11017" max="11017" width="10.90625" style="138"/>
    <col min="11018" max="11018" width="11.08984375" style="138" customWidth="1"/>
    <col min="11019" max="11264" width="10.90625" style="138"/>
    <col min="11265" max="11265" width="25.36328125" style="138" customWidth="1"/>
    <col min="11266" max="11266" width="12.26953125" style="138" customWidth="1"/>
    <col min="11267" max="11267" width="9.81640625" style="138" customWidth="1"/>
    <col min="11268" max="11268" width="6.1796875" style="138" customWidth="1"/>
    <col min="11269" max="11269" width="10.90625" style="138"/>
    <col min="11270" max="11270" width="15.90625" style="138" customWidth="1"/>
    <col min="11271" max="11271" width="15.08984375" style="138" bestFit="1" customWidth="1"/>
    <col min="11272" max="11272" width="11.453125" style="138" customWidth="1"/>
    <col min="11273" max="11273" width="10.90625" style="138"/>
    <col min="11274" max="11274" width="11.08984375" style="138" customWidth="1"/>
    <col min="11275" max="11520" width="10.90625" style="138"/>
    <col min="11521" max="11521" width="25.36328125" style="138" customWidth="1"/>
    <col min="11522" max="11522" width="12.26953125" style="138" customWidth="1"/>
    <col min="11523" max="11523" width="9.81640625" style="138" customWidth="1"/>
    <col min="11524" max="11524" width="6.1796875" style="138" customWidth="1"/>
    <col min="11525" max="11525" width="10.90625" style="138"/>
    <col min="11526" max="11526" width="15.90625" style="138" customWidth="1"/>
    <col min="11527" max="11527" width="15.08984375" style="138" bestFit="1" customWidth="1"/>
    <col min="11528" max="11528" width="11.453125" style="138" customWidth="1"/>
    <col min="11529" max="11529" width="10.90625" style="138"/>
    <col min="11530" max="11530" width="11.08984375" style="138" customWidth="1"/>
    <col min="11531" max="11776" width="10.90625" style="138"/>
    <col min="11777" max="11777" width="25.36328125" style="138" customWidth="1"/>
    <col min="11778" max="11778" width="12.26953125" style="138" customWidth="1"/>
    <col min="11779" max="11779" width="9.81640625" style="138" customWidth="1"/>
    <col min="11780" max="11780" width="6.1796875" style="138" customWidth="1"/>
    <col min="11781" max="11781" width="10.90625" style="138"/>
    <col min="11782" max="11782" width="15.90625" style="138" customWidth="1"/>
    <col min="11783" max="11783" width="15.08984375" style="138" bestFit="1" customWidth="1"/>
    <col min="11784" max="11784" width="11.453125" style="138" customWidth="1"/>
    <col min="11785" max="11785" width="10.90625" style="138"/>
    <col min="11786" max="11786" width="11.08984375" style="138" customWidth="1"/>
    <col min="11787" max="12032" width="10.90625" style="138"/>
    <col min="12033" max="12033" width="25.36328125" style="138" customWidth="1"/>
    <col min="12034" max="12034" width="12.26953125" style="138" customWidth="1"/>
    <col min="12035" max="12035" width="9.81640625" style="138" customWidth="1"/>
    <col min="12036" max="12036" width="6.1796875" style="138" customWidth="1"/>
    <col min="12037" max="12037" width="10.90625" style="138"/>
    <col min="12038" max="12038" width="15.90625" style="138" customWidth="1"/>
    <col min="12039" max="12039" width="15.08984375" style="138" bestFit="1" customWidth="1"/>
    <col min="12040" max="12040" width="11.453125" style="138" customWidth="1"/>
    <col min="12041" max="12041" width="10.90625" style="138"/>
    <col min="12042" max="12042" width="11.08984375" style="138" customWidth="1"/>
    <col min="12043" max="12288" width="10.90625" style="138"/>
    <col min="12289" max="12289" width="25.36328125" style="138" customWidth="1"/>
    <col min="12290" max="12290" width="12.26953125" style="138" customWidth="1"/>
    <col min="12291" max="12291" width="9.81640625" style="138" customWidth="1"/>
    <col min="12292" max="12292" width="6.1796875" style="138" customWidth="1"/>
    <col min="12293" max="12293" width="10.90625" style="138"/>
    <col min="12294" max="12294" width="15.90625" style="138" customWidth="1"/>
    <col min="12295" max="12295" width="15.08984375" style="138" bestFit="1" customWidth="1"/>
    <col min="12296" max="12296" width="11.453125" style="138" customWidth="1"/>
    <col min="12297" max="12297" width="10.90625" style="138"/>
    <col min="12298" max="12298" width="11.08984375" style="138" customWidth="1"/>
    <col min="12299" max="12544" width="10.90625" style="138"/>
    <col min="12545" max="12545" width="25.36328125" style="138" customWidth="1"/>
    <col min="12546" max="12546" width="12.26953125" style="138" customWidth="1"/>
    <col min="12547" max="12547" width="9.81640625" style="138" customWidth="1"/>
    <col min="12548" max="12548" width="6.1796875" style="138" customWidth="1"/>
    <col min="12549" max="12549" width="10.90625" style="138"/>
    <col min="12550" max="12550" width="15.90625" style="138" customWidth="1"/>
    <col min="12551" max="12551" width="15.08984375" style="138" bestFit="1" customWidth="1"/>
    <col min="12552" max="12552" width="11.453125" style="138" customWidth="1"/>
    <col min="12553" max="12553" width="10.90625" style="138"/>
    <col min="12554" max="12554" width="11.08984375" style="138" customWidth="1"/>
    <col min="12555" max="12800" width="10.90625" style="138"/>
    <col min="12801" max="12801" width="25.36328125" style="138" customWidth="1"/>
    <col min="12802" max="12802" width="12.26953125" style="138" customWidth="1"/>
    <col min="12803" max="12803" width="9.81640625" style="138" customWidth="1"/>
    <col min="12804" max="12804" width="6.1796875" style="138" customWidth="1"/>
    <col min="12805" max="12805" width="10.90625" style="138"/>
    <col min="12806" max="12806" width="15.90625" style="138" customWidth="1"/>
    <col min="12807" max="12807" width="15.08984375" style="138" bestFit="1" customWidth="1"/>
    <col min="12808" max="12808" width="11.453125" style="138" customWidth="1"/>
    <col min="12809" max="12809" width="10.90625" style="138"/>
    <col min="12810" max="12810" width="11.08984375" style="138" customWidth="1"/>
    <col min="12811" max="13056" width="10.90625" style="138"/>
    <col min="13057" max="13057" width="25.36328125" style="138" customWidth="1"/>
    <col min="13058" max="13058" width="12.26953125" style="138" customWidth="1"/>
    <col min="13059" max="13059" width="9.81640625" style="138" customWidth="1"/>
    <col min="13060" max="13060" width="6.1796875" style="138" customWidth="1"/>
    <col min="13061" max="13061" width="10.90625" style="138"/>
    <col min="13062" max="13062" width="15.90625" style="138" customWidth="1"/>
    <col min="13063" max="13063" width="15.08984375" style="138" bestFit="1" customWidth="1"/>
    <col min="13064" max="13064" width="11.453125" style="138" customWidth="1"/>
    <col min="13065" max="13065" width="10.90625" style="138"/>
    <col min="13066" max="13066" width="11.08984375" style="138" customWidth="1"/>
    <col min="13067" max="13312" width="10.90625" style="138"/>
    <col min="13313" max="13313" width="25.36328125" style="138" customWidth="1"/>
    <col min="13314" max="13314" width="12.26953125" style="138" customWidth="1"/>
    <col min="13315" max="13315" width="9.81640625" style="138" customWidth="1"/>
    <col min="13316" max="13316" width="6.1796875" style="138" customWidth="1"/>
    <col min="13317" max="13317" width="10.90625" style="138"/>
    <col min="13318" max="13318" width="15.90625" style="138" customWidth="1"/>
    <col min="13319" max="13319" width="15.08984375" style="138" bestFit="1" customWidth="1"/>
    <col min="13320" max="13320" width="11.453125" style="138" customWidth="1"/>
    <col min="13321" max="13321" width="10.90625" style="138"/>
    <col min="13322" max="13322" width="11.08984375" style="138" customWidth="1"/>
    <col min="13323" max="13568" width="10.90625" style="138"/>
    <col min="13569" max="13569" width="25.36328125" style="138" customWidth="1"/>
    <col min="13570" max="13570" width="12.26953125" style="138" customWidth="1"/>
    <col min="13571" max="13571" width="9.81640625" style="138" customWidth="1"/>
    <col min="13572" max="13572" width="6.1796875" style="138" customWidth="1"/>
    <col min="13573" max="13573" width="10.90625" style="138"/>
    <col min="13574" max="13574" width="15.90625" style="138" customWidth="1"/>
    <col min="13575" max="13575" width="15.08984375" style="138" bestFit="1" customWidth="1"/>
    <col min="13576" max="13576" width="11.453125" style="138" customWidth="1"/>
    <col min="13577" max="13577" width="10.90625" style="138"/>
    <col min="13578" max="13578" width="11.08984375" style="138" customWidth="1"/>
    <col min="13579" max="13824" width="10.90625" style="138"/>
    <col min="13825" max="13825" width="25.36328125" style="138" customWidth="1"/>
    <col min="13826" max="13826" width="12.26953125" style="138" customWidth="1"/>
    <col min="13827" max="13827" width="9.81640625" style="138" customWidth="1"/>
    <col min="13828" max="13828" width="6.1796875" style="138" customWidth="1"/>
    <col min="13829" max="13829" width="10.90625" style="138"/>
    <col min="13830" max="13830" width="15.90625" style="138" customWidth="1"/>
    <col min="13831" max="13831" width="15.08984375" style="138" bestFit="1" customWidth="1"/>
    <col min="13832" max="13832" width="11.453125" style="138" customWidth="1"/>
    <col min="13833" max="13833" width="10.90625" style="138"/>
    <col min="13834" max="13834" width="11.08984375" style="138" customWidth="1"/>
    <col min="13835" max="14080" width="10.90625" style="138"/>
    <col min="14081" max="14081" width="25.36328125" style="138" customWidth="1"/>
    <col min="14082" max="14082" width="12.26953125" style="138" customWidth="1"/>
    <col min="14083" max="14083" width="9.81640625" style="138" customWidth="1"/>
    <col min="14084" max="14084" width="6.1796875" style="138" customWidth="1"/>
    <col min="14085" max="14085" width="10.90625" style="138"/>
    <col min="14086" max="14086" width="15.90625" style="138" customWidth="1"/>
    <col min="14087" max="14087" width="15.08984375" style="138" bestFit="1" customWidth="1"/>
    <col min="14088" max="14088" width="11.453125" style="138" customWidth="1"/>
    <col min="14089" max="14089" width="10.90625" style="138"/>
    <col min="14090" max="14090" width="11.08984375" style="138" customWidth="1"/>
    <col min="14091" max="14336" width="10.90625" style="138"/>
    <col min="14337" max="14337" width="25.36328125" style="138" customWidth="1"/>
    <col min="14338" max="14338" width="12.26953125" style="138" customWidth="1"/>
    <col min="14339" max="14339" width="9.81640625" style="138" customWidth="1"/>
    <col min="14340" max="14340" width="6.1796875" style="138" customWidth="1"/>
    <col min="14341" max="14341" width="10.90625" style="138"/>
    <col min="14342" max="14342" width="15.90625" style="138" customWidth="1"/>
    <col min="14343" max="14343" width="15.08984375" style="138" bestFit="1" customWidth="1"/>
    <col min="14344" max="14344" width="11.453125" style="138" customWidth="1"/>
    <col min="14345" max="14345" width="10.90625" style="138"/>
    <col min="14346" max="14346" width="11.08984375" style="138" customWidth="1"/>
    <col min="14347" max="14592" width="10.90625" style="138"/>
    <col min="14593" max="14593" width="25.36328125" style="138" customWidth="1"/>
    <col min="14594" max="14594" width="12.26953125" style="138" customWidth="1"/>
    <col min="14595" max="14595" width="9.81640625" style="138" customWidth="1"/>
    <col min="14596" max="14596" width="6.1796875" style="138" customWidth="1"/>
    <col min="14597" max="14597" width="10.90625" style="138"/>
    <col min="14598" max="14598" width="15.90625" style="138" customWidth="1"/>
    <col min="14599" max="14599" width="15.08984375" style="138" bestFit="1" customWidth="1"/>
    <col min="14600" max="14600" width="11.453125" style="138" customWidth="1"/>
    <col min="14601" max="14601" width="10.90625" style="138"/>
    <col min="14602" max="14602" width="11.08984375" style="138" customWidth="1"/>
    <col min="14603" max="14848" width="10.90625" style="138"/>
    <col min="14849" max="14849" width="25.36328125" style="138" customWidth="1"/>
    <col min="14850" max="14850" width="12.26953125" style="138" customWidth="1"/>
    <col min="14851" max="14851" width="9.81640625" style="138" customWidth="1"/>
    <col min="14852" max="14852" width="6.1796875" style="138" customWidth="1"/>
    <col min="14853" max="14853" width="10.90625" style="138"/>
    <col min="14854" max="14854" width="15.90625" style="138" customWidth="1"/>
    <col min="14855" max="14855" width="15.08984375" style="138" bestFit="1" customWidth="1"/>
    <col min="14856" max="14856" width="11.453125" style="138" customWidth="1"/>
    <col min="14857" max="14857" width="10.90625" style="138"/>
    <col min="14858" max="14858" width="11.08984375" style="138" customWidth="1"/>
    <col min="14859" max="15104" width="10.90625" style="138"/>
    <col min="15105" max="15105" width="25.36328125" style="138" customWidth="1"/>
    <col min="15106" max="15106" width="12.26953125" style="138" customWidth="1"/>
    <col min="15107" max="15107" width="9.81640625" style="138" customWidth="1"/>
    <col min="15108" max="15108" width="6.1796875" style="138" customWidth="1"/>
    <col min="15109" max="15109" width="10.90625" style="138"/>
    <col min="15110" max="15110" width="15.90625" style="138" customWidth="1"/>
    <col min="15111" max="15111" width="15.08984375" style="138" bestFit="1" customWidth="1"/>
    <col min="15112" max="15112" width="11.453125" style="138" customWidth="1"/>
    <col min="15113" max="15113" width="10.90625" style="138"/>
    <col min="15114" max="15114" width="11.08984375" style="138" customWidth="1"/>
    <col min="15115" max="15360" width="10.90625" style="138"/>
    <col min="15361" max="15361" width="25.36328125" style="138" customWidth="1"/>
    <col min="15362" max="15362" width="12.26953125" style="138" customWidth="1"/>
    <col min="15363" max="15363" width="9.81640625" style="138" customWidth="1"/>
    <col min="15364" max="15364" width="6.1796875" style="138" customWidth="1"/>
    <col min="15365" max="15365" width="10.90625" style="138"/>
    <col min="15366" max="15366" width="15.90625" style="138" customWidth="1"/>
    <col min="15367" max="15367" width="15.08984375" style="138" bestFit="1" customWidth="1"/>
    <col min="15368" max="15368" width="11.453125" style="138" customWidth="1"/>
    <col min="15369" max="15369" width="10.90625" style="138"/>
    <col min="15370" max="15370" width="11.08984375" style="138" customWidth="1"/>
    <col min="15371" max="15616" width="10.90625" style="138"/>
    <col min="15617" max="15617" width="25.36328125" style="138" customWidth="1"/>
    <col min="15618" max="15618" width="12.26953125" style="138" customWidth="1"/>
    <col min="15619" max="15619" width="9.81640625" style="138" customWidth="1"/>
    <col min="15620" max="15620" width="6.1796875" style="138" customWidth="1"/>
    <col min="15621" max="15621" width="10.90625" style="138"/>
    <col min="15622" max="15622" width="15.90625" style="138" customWidth="1"/>
    <col min="15623" max="15623" width="15.08984375" style="138" bestFit="1" customWidth="1"/>
    <col min="15624" max="15624" width="11.453125" style="138" customWidth="1"/>
    <col min="15625" max="15625" width="10.90625" style="138"/>
    <col min="15626" max="15626" width="11.08984375" style="138" customWidth="1"/>
    <col min="15627" max="15872" width="10.90625" style="138"/>
    <col min="15873" max="15873" width="25.36328125" style="138" customWidth="1"/>
    <col min="15874" max="15874" width="12.26953125" style="138" customWidth="1"/>
    <col min="15875" max="15875" width="9.81640625" style="138" customWidth="1"/>
    <col min="15876" max="15876" width="6.1796875" style="138" customWidth="1"/>
    <col min="15877" max="15877" width="10.90625" style="138"/>
    <col min="15878" max="15878" width="15.90625" style="138" customWidth="1"/>
    <col min="15879" max="15879" width="15.08984375" style="138" bestFit="1" customWidth="1"/>
    <col min="15880" max="15880" width="11.453125" style="138" customWidth="1"/>
    <col min="15881" max="15881" width="10.90625" style="138"/>
    <col min="15882" max="15882" width="11.08984375" style="138" customWidth="1"/>
    <col min="15883" max="16128" width="10.90625" style="138"/>
    <col min="16129" max="16129" width="25.36328125" style="138" customWidth="1"/>
    <col min="16130" max="16130" width="12.26953125" style="138" customWidth="1"/>
    <col min="16131" max="16131" width="9.81640625" style="138" customWidth="1"/>
    <col min="16132" max="16132" width="6.1796875" style="138" customWidth="1"/>
    <col min="16133" max="16133" width="10.90625" style="138"/>
    <col min="16134" max="16134" width="15.90625" style="138" customWidth="1"/>
    <col min="16135" max="16135" width="15.08984375" style="138" bestFit="1" customWidth="1"/>
    <col min="16136" max="16136" width="11.453125" style="138" customWidth="1"/>
    <col min="16137" max="16137" width="10.90625" style="138"/>
    <col min="16138" max="16138" width="11.08984375" style="138" customWidth="1"/>
    <col min="16139" max="16384" width="10.90625" style="138"/>
  </cols>
  <sheetData>
    <row r="1" spans="1:10" s="118" customFormat="1" ht="52.2" customHeight="1" thickBot="1">
      <c r="A1" s="111" t="s">
        <v>45</v>
      </c>
      <c r="B1" s="112" t="s">
        <v>46</v>
      </c>
      <c r="C1" s="112" t="s">
        <v>47</v>
      </c>
      <c r="D1" s="113" t="s">
        <v>48</v>
      </c>
      <c r="E1" s="114" t="s">
        <v>41</v>
      </c>
      <c r="F1" s="115" t="s">
        <v>49</v>
      </c>
      <c r="G1" s="115" t="s">
        <v>50</v>
      </c>
      <c r="H1" s="111" t="s">
        <v>51</v>
      </c>
      <c r="I1" s="116" t="s">
        <v>52</v>
      </c>
      <c r="J1" s="117" t="s">
        <v>53</v>
      </c>
    </row>
    <row r="2" spans="1:10" s="127" customFormat="1" ht="15" customHeight="1">
      <c r="A2" s="119">
        <v>1</v>
      </c>
      <c r="B2" s="120">
        <v>9.76</v>
      </c>
      <c r="C2" s="120"/>
      <c r="D2" s="121"/>
      <c r="E2" s="122" t="s">
        <v>54</v>
      </c>
      <c r="F2" s="123">
        <v>42829</v>
      </c>
      <c r="G2" s="123">
        <v>42833</v>
      </c>
      <c r="H2" s="124">
        <f>NETWORKDAYS(F2,G2,Année!AL10:AL20)</f>
        <v>4</v>
      </c>
      <c r="I2" s="125">
        <v>1.1666666666666667</v>
      </c>
      <c r="J2" s="126" t="s">
        <v>56</v>
      </c>
    </row>
    <row r="3" spans="1:10" s="133" customFormat="1" ht="15" customHeight="1">
      <c r="A3" s="128">
        <v>2</v>
      </c>
      <c r="B3" s="129">
        <v>9.76</v>
      </c>
      <c r="C3" s="129">
        <v>0.81</v>
      </c>
      <c r="D3" s="130">
        <v>6.4</v>
      </c>
      <c r="E3" s="131" t="s">
        <v>55</v>
      </c>
      <c r="F3" s="132">
        <v>42858</v>
      </c>
      <c r="G3" s="132">
        <v>42916</v>
      </c>
      <c r="H3" s="124">
        <f>NETWORKDAYS(F3,G3,Année!AL11:AL21)</f>
        <v>40</v>
      </c>
      <c r="I3" s="125"/>
      <c r="J3" s="126" t="s">
        <v>57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.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Année</vt:lpstr>
      <vt:lpstr>HEURES DE PRESENCE</vt:lpstr>
      <vt:lpstr>EMPLOI</vt:lpstr>
      <vt:lpstr>Feuil2</vt:lpstr>
      <vt:lpstr>Férié</vt:lpstr>
      <vt:lpstr>Fêtes</vt:lpstr>
      <vt:lpstr>NOM_ENTREPRISE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Nono</cp:lastModifiedBy>
  <cp:lastPrinted>2017-07-05T09:33:11Z</cp:lastPrinted>
  <dcterms:created xsi:type="dcterms:W3CDTF">2017-06-21T07:34:12Z</dcterms:created>
  <dcterms:modified xsi:type="dcterms:W3CDTF">2017-07-05T13:58:04Z</dcterms:modified>
</cp:coreProperties>
</file>