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2085" yWindow="975" windowWidth="9435" windowHeight="7620" tabRatio="966"/>
  </bookViews>
  <sheets>
    <sheet name="Page de Garde" sheetId="68" r:id="rId1"/>
    <sheet name="Janvier 2016" sheetId="50" r:id="rId2"/>
    <sheet name="Fevrier 2016" sheetId="53" r:id="rId3"/>
    <sheet name="Mars 2016" sheetId="51" r:id="rId4"/>
    <sheet name="Avril 2016" sheetId="59" r:id="rId5"/>
    <sheet name="Mai 2016" sheetId="57" r:id="rId6"/>
  </sheets>
  <definedNames>
    <definedName name="_RC">41</definedName>
    <definedName name="An">'Page de Garde'!$D$5</definedName>
    <definedName name="ferie">'Page de Garde'!$E$10:$F$20</definedName>
    <definedName name="feries">'Page de Garde'!$E$10:$F$20</definedName>
    <definedName name="_xlnm.Print_Area" localSheetId="4">'Avril 2016'!$B$1:$F$50</definedName>
    <definedName name="_xlnm.Print_Area" localSheetId="2">'Fevrier 2016'!$B$1:$F$50</definedName>
    <definedName name="_xlnm.Print_Area" localSheetId="1">'Janvier 2016'!$B$1:$F$50</definedName>
    <definedName name="_xlnm.Print_Area" localSheetId="5">'Mai 2016'!$B$1:$F$50</definedName>
    <definedName name="_xlnm.Print_Area" localSheetId="3">'Mars 2016'!$B$1:$F$50</definedName>
  </definedNames>
  <calcPr calcId="125725"/>
</workbook>
</file>

<file path=xl/calcChain.xml><?xml version="1.0" encoding="utf-8"?>
<calcChain xmlns="http://schemas.openxmlformats.org/spreadsheetml/2006/main">
  <c r="E10" i="68"/>
  <c r="E20"/>
  <c r="G20" s="1"/>
  <c r="G10"/>
  <c r="E19"/>
  <c r="G19" s="1"/>
  <c r="E18"/>
  <c r="G18" s="1"/>
  <c r="E17"/>
  <c r="G17" s="1"/>
  <c r="E16"/>
  <c r="G16" s="1"/>
  <c r="E13"/>
  <c r="G13" s="1"/>
  <c r="E12"/>
  <c r="G12" s="1"/>
  <c r="E8"/>
  <c r="E14" s="1"/>
  <c r="G14" s="1"/>
  <c r="B9"/>
  <c r="E11" l="1"/>
  <c r="G11" s="1"/>
  <c r="E15"/>
  <c r="G15" s="1"/>
  <c r="D2" i="57" l="1"/>
  <c r="D1"/>
  <c r="D2" i="59"/>
  <c r="D1"/>
  <c r="D2" i="51"/>
  <c r="D1"/>
  <c r="D2" i="53"/>
  <c r="D1"/>
  <c r="D2" i="50"/>
  <c r="D1"/>
  <c r="E8" l="1"/>
  <c r="E9" s="1"/>
  <c r="E10" s="1"/>
  <c r="E11" s="1"/>
  <c r="C46" i="51"/>
  <c r="C47" i="50"/>
  <c r="C47" i="53"/>
  <c r="C47" i="51"/>
  <c r="C47" i="59"/>
  <c r="C47" i="57"/>
  <c r="C14" i="50" l="1"/>
  <c r="E12"/>
  <c r="E13" s="1"/>
  <c r="E15"/>
  <c r="E16" l="1"/>
  <c r="E17" s="1"/>
  <c r="E18" s="1"/>
  <c r="E19" s="1"/>
  <c r="C22"/>
  <c r="E23" l="1"/>
  <c r="E20"/>
  <c r="E21" s="1"/>
  <c r="C30" l="1"/>
  <c r="E24"/>
  <c r="E25" s="1"/>
  <c r="E26" s="1"/>
  <c r="E27" s="1"/>
  <c r="E28" l="1"/>
  <c r="E29" s="1"/>
  <c r="E31"/>
  <c r="E32" l="1"/>
  <c r="E33" s="1"/>
  <c r="E34" s="1"/>
  <c r="E35" s="1"/>
  <c r="C38"/>
  <c r="E36" l="1"/>
  <c r="E37" s="1"/>
  <c r="E39"/>
  <c r="C46" l="1"/>
  <c r="E40"/>
  <c r="E41" s="1"/>
  <c r="E42" s="1"/>
  <c r="E43" s="1"/>
  <c r="E44" s="1"/>
  <c r="E45" s="1"/>
  <c r="C14" i="53" l="1"/>
  <c r="E8"/>
  <c r="E9" s="1"/>
  <c r="E10" s="1"/>
  <c r="E11" s="1"/>
  <c r="E15" l="1"/>
  <c r="E12"/>
  <c r="E13" s="1"/>
  <c r="C22" l="1"/>
  <c r="E16"/>
  <c r="E17" s="1"/>
  <c r="E18" s="1"/>
  <c r="E19" s="1"/>
  <c r="E23" l="1"/>
  <c r="E20"/>
  <c r="E21" s="1"/>
  <c r="C30" l="1"/>
  <c r="E24"/>
  <c r="E25" s="1"/>
  <c r="E26" s="1"/>
  <c r="E27" s="1"/>
  <c r="E31" l="1"/>
  <c r="E28"/>
  <c r="E29" s="1"/>
  <c r="E32" l="1"/>
  <c r="E33" s="1"/>
  <c r="E34" s="1"/>
  <c r="E35" s="1"/>
  <c r="C38"/>
  <c r="E39" l="1"/>
  <c r="E36"/>
  <c r="E37" s="1"/>
  <c r="C46" l="1"/>
  <c r="E40"/>
  <c r="E41" s="1"/>
  <c r="E42" s="1"/>
  <c r="E43" s="1"/>
  <c r="E44" s="1"/>
  <c r="E45" s="1"/>
  <c r="C14" i="51" l="1"/>
  <c r="E8"/>
  <c r="E9" s="1"/>
  <c r="E10" s="1"/>
  <c r="E11" s="1"/>
  <c r="E15" l="1"/>
  <c r="E12"/>
  <c r="E13" s="1"/>
  <c r="E16" l="1"/>
  <c r="E17" s="1"/>
  <c r="E18" s="1"/>
  <c r="E19" s="1"/>
  <c r="C22"/>
  <c r="E23" l="1"/>
  <c r="E20"/>
  <c r="E21" s="1"/>
  <c r="E24" l="1"/>
  <c r="E25" s="1"/>
  <c r="E26" s="1"/>
  <c r="E27" s="1"/>
  <c r="C30"/>
  <c r="E28" l="1"/>
  <c r="E29" s="1"/>
  <c r="E31"/>
  <c r="E32" l="1"/>
  <c r="E33" s="1"/>
  <c r="E34" s="1"/>
  <c r="E35" s="1"/>
  <c r="C38"/>
  <c r="E39" l="1"/>
  <c r="E40" s="1"/>
  <c r="E41" s="1"/>
  <c r="E42" s="1"/>
  <c r="E43" s="1"/>
  <c r="E44" s="1"/>
  <c r="E45" s="1"/>
  <c r="E36"/>
  <c r="E37" s="1"/>
  <c r="C14" i="59" l="1"/>
  <c r="E8"/>
  <c r="E9" s="1"/>
  <c r="E10" s="1"/>
  <c r="E11" s="1"/>
  <c r="E12" l="1"/>
  <c r="E13" s="1"/>
  <c r="E15"/>
  <c r="C22" l="1"/>
  <c r="E16"/>
  <c r="E17" s="1"/>
  <c r="E18" s="1"/>
  <c r="E19" s="1"/>
  <c r="E20" l="1"/>
  <c r="E21" s="1"/>
  <c r="E23"/>
  <c r="E24" l="1"/>
  <c r="E25" s="1"/>
  <c r="E26" s="1"/>
  <c r="E27" s="1"/>
  <c r="C30"/>
  <c r="E28" l="1"/>
  <c r="E29" s="1"/>
  <c r="E31"/>
  <c r="C38" l="1"/>
  <c r="E32"/>
  <c r="E33" s="1"/>
  <c r="E34" s="1"/>
  <c r="E35" s="1"/>
  <c r="E36" l="1"/>
  <c r="E37" s="1"/>
  <c r="E39"/>
  <c r="E40" l="1"/>
  <c r="E41" s="1"/>
  <c r="E42" s="1"/>
  <c r="E43" s="1"/>
  <c r="E44" s="1"/>
  <c r="E45" s="1"/>
  <c r="C46"/>
  <c r="C14" i="57" l="1"/>
  <c r="E8"/>
  <c r="E9" s="1"/>
  <c r="E10" s="1"/>
  <c r="E11" s="1"/>
  <c r="E15" l="1"/>
  <c r="E12"/>
  <c r="E13" s="1"/>
  <c r="E16" l="1"/>
  <c r="E17" s="1"/>
  <c r="E18" s="1"/>
  <c r="E19" s="1"/>
  <c r="C22"/>
  <c r="E20" l="1"/>
  <c r="E21" s="1"/>
  <c r="E23"/>
  <c r="E24" l="1"/>
  <c r="E25" s="1"/>
  <c r="E26" s="1"/>
  <c r="E27" s="1"/>
  <c r="C30"/>
  <c r="E31" l="1"/>
  <c r="E28"/>
  <c r="E29" s="1"/>
  <c r="C38" l="1"/>
  <c r="E32"/>
  <c r="E33" s="1"/>
  <c r="E34" s="1"/>
  <c r="E35" s="1"/>
  <c r="E39" l="1"/>
  <c r="E36"/>
  <c r="E37" s="1"/>
  <c r="E40" l="1"/>
  <c r="E41" s="1"/>
  <c r="E42" s="1"/>
  <c r="E43" s="1"/>
  <c r="E44" s="1"/>
  <c r="E45" s="1"/>
  <c r="C46"/>
</calcChain>
</file>

<file path=xl/sharedStrings.xml><?xml version="1.0" encoding="utf-8"?>
<sst xmlns="http://schemas.openxmlformats.org/spreadsheetml/2006/main" count="40" uniqueCount="16">
  <si>
    <t>Heures</t>
  </si>
  <si>
    <t>Hebdo</t>
  </si>
  <si>
    <t>Jour</t>
  </si>
  <si>
    <t>Total heures supplémentaires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</si>
  <si>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</si>
  <si>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</si>
  <si>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</si>
  <si>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</si>
  <si>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</si>
  <si>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</si>
  <si>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</si>
  <si>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</si>
  <si>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</si>
  <si>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</si>
  <si>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8 Mai 1945</t>
  </si>
  <si>
    <t>JF</t>
  </si>
</sst>
</file>

<file path=xl/styles.xml><?xml version="1.0" encoding="utf-8"?>
<styleSheet xmlns="http://schemas.openxmlformats.org/spreadsheetml/2006/main">
  <numFmts count="3">
    <numFmt numFmtId="164" formatCode="_-* #,##0.00\ [$€]_-;\-* #,##0.00\ [$€]_-;_-* &quot;-&quot;??\ [$€]_-;_-@_-"/>
    <numFmt numFmtId="165" formatCode="ddd\ dd/mm/yy"/>
    <numFmt numFmtId="166" formatCode="dddd"/>
  </numFmts>
  <fonts count="28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9"/>
      <name val="Times New Roman"/>
      <family val="1"/>
    </font>
    <font>
      <b/>
      <sz val="9"/>
      <name val="Arabic Typesetting"/>
      <family val="4"/>
    </font>
    <font>
      <b/>
      <sz val="9"/>
      <color theme="1" tint="0.34998626667073579"/>
      <name val="Arial"/>
      <family val="2"/>
    </font>
    <font>
      <b/>
      <sz val="8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0"/>
      <name val="Arial"/>
      <family val="2"/>
    </font>
    <font>
      <b/>
      <sz val="9"/>
      <color theme="1" tint="0.34998626667073579"/>
      <name val="Arabic Typesetting"/>
      <family val="4"/>
    </font>
    <font>
      <b/>
      <sz val="10"/>
      <color rgb="FF00B050"/>
      <name val="Lucida Sans Unicode"/>
      <family val="2"/>
    </font>
    <font>
      <sz val="8"/>
      <color theme="0" tint="-0.14999847407452621"/>
      <name val="Arial"/>
      <family val="2"/>
    </font>
    <font>
      <sz val="10"/>
      <color rgb="FF2E3C1F"/>
      <name val="Lucida Sans Unicode"/>
      <family val="2"/>
    </font>
    <font>
      <sz val="8"/>
      <color theme="0"/>
      <name val="Arial"/>
      <family val="2"/>
    </font>
    <font>
      <sz val="9"/>
      <color theme="0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Times New Roman"/>
      <family val="1"/>
    </font>
    <font>
      <b/>
      <sz val="8"/>
      <color rgb="FF0000FF"/>
      <name val="Times New Roman"/>
      <family val="1"/>
    </font>
    <font>
      <b/>
      <sz val="12"/>
      <color rgb="FF0000FF"/>
      <name val="Arial"/>
      <family val="2"/>
    </font>
    <font>
      <sz val="9"/>
      <name val="Lucida Sans Unicode"/>
      <family val="2"/>
    </font>
    <font>
      <sz val="9"/>
      <color theme="0"/>
      <name val="Lucida Sans Unicode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2" fillId="0" borderId="0" applyNumberFormat="0" applyFill="0" applyBorder="0" applyAlignment="0" applyProtection="0"/>
  </cellStyleXfs>
  <cellXfs count="133">
    <xf numFmtId="0" fontId="0" fillId="0" borderId="0" xfId="0"/>
    <xf numFmtId="49" fontId="5" fillId="0" borderId="1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/>
    </xf>
    <xf numFmtId="165" fontId="2" fillId="0" borderId="4" xfId="0" applyNumberFormat="1" applyFont="1" applyBorder="1" applyAlignment="1" applyProtection="1">
      <alignment horizontal="right" vertical="center"/>
    </xf>
    <xf numFmtId="165" fontId="2" fillId="0" borderId="5" xfId="0" applyNumberFormat="1" applyFont="1" applyBorder="1" applyAlignment="1" applyProtection="1">
      <alignment horizontal="righ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0" fontId="1" fillId="0" borderId="9" xfId="0" applyNumberFormat="1" applyFont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5" fillId="0" borderId="10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49" fontId="6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right" vertical="center"/>
    </xf>
    <xf numFmtId="165" fontId="2" fillId="0" borderId="16" xfId="0" applyNumberFormat="1" applyFont="1" applyBorder="1" applyAlignment="1" applyProtection="1">
      <alignment horizontal="right" vertical="center"/>
    </xf>
    <xf numFmtId="49" fontId="5" fillId="0" borderId="13" xfId="0" applyNumberFormat="1" applyFont="1" applyBorder="1" applyAlignment="1">
      <alignment horizontal="left" vertic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49" fontId="6" fillId="0" borderId="12" xfId="0" applyNumberFormat="1" applyFont="1" applyBorder="1" applyAlignment="1">
      <alignment horizontal="left" vertical="center"/>
    </xf>
    <xf numFmtId="0" fontId="0" fillId="0" borderId="22" xfId="0" applyBorder="1"/>
    <xf numFmtId="0" fontId="0" fillId="0" borderId="21" xfId="0" applyBorder="1"/>
    <xf numFmtId="49" fontId="11" fillId="6" borderId="2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 wrapText="1"/>
    </xf>
    <xf numFmtId="0" fontId="12" fillId="0" borderId="9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0" fillId="0" borderId="0" xfId="0" applyFill="1" applyBorder="1"/>
    <xf numFmtId="0" fontId="3" fillId="0" borderId="21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0" fontId="0" fillId="0" borderId="0" xfId="0" applyProtection="1"/>
    <xf numFmtId="165" fontId="2" fillId="0" borderId="23" xfId="0" applyNumberFormat="1" applyFont="1" applyBorder="1" applyAlignment="1" applyProtection="1">
      <alignment horizontal="right" vertical="center"/>
    </xf>
    <xf numFmtId="49" fontId="5" fillId="0" borderId="30" xfId="0" applyNumberFormat="1" applyFont="1" applyBorder="1" applyAlignment="1">
      <alignment horizontal="left" vertical="center"/>
    </xf>
    <xf numFmtId="49" fontId="11" fillId="6" borderId="30" xfId="0" applyNumberFormat="1" applyFont="1" applyFill="1" applyBorder="1" applyAlignment="1">
      <alignment horizontal="left" vertical="center"/>
    </xf>
    <xf numFmtId="0" fontId="0" fillId="0" borderId="14" xfId="0" applyBorder="1"/>
    <xf numFmtId="49" fontId="10" fillId="0" borderId="12" xfId="0" applyNumberFormat="1" applyFont="1" applyFill="1" applyBorder="1" applyAlignment="1">
      <alignment horizontal="left" vertical="center"/>
    </xf>
    <xf numFmtId="49" fontId="11" fillId="0" borderId="13" xfId="0" applyNumberFormat="1" applyFont="1" applyFill="1" applyBorder="1" applyAlignment="1">
      <alignment horizontal="left" vertical="center"/>
    </xf>
    <xf numFmtId="165" fontId="13" fillId="0" borderId="5" xfId="0" applyNumberFormat="1" applyFont="1" applyFill="1" applyBorder="1" applyAlignment="1" applyProtection="1">
      <alignment horizontal="right" vertical="center"/>
    </xf>
    <xf numFmtId="49" fontId="10" fillId="0" borderId="6" xfId="0" applyNumberFormat="1" applyFont="1" applyFill="1" applyBorder="1" applyAlignment="1" applyProtection="1">
      <alignment horizontal="center" vertical="center"/>
      <protection hidden="1"/>
    </xf>
    <xf numFmtId="0" fontId="12" fillId="0" borderId="9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49" fontId="11" fillId="0" borderId="11" xfId="0" applyNumberFormat="1" applyFont="1" applyFill="1" applyBorder="1" applyAlignment="1" applyProtection="1">
      <alignment horizontal="center" vertical="center"/>
      <protection hidden="1"/>
    </xf>
    <xf numFmtId="49" fontId="10" fillId="0" borderId="12" xfId="0" applyNumberFormat="1" applyFont="1" applyFill="1" applyBorder="1" applyAlignment="1" applyProtection="1">
      <alignment horizontal="center" vertical="center"/>
      <protection hidden="1"/>
    </xf>
    <xf numFmtId="49" fontId="11" fillId="0" borderId="13" xfId="0" applyNumberFormat="1" applyFont="1" applyFill="1" applyBorder="1" applyAlignment="1" applyProtection="1">
      <alignment horizontal="center" vertical="center"/>
      <protection hidden="1"/>
    </xf>
    <xf numFmtId="49" fontId="5" fillId="0" borderId="14" xfId="0" applyNumberFormat="1" applyFont="1" applyBorder="1" applyAlignment="1">
      <alignment horizontal="left" vertical="center"/>
    </xf>
    <xf numFmtId="49" fontId="10" fillId="0" borderId="17" xfId="0" applyNumberFormat="1" applyFont="1" applyFill="1" applyBorder="1" applyAlignment="1">
      <alignment horizontal="left" vertical="center"/>
    </xf>
    <xf numFmtId="49" fontId="11" fillId="0" borderId="14" xfId="0" applyNumberFormat="1" applyFont="1" applyFill="1" applyBorder="1" applyAlignment="1">
      <alignment horizontal="left" vertical="center"/>
    </xf>
    <xf numFmtId="14" fontId="0" fillId="0" borderId="0" xfId="0" applyNumberFormat="1" applyProtection="1"/>
    <xf numFmtId="166" fontId="17" fillId="0" borderId="32" xfId="0" applyNumberFormat="1" applyFont="1" applyBorder="1" applyAlignment="1" applyProtection="1">
      <alignment horizontal="center" vertical="center"/>
    </xf>
    <xf numFmtId="166" fontId="17" fillId="0" borderId="33" xfId="0" applyNumberFormat="1" applyFont="1" applyBorder="1" applyAlignment="1" applyProtection="1">
      <alignment horizontal="center" vertical="center"/>
    </xf>
    <xf numFmtId="165" fontId="13" fillId="0" borderId="4" xfId="0" applyNumberFormat="1" applyFont="1" applyFill="1" applyBorder="1" applyAlignment="1" applyProtection="1">
      <alignment horizontal="center" vertical="center"/>
      <protection hidden="1"/>
    </xf>
    <xf numFmtId="165" fontId="13" fillId="0" borderId="5" xfId="0" applyNumberFormat="1" applyFont="1" applyFill="1" applyBorder="1" applyAlignment="1" applyProtection="1">
      <alignment horizontal="center" vertical="center"/>
      <protection hidden="1"/>
    </xf>
    <xf numFmtId="165" fontId="13" fillId="0" borderId="5" xfId="0" applyNumberFormat="1" applyFont="1" applyBorder="1" applyAlignment="1" applyProtection="1">
      <alignment horizontal="right" vertical="center"/>
    </xf>
    <xf numFmtId="165" fontId="18" fillId="2" borderId="5" xfId="0" applyNumberFormat="1" applyFont="1" applyFill="1" applyBorder="1" applyAlignment="1" applyProtection="1">
      <alignment horizontal="right" vertical="center"/>
    </xf>
    <xf numFmtId="165" fontId="18" fillId="2" borderId="18" xfId="0" applyNumberFormat="1" applyFont="1" applyFill="1" applyBorder="1" applyAlignment="1" applyProtection="1">
      <alignment horizontal="right" vertical="center"/>
    </xf>
    <xf numFmtId="165" fontId="13" fillId="0" borderId="4" xfId="0" applyNumberFormat="1" applyFont="1" applyBorder="1" applyAlignment="1" applyProtection="1">
      <alignment horizontal="right" vertical="center"/>
    </xf>
    <xf numFmtId="165" fontId="18" fillId="7" borderId="5" xfId="0" applyNumberFormat="1" applyFont="1" applyFill="1" applyBorder="1" applyAlignment="1" applyProtection="1">
      <alignment horizontal="right" vertical="center"/>
    </xf>
    <xf numFmtId="165" fontId="18" fillId="7" borderId="18" xfId="0" applyNumberFormat="1" applyFont="1" applyFill="1" applyBorder="1" applyAlignment="1" applyProtection="1">
      <alignment horizontal="right" vertical="center"/>
    </xf>
    <xf numFmtId="0" fontId="21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center" vertical="center"/>
    </xf>
    <xf numFmtId="49" fontId="23" fillId="0" borderId="2" xfId="3" applyNumberFormat="1" applyFont="1" applyBorder="1" applyAlignment="1">
      <alignment horizontal="center" vertical="center"/>
    </xf>
    <xf numFmtId="49" fontId="23" fillId="0" borderId="1" xfId="3" applyNumberFormat="1" applyFont="1" applyBorder="1" applyAlignment="1">
      <alignment horizontal="center" vertical="center"/>
    </xf>
    <xf numFmtId="49" fontId="23" fillId="0" borderId="11" xfId="3" applyNumberFormat="1" applyFont="1" applyFill="1" applyBorder="1" applyAlignment="1">
      <alignment horizontal="center" vertical="center"/>
    </xf>
    <xf numFmtId="49" fontId="23" fillId="0" borderId="13" xfId="3" applyNumberFormat="1" applyFont="1" applyFill="1" applyBorder="1" applyAlignment="1">
      <alignment horizontal="center" vertical="center"/>
    </xf>
    <xf numFmtId="49" fontId="23" fillId="0" borderId="13" xfId="3" applyNumberFormat="1" applyFont="1" applyBorder="1" applyAlignment="1">
      <alignment horizontal="center" vertical="center"/>
    </xf>
    <xf numFmtId="49" fontId="23" fillId="0" borderId="19" xfId="3" applyNumberFormat="1" applyFont="1" applyBorder="1" applyAlignment="1">
      <alignment horizontal="center" vertical="center"/>
    </xf>
    <xf numFmtId="49" fontId="23" fillId="0" borderId="15" xfId="3" applyNumberFormat="1" applyFont="1" applyBorder="1" applyAlignment="1">
      <alignment horizontal="center" vertical="center"/>
    </xf>
    <xf numFmtId="49" fontId="23" fillId="0" borderId="10" xfId="3" applyNumberFormat="1" applyFont="1" applyBorder="1" applyAlignment="1">
      <alignment horizontal="center" vertical="center"/>
    </xf>
    <xf numFmtId="0" fontId="14" fillId="8" borderId="13" xfId="0" applyFont="1" applyFill="1" applyBorder="1" applyAlignment="1" applyProtection="1">
      <alignment horizontal="center"/>
      <protection locked="0"/>
    </xf>
    <xf numFmtId="166" fontId="17" fillId="0" borderId="40" xfId="0" applyNumberFormat="1" applyFont="1" applyBorder="1" applyAlignment="1" applyProtection="1">
      <alignment horizontal="center" vertical="center"/>
    </xf>
    <xf numFmtId="49" fontId="24" fillId="0" borderId="13" xfId="0" applyNumberFormat="1" applyFont="1" applyBorder="1" applyAlignment="1">
      <alignment horizontal="center" vertical="center"/>
    </xf>
    <xf numFmtId="49" fontId="24" fillId="0" borderId="10" xfId="0" applyNumberFormat="1" applyFont="1" applyBorder="1" applyAlignment="1">
      <alignment horizontal="center" vertical="center"/>
    </xf>
    <xf numFmtId="0" fontId="0" fillId="9" borderId="0" xfId="0" applyFill="1"/>
    <xf numFmtId="49" fontId="6" fillId="8" borderId="12" xfId="0" applyNumberFormat="1" applyFont="1" applyFill="1" applyBorder="1" applyAlignment="1">
      <alignment horizontal="left" vertical="center"/>
    </xf>
    <xf numFmtId="49" fontId="6" fillId="8" borderId="17" xfId="0" applyNumberFormat="1" applyFont="1" applyFill="1" applyBorder="1" applyAlignment="1">
      <alignment horizontal="left" vertical="center"/>
    </xf>
    <xf numFmtId="49" fontId="6" fillId="8" borderId="6" xfId="0" applyNumberFormat="1" applyFont="1" applyFill="1" applyBorder="1" applyAlignment="1">
      <alignment horizontal="left" vertical="center"/>
    </xf>
    <xf numFmtId="49" fontId="6" fillId="8" borderId="7" xfId="0" applyNumberFormat="1" applyFont="1" applyFill="1" applyBorder="1" applyAlignment="1">
      <alignment horizontal="left" vertical="center"/>
    </xf>
    <xf numFmtId="49" fontId="6" fillId="8" borderId="8" xfId="0" applyNumberFormat="1" applyFont="1" applyFill="1" applyBorder="1" applyAlignment="1">
      <alignment horizontal="left" vertical="center"/>
    </xf>
    <xf numFmtId="49" fontId="10" fillId="8" borderId="12" xfId="0" applyNumberFormat="1" applyFont="1" applyFill="1" applyBorder="1" applyAlignment="1">
      <alignment horizontal="left" vertical="center"/>
    </xf>
    <xf numFmtId="49" fontId="10" fillId="8" borderId="7" xfId="0" applyNumberFormat="1" applyFont="1" applyFill="1" applyBorder="1" applyAlignment="1">
      <alignment horizontal="left" vertical="center"/>
    </xf>
    <xf numFmtId="49" fontId="10" fillId="8" borderId="8" xfId="0" applyNumberFormat="1" applyFont="1" applyFill="1" applyBorder="1" applyAlignment="1">
      <alignment horizontal="left" vertical="center"/>
    </xf>
    <xf numFmtId="49" fontId="6" fillId="8" borderId="20" xfId="0" applyNumberFormat="1" applyFont="1" applyFill="1" applyBorder="1" applyAlignment="1">
      <alignment horizontal="left" vertical="center"/>
    </xf>
    <xf numFmtId="0" fontId="0" fillId="8" borderId="17" xfId="0" applyFill="1" applyBorder="1"/>
    <xf numFmtId="49" fontId="16" fillId="8" borderId="6" xfId="0" applyNumberFormat="1" applyFont="1" applyFill="1" applyBorder="1" applyAlignment="1">
      <alignment horizontal="left" vertical="center"/>
    </xf>
    <xf numFmtId="49" fontId="16" fillId="8" borderId="12" xfId="0" applyNumberFormat="1" applyFont="1" applyFill="1" applyBorder="1" applyAlignment="1">
      <alignment horizontal="left" vertical="center"/>
    </xf>
    <xf numFmtId="49" fontId="9" fillId="8" borderId="12" xfId="0" applyNumberFormat="1" applyFont="1" applyFill="1" applyBorder="1" applyAlignment="1">
      <alignment horizontal="left" vertical="center"/>
    </xf>
    <xf numFmtId="0" fontId="19" fillId="0" borderId="38" xfId="0" applyFont="1" applyFill="1" applyBorder="1" applyAlignment="1" applyProtection="1">
      <alignment horizontal="left" vertical="center" wrapText="1"/>
    </xf>
    <xf numFmtId="0" fontId="19" fillId="0" borderId="39" xfId="0" applyFont="1" applyFill="1" applyBorder="1" applyAlignment="1" applyProtection="1">
      <alignment horizontal="left" vertical="center" wrapText="1"/>
    </xf>
    <xf numFmtId="14" fontId="27" fillId="0" borderId="29" xfId="0" applyNumberFormat="1" applyFont="1" applyBorder="1" applyAlignment="1" applyProtection="1">
      <alignment horizontal="center" vertical="center"/>
    </xf>
    <xf numFmtId="0" fontId="4" fillId="8" borderId="25" xfId="0" applyFont="1" applyFill="1" applyBorder="1" applyAlignment="1" applyProtection="1">
      <alignment horizontal="center" vertical="center"/>
    </xf>
    <xf numFmtId="0" fontId="4" fillId="8" borderId="34" xfId="0" applyFont="1" applyFill="1" applyBorder="1" applyAlignment="1" applyProtection="1">
      <alignment horizontal="center" vertical="center"/>
    </xf>
    <xf numFmtId="0" fontId="4" fillId="8" borderId="26" xfId="0" applyFont="1" applyFill="1" applyBorder="1" applyAlignment="1" applyProtection="1">
      <alignment horizontal="center" vertical="center"/>
    </xf>
    <xf numFmtId="0" fontId="19" fillId="0" borderId="36" xfId="0" applyFont="1" applyFill="1" applyBorder="1" applyAlignment="1" applyProtection="1">
      <alignment horizontal="left" vertical="center" wrapText="1"/>
    </xf>
    <xf numFmtId="0" fontId="19" fillId="0" borderId="27" xfId="0" applyFont="1" applyFill="1" applyBorder="1" applyAlignment="1" applyProtection="1">
      <alignment horizontal="left" vertical="center" wrapText="1"/>
    </xf>
    <xf numFmtId="0" fontId="19" fillId="0" borderId="37" xfId="0" applyFont="1" applyFill="1" applyBorder="1" applyAlignment="1" applyProtection="1">
      <alignment horizontal="left" vertical="center" wrapText="1"/>
    </xf>
    <xf numFmtId="0" fontId="19" fillId="0" borderId="31" xfId="0" applyFont="1" applyFill="1" applyBorder="1" applyAlignment="1" applyProtection="1">
      <alignment horizontal="left" vertical="center" wrapText="1"/>
    </xf>
    <xf numFmtId="49" fontId="19" fillId="0" borderId="36" xfId="0" applyNumberFormat="1" applyFont="1" applyFill="1" applyBorder="1" applyAlignment="1" applyProtection="1">
      <alignment horizontal="left" vertical="center" wrapText="1"/>
    </xf>
    <xf numFmtId="49" fontId="19" fillId="0" borderId="27" xfId="0" applyNumberFormat="1" applyFont="1" applyFill="1" applyBorder="1" applyAlignment="1" applyProtection="1">
      <alignment horizontal="left" vertical="center" wrapText="1"/>
    </xf>
    <xf numFmtId="14" fontId="26" fillId="0" borderId="27" xfId="0" applyNumberFormat="1" applyFont="1" applyFill="1" applyBorder="1" applyAlignment="1" applyProtection="1">
      <alignment horizontal="center" vertical="center"/>
    </xf>
    <xf numFmtId="14" fontId="26" fillId="0" borderId="31" xfId="0" applyNumberFormat="1" applyFont="1" applyFill="1" applyBorder="1" applyAlignment="1" applyProtection="1">
      <alignment horizontal="center" vertical="center"/>
    </xf>
    <xf numFmtId="14" fontId="26" fillId="0" borderId="39" xfId="0" applyNumberFormat="1" applyFont="1" applyBorder="1" applyAlignment="1" applyProtection="1">
      <alignment horizontal="center" vertical="center"/>
    </xf>
    <xf numFmtId="0" fontId="8" fillId="4" borderId="25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25" fillId="0" borderId="24" xfId="3" applyNumberFormat="1" applyFont="1" applyBorder="1" applyAlignment="1">
      <alignment horizontal="center" vertical="center" wrapText="1"/>
    </xf>
    <xf numFmtId="0" fontId="25" fillId="0" borderId="35" xfId="3" applyNumberFormat="1" applyFont="1" applyBorder="1" applyAlignment="1">
      <alignment horizontal="center" vertical="center" wrapText="1"/>
    </xf>
    <xf numFmtId="0" fontId="25" fillId="0" borderId="28" xfId="3" applyNumberFormat="1" applyFont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165" fontId="6" fillId="3" borderId="22" xfId="0" applyNumberFormat="1" applyFont="1" applyFill="1" applyBorder="1" applyAlignment="1" applyProtection="1">
      <alignment horizontal="center" vertical="center"/>
    </xf>
    <xf numFmtId="165" fontId="6" fillId="3" borderId="0" xfId="0" applyNumberFormat="1" applyFont="1" applyFill="1" applyBorder="1" applyAlignment="1" applyProtection="1">
      <alignment horizontal="center" vertical="center"/>
    </xf>
    <xf numFmtId="165" fontId="6" fillId="3" borderId="21" xfId="0" applyNumberFormat="1" applyFont="1" applyFill="1" applyBorder="1" applyAlignment="1" applyProtection="1">
      <alignment horizontal="center" vertical="center"/>
    </xf>
    <xf numFmtId="0" fontId="25" fillId="0" borderId="24" xfId="3" applyFont="1" applyBorder="1" applyAlignment="1">
      <alignment horizontal="center" vertical="center" wrapText="1"/>
    </xf>
    <xf numFmtId="0" fontId="25" fillId="0" borderId="35" xfId="3" applyFont="1" applyBorder="1" applyAlignment="1">
      <alignment horizontal="center" vertical="center" wrapText="1"/>
    </xf>
    <xf numFmtId="0" fontId="25" fillId="0" borderId="28" xfId="3" applyFont="1" applyBorder="1" applyAlignment="1">
      <alignment horizontal="center" vertical="center" wrapText="1"/>
    </xf>
    <xf numFmtId="165" fontId="6" fillId="3" borderId="24" xfId="0" applyNumberFormat="1" applyFont="1" applyFill="1" applyBorder="1" applyAlignment="1" applyProtection="1">
      <alignment horizontal="center" vertical="center"/>
    </xf>
    <xf numFmtId="165" fontId="6" fillId="3" borderId="35" xfId="0" applyNumberFormat="1" applyFont="1" applyFill="1" applyBorder="1" applyAlignment="1" applyProtection="1">
      <alignment horizontal="center" vertical="center"/>
    </xf>
    <xf numFmtId="165" fontId="6" fillId="3" borderId="28" xfId="0" applyNumberFormat="1" applyFont="1" applyFill="1" applyBorder="1" applyAlignment="1" applyProtection="1">
      <alignment horizontal="center" vertical="center"/>
    </xf>
    <xf numFmtId="165" fontId="2" fillId="10" borderId="5" xfId="0" applyNumberFormat="1" applyFont="1" applyFill="1" applyBorder="1" applyAlignment="1" applyProtection="1">
      <alignment horizontal="right" vertical="center"/>
    </xf>
    <xf numFmtId="165" fontId="2" fillId="10" borderId="4" xfId="0" applyNumberFormat="1" applyFont="1" applyFill="1" applyBorder="1" applyAlignment="1" applyProtection="1">
      <alignment horizontal="right" vertical="center"/>
    </xf>
    <xf numFmtId="165" fontId="18" fillId="10" borderId="18" xfId="0" applyNumberFormat="1" applyFont="1" applyFill="1" applyBorder="1" applyAlignment="1" applyProtection="1">
      <alignment horizontal="right" vertical="center"/>
    </xf>
    <xf numFmtId="165" fontId="13" fillId="10" borderId="5" xfId="0" applyNumberFormat="1" applyFont="1" applyFill="1" applyBorder="1" applyAlignment="1" applyProtection="1">
      <alignment horizontal="right" vertical="center"/>
    </xf>
  </cellXfs>
  <cellStyles count="4">
    <cellStyle name="Euro" xfId="1"/>
    <cellStyle name="Lien hypertexte" xfId="3" builtinId="8"/>
    <cellStyle name="Normal" xfId="0" builtinId="0"/>
    <cellStyle name="Normal 2" xfId="2"/>
  </cellStyles>
  <dxfs count="5">
    <dxf>
      <fill>
        <patternFill>
          <bgColor rgb="FFFF0000"/>
        </patternFill>
      </fill>
    </dxf>
    <dxf>
      <font>
        <color theme="1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CC"/>
      <color rgb="FFD8EEC0"/>
      <color rgb="FF0000FF"/>
      <color rgb="FFD4ECBA"/>
      <color rgb="FFDDFFDD"/>
      <color rgb="FF00CC99"/>
      <color rgb="FFE1EBFF"/>
      <color rgb="FF009900"/>
      <color rgb="FFFFAB97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6</xdr:row>
      <xdr:rowOff>95250</xdr:rowOff>
    </xdr:from>
    <xdr:to>
      <xdr:col>12</xdr:col>
      <xdr:colOff>219075</xdr:colOff>
      <xdr:row>21</xdr:row>
      <xdr:rowOff>76200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>
          <a:off x="11144250" y="1066800"/>
          <a:ext cx="2828925" cy="2781300"/>
        </a:xfrm>
        <a:prstGeom prst="wedgeRoundRectCallout">
          <a:avLst>
            <a:gd name="adj1" fmla="val -66700"/>
            <a:gd name="adj2" fmla="val -32682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/>
          <a:r>
            <a:rPr lang="fr-FR" sz="1100" b="1" i="0" baseline="0">
              <a:effectLst/>
              <a:latin typeface="+mn-lt"/>
              <a:ea typeface="+mn-ea"/>
              <a:cs typeface="+mn-cs"/>
            </a:rPr>
            <a:t>Les jours fériés sont les jours de fêtes légales énumérés par le Code du travail :</a:t>
          </a:r>
        </a:p>
        <a:p>
          <a:pPr rtl="0"/>
          <a:endParaRPr lang="fr-FR"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- 1er janvier,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lundi de Pâques,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- 1er mai,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- 8 mai,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Ascension,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lundi de Pentecôte,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- 14 juillet,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Assomption (15 août),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Toussaint, </a:t>
          </a:r>
          <a:endParaRPr lang="fr-FR">
            <a:solidFill>
              <a:srgbClr val="0000FF"/>
            </a:solidFill>
            <a:effectLst/>
          </a:endParaRPr>
        </a:p>
        <a:p>
          <a:pPr rtl="0"/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- 11 novembre, </a:t>
          </a:r>
          <a:endParaRPr lang="fr-FR">
            <a:solidFill>
              <a:srgbClr val="0000FF"/>
            </a:solidFill>
            <a:effectLst/>
          </a:endParaRPr>
        </a:p>
        <a:p>
          <a:r>
            <a:rPr lang="fr-F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- 25 décembre.</a:t>
          </a:r>
          <a:endParaRPr lang="fr-FR" sz="1100" b="0" i="0" u="none" strike="noStrike" baseline="0">
            <a:solidFill>
              <a:srgbClr val="0000FF"/>
            </a:solidFill>
            <a:latin typeface="Calibri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 fitToPage="1"/>
  </sheetPr>
  <dimension ref="B2:L27"/>
  <sheetViews>
    <sheetView showGridLines="0" tabSelected="1" view="pageBreakPreview" zoomScaleNormal="85" zoomScaleSheetLayoutView="100" workbookViewId="0">
      <selection activeCell="F25" sqref="F25"/>
    </sheetView>
  </sheetViews>
  <sheetFormatPr baseColWidth="10" defaultRowHeight="12.75"/>
  <cols>
    <col min="1" max="1" width="8.85546875" style="38" customWidth="1"/>
    <col min="2" max="2" width="4.85546875" style="38" customWidth="1"/>
    <col min="3" max="3" width="6.42578125" style="38" customWidth="1"/>
    <col min="4" max="4" width="9.5703125" style="38" customWidth="1"/>
    <col min="5" max="5" width="5.7109375" style="38" customWidth="1"/>
    <col min="6" max="6" width="9.5703125" style="38" customWidth="1"/>
    <col min="7" max="8" width="5.7109375" style="38" customWidth="1"/>
    <col min="9" max="9" width="6.85546875" style="38" customWidth="1"/>
    <col min="10" max="16384" width="11.42578125" style="38"/>
  </cols>
  <sheetData>
    <row r="2" spans="2:12">
      <c r="L2" s="55"/>
    </row>
    <row r="3" spans="2:12" ht="12.75" customHeight="1"/>
    <row r="4" spans="2:12" ht="12.75" customHeight="1"/>
    <row r="5" spans="2:12" ht="12.75" customHeight="1">
      <c r="D5" s="78">
        <v>2016</v>
      </c>
    </row>
    <row r="6" spans="2:12" ht="12.75" customHeight="1"/>
    <row r="7" spans="2:12" ht="12.75" customHeight="1"/>
    <row r="8" spans="2:12" ht="12.75" customHeight="1" thickBot="1">
      <c r="E8" s="98">
        <f>FLOOR(DATE(An,5,DAY(MINUTE(An/38)/2+56)),7)-34+7*(An=2079)</f>
        <v>42456</v>
      </c>
      <c r="F8" s="98"/>
    </row>
    <row r="9" spans="2:12" ht="15" customHeight="1" thickBot="1">
      <c r="B9" s="99" t="str">
        <f>"Jours fériés "&amp;'Page de Garde'!$D$5</f>
        <v>Jours fériés 2016</v>
      </c>
      <c r="C9" s="100"/>
      <c r="D9" s="100"/>
      <c r="E9" s="100"/>
      <c r="F9" s="100"/>
      <c r="G9" s="101"/>
    </row>
    <row r="10" spans="2:12" ht="15" customHeight="1">
      <c r="B10" s="104" t="s">
        <v>4</v>
      </c>
      <c r="C10" s="105"/>
      <c r="D10" s="105"/>
      <c r="E10" s="109">
        <f>DATE(An,1,1)</f>
        <v>42370</v>
      </c>
      <c r="F10" s="109"/>
      <c r="G10" s="56" t="str">
        <f t="shared" ref="G10:G20" si="0">TEXT(E10,"jjj")</f>
        <v>ven</v>
      </c>
    </row>
    <row r="11" spans="2:12" ht="15" customHeight="1">
      <c r="B11" s="102" t="s">
        <v>5</v>
      </c>
      <c r="C11" s="103"/>
      <c r="D11" s="103"/>
      <c r="E11" s="108">
        <f>E8+1</f>
        <v>42457</v>
      </c>
      <c r="F11" s="108"/>
      <c r="G11" s="57" t="str">
        <f t="shared" si="0"/>
        <v>lun</v>
      </c>
    </row>
    <row r="12" spans="2:12" ht="15" customHeight="1">
      <c r="B12" s="102" t="s">
        <v>6</v>
      </c>
      <c r="C12" s="103"/>
      <c r="D12" s="103"/>
      <c r="E12" s="108">
        <f>DATE(An,5,1)</f>
        <v>42491</v>
      </c>
      <c r="F12" s="108"/>
      <c r="G12" s="57" t="str">
        <f t="shared" si="0"/>
        <v>dim</v>
      </c>
    </row>
    <row r="13" spans="2:12" ht="15" customHeight="1">
      <c r="B13" s="106" t="s">
        <v>14</v>
      </c>
      <c r="C13" s="107"/>
      <c r="D13" s="107"/>
      <c r="E13" s="108">
        <f>DATE(An,5,8)</f>
        <v>42498</v>
      </c>
      <c r="F13" s="108"/>
      <c r="G13" s="57" t="str">
        <f t="shared" si="0"/>
        <v>dim</v>
      </c>
    </row>
    <row r="14" spans="2:12" ht="15" customHeight="1">
      <c r="B14" s="102" t="s">
        <v>7</v>
      </c>
      <c r="C14" s="103"/>
      <c r="D14" s="103"/>
      <c r="E14" s="108">
        <f>E8+39</f>
        <v>42495</v>
      </c>
      <c r="F14" s="108"/>
      <c r="G14" s="57" t="str">
        <f t="shared" si="0"/>
        <v>jeu</v>
      </c>
    </row>
    <row r="15" spans="2:12" ht="15" customHeight="1">
      <c r="B15" s="102" t="s">
        <v>8</v>
      </c>
      <c r="C15" s="103"/>
      <c r="D15" s="103"/>
      <c r="E15" s="108">
        <f>E8+50</f>
        <v>42506</v>
      </c>
      <c r="F15" s="108"/>
      <c r="G15" s="57" t="str">
        <f t="shared" si="0"/>
        <v>lun</v>
      </c>
    </row>
    <row r="16" spans="2:12" ht="15" customHeight="1">
      <c r="B16" s="102" t="s">
        <v>9</v>
      </c>
      <c r="C16" s="103"/>
      <c r="D16" s="103"/>
      <c r="E16" s="108">
        <f>DATE(An,7,14)</f>
        <v>42565</v>
      </c>
      <c r="F16" s="108"/>
      <c r="G16" s="57" t="str">
        <f t="shared" si="0"/>
        <v>jeu</v>
      </c>
    </row>
    <row r="17" spans="2:7" ht="15" customHeight="1">
      <c r="B17" s="102" t="s">
        <v>10</v>
      </c>
      <c r="C17" s="103"/>
      <c r="D17" s="103"/>
      <c r="E17" s="108">
        <f>DATE(An,8,15)</f>
        <v>42597</v>
      </c>
      <c r="F17" s="108"/>
      <c r="G17" s="57" t="str">
        <f t="shared" si="0"/>
        <v>lun</v>
      </c>
    </row>
    <row r="18" spans="2:7" ht="15" customHeight="1">
      <c r="B18" s="102" t="s">
        <v>11</v>
      </c>
      <c r="C18" s="103"/>
      <c r="D18" s="103"/>
      <c r="E18" s="108">
        <f>DATE(An,11,1)</f>
        <v>42675</v>
      </c>
      <c r="F18" s="108"/>
      <c r="G18" s="57" t="str">
        <f t="shared" si="0"/>
        <v>mar</v>
      </c>
    </row>
    <row r="19" spans="2:7" ht="15" customHeight="1">
      <c r="B19" s="102" t="s">
        <v>12</v>
      </c>
      <c r="C19" s="103"/>
      <c r="D19" s="103"/>
      <c r="E19" s="108">
        <f>DATE(An,11,11)</f>
        <v>42685</v>
      </c>
      <c r="F19" s="108"/>
      <c r="G19" s="57" t="str">
        <f t="shared" si="0"/>
        <v>ven</v>
      </c>
    </row>
    <row r="20" spans="2:7" ht="15" customHeight="1" thickBot="1">
      <c r="B20" s="96" t="s">
        <v>13</v>
      </c>
      <c r="C20" s="97"/>
      <c r="D20" s="97"/>
      <c r="E20" s="110">
        <f>DATE(An,12,25)</f>
        <v>42729</v>
      </c>
      <c r="F20" s="110"/>
      <c r="G20" s="79" t="str">
        <f t="shared" si="0"/>
        <v>dim</v>
      </c>
    </row>
    <row r="21" spans="2:7" ht="15" customHeight="1"/>
    <row r="27" spans="2:7" ht="6" customHeight="1"/>
  </sheetData>
  <sheetProtection selectLockedCells="1"/>
  <mergeCells count="24">
    <mergeCell ref="E10:F10"/>
    <mergeCell ref="E12:F12"/>
    <mergeCell ref="E19:F19"/>
    <mergeCell ref="E20:F20"/>
    <mergeCell ref="E15:F15"/>
    <mergeCell ref="E16:F16"/>
    <mergeCell ref="E17:F17"/>
    <mergeCell ref="E18:F18"/>
    <mergeCell ref="B20:D20"/>
    <mergeCell ref="E8:F8"/>
    <mergeCell ref="B9:G9"/>
    <mergeCell ref="B15:D15"/>
    <mergeCell ref="B16:D16"/>
    <mergeCell ref="B17:D17"/>
    <mergeCell ref="B18:D18"/>
    <mergeCell ref="B19:D19"/>
    <mergeCell ref="B10:D10"/>
    <mergeCell ref="B11:D11"/>
    <mergeCell ref="B12:D12"/>
    <mergeCell ref="B14:D14"/>
    <mergeCell ref="B13:D13"/>
    <mergeCell ref="E11:F11"/>
    <mergeCell ref="E14:F14"/>
    <mergeCell ref="E13:F13"/>
  </mergeCells>
  <conditionalFormatting sqref="K28:K35">
    <cfRule type="expression" priority="8">
      <formula>#REF!&lt;&gt;"OUI"</formula>
    </cfRule>
  </conditionalFormatting>
  <conditionalFormatting sqref="G10:G20">
    <cfRule type="cellIs" dxfId="4" priority="5" stopIfTrue="1" operator="equal">
      <formula>"Sam"</formula>
    </cfRule>
    <cfRule type="cellIs" dxfId="3" priority="6" stopIfTrue="1" operator="equal">
      <formula>"Dim"</formula>
    </cfRule>
  </conditionalFormatting>
  <pageMargins left="0.70866141732283472" right="0.70866141732283472" top="0.35433070866141736" bottom="0.35433070866141736" header="0" footer="0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C1:F51"/>
  <sheetViews>
    <sheetView showGridLines="0" view="pageBreakPreview" zoomScaleNormal="90" zoomScaleSheetLayoutView="100" workbookViewId="0">
      <pane ySplit="3" topLeftCell="A4" activePane="bottomLeft" state="frozen"/>
      <selection activeCell="C3" sqref="C3:E3"/>
      <selection pane="bottomLeft" activeCell="C11" sqref="C11"/>
    </sheetView>
  </sheetViews>
  <sheetFormatPr baseColWidth="10" defaultRowHeight="12.75"/>
  <cols>
    <col min="1" max="2" width="5.7109375" customWidth="1"/>
    <col min="3" max="3" width="6.5703125" customWidth="1"/>
    <col min="4" max="4" width="8.28515625" customWidth="1"/>
    <col min="5" max="5" width="10.42578125" customWidth="1"/>
    <col min="6" max="6" width="1.7109375" style="14" customWidth="1"/>
  </cols>
  <sheetData>
    <row r="1" spans="3:6">
      <c r="C1" s="66" t="s">
        <v>1</v>
      </c>
      <c r="D1" s="67" t="e">
        <f>'Page de Garde'!#REF!</f>
        <v>#REF!</v>
      </c>
      <c r="E1" s="68" t="s">
        <v>0</v>
      </c>
      <c r="F1" s="69"/>
    </row>
    <row r="2" spans="3:6">
      <c r="C2" s="66" t="s">
        <v>2</v>
      </c>
      <c r="D2" s="67" t="e">
        <f>'Page de Garde'!#REF!</f>
        <v>#REF!</v>
      </c>
      <c r="E2" s="68" t="s">
        <v>0</v>
      </c>
      <c r="F2" s="69"/>
    </row>
    <row r="3" spans="3:6" ht="101.25" customHeight="1">
      <c r="C3" s="114"/>
      <c r="D3" s="115"/>
      <c r="E3" s="116"/>
      <c r="F3" s="37"/>
    </row>
    <row r="4" spans="3:6" ht="4.5" customHeight="1" thickBot="1">
      <c r="C4" s="15"/>
      <c r="D4" s="15"/>
      <c r="E4" s="15"/>
      <c r="F4" s="16"/>
    </row>
    <row r="5" spans="3:6" ht="16.5" thickBot="1">
      <c r="C5" s="111"/>
      <c r="D5" s="112"/>
      <c r="E5" s="113"/>
      <c r="F5" s="16"/>
    </row>
    <row r="6" spans="3:6" s="19" customFormat="1" ht="6" customHeight="1">
      <c r="C6" s="20"/>
      <c r="D6" s="17"/>
      <c r="E6" s="21"/>
      <c r="F6" s="18"/>
    </row>
    <row r="7" spans="3:6" s="48" customFormat="1" ht="30.75" hidden="1" customHeight="1">
      <c r="C7" s="46"/>
      <c r="D7" s="49"/>
      <c r="E7" s="58">
        <v>42366</v>
      </c>
      <c r="F7" s="47"/>
    </row>
    <row r="8" spans="3:6" s="48" customFormat="1" ht="42.75" hidden="1" customHeight="1">
      <c r="C8" s="50"/>
      <c r="D8" s="51"/>
      <c r="E8" s="59">
        <f t="shared" ref="E8:E13" si="0">E7+1</f>
        <v>42367</v>
      </c>
      <c r="F8" s="47"/>
    </row>
    <row r="9" spans="3:6" s="48" customFormat="1" ht="36.75" hidden="1" customHeight="1">
      <c r="C9" s="50"/>
      <c r="D9" s="51"/>
      <c r="E9" s="59">
        <f t="shared" si="0"/>
        <v>42368</v>
      </c>
      <c r="F9" s="47"/>
    </row>
    <row r="10" spans="3:6" ht="25.5" hidden="1" customHeight="1">
      <c r="C10" s="25"/>
      <c r="D10" s="23"/>
      <c r="E10" s="60">
        <f t="shared" si="0"/>
        <v>42369</v>
      </c>
      <c r="F10" s="9"/>
    </row>
    <row r="11" spans="3:6" ht="12.75" customHeight="1">
      <c r="C11" s="83"/>
      <c r="D11" s="80"/>
      <c r="E11" s="129">
        <f t="shared" si="0"/>
        <v>42370</v>
      </c>
      <c r="F11" s="9" t="s">
        <v>15</v>
      </c>
    </row>
    <row r="12" spans="3:6" ht="12.75" customHeight="1">
      <c r="C12" s="83"/>
      <c r="D12" s="23"/>
      <c r="E12" s="61">
        <f t="shared" si="0"/>
        <v>42371</v>
      </c>
      <c r="F12" s="9"/>
    </row>
    <row r="13" spans="3:6" ht="12.75" customHeight="1">
      <c r="C13" s="84"/>
      <c r="D13" s="52"/>
      <c r="E13" s="62">
        <f t="shared" si="0"/>
        <v>42372</v>
      </c>
      <c r="F13" s="9"/>
    </row>
    <row r="14" spans="3:6" ht="12.75" customHeight="1">
      <c r="C14" s="120" t="str">
        <f>"Total Semaine "&amp;WEEKNUM(E11)</f>
        <v>Total Semaine 1</v>
      </c>
      <c r="D14" s="121"/>
      <c r="E14" s="122"/>
      <c r="F14" s="31"/>
    </row>
    <row r="15" spans="3:6" ht="12.75" customHeight="1">
      <c r="C15" s="85"/>
      <c r="D15" s="71"/>
      <c r="E15" s="3">
        <f>E11+3</f>
        <v>42373</v>
      </c>
      <c r="F15" s="9"/>
    </row>
    <row r="16" spans="3:6" ht="12.75" customHeight="1">
      <c r="C16" s="86"/>
      <c r="D16" s="70"/>
      <c r="E16" s="4">
        <f t="shared" ref="E16:E21" si="1">E15+1</f>
        <v>42374</v>
      </c>
      <c r="F16" s="9"/>
    </row>
    <row r="17" spans="3:6" ht="12.75" customHeight="1">
      <c r="C17" s="86"/>
      <c r="D17" s="70"/>
      <c r="E17" s="4">
        <f t="shared" si="1"/>
        <v>42375</v>
      </c>
      <c r="F17" s="9"/>
    </row>
    <row r="18" spans="3:6" ht="12.75" customHeight="1">
      <c r="C18" s="86"/>
      <c r="D18" s="70"/>
      <c r="E18" s="4">
        <f t="shared" si="1"/>
        <v>42376</v>
      </c>
      <c r="F18" s="9"/>
    </row>
    <row r="19" spans="3:6" ht="12.75" customHeight="1">
      <c r="C19" s="86"/>
      <c r="D19" s="70"/>
      <c r="E19" s="4">
        <f t="shared" si="1"/>
        <v>42377</v>
      </c>
      <c r="F19" s="9"/>
    </row>
    <row r="20" spans="3:6" ht="12.75" customHeight="1">
      <c r="C20" s="86"/>
      <c r="D20" s="2"/>
      <c r="E20" s="61">
        <f t="shared" si="1"/>
        <v>42378</v>
      </c>
      <c r="F20" s="9"/>
    </row>
    <row r="21" spans="3:6" ht="12.75" customHeight="1">
      <c r="C21" s="87"/>
      <c r="D21" s="40"/>
      <c r="E21" s="62">
        <f t="shared" si="1"/>
        <v>42379</v>
      </c>
      <c r="F21" s="9"/>
    </row>
    <row r="22" spans="3:6" ht="12.75" customHeight="1">
      <c r="C22" s="120" t="str">
        <f>"Total Semaine "&amp;WEEKNUM(E15)</f>
        <v>Total Semaine 2</v>
      </c>
      <c r="D22" s="121"/>
      <c r="E22" s="122"/>
      <c r="F22" s="31"/>
    </row>
    <row r="23" spans="3:6" ht="12.75" customHeight="1">
      <c r="C23" s="85"/>
      <c r="D23" s="71"/>
      <c r="E23" s="3">
        <f>E19+3</f>
        <v>42380</v>
      </c>
      <c r="F23" s="9"/>
    </row>
    <row r="24" spans="3:6" ht="12.75" customHeight="1">
      <c r="C24" s="86"/>
      <c r="D24" s="70"/>
      <c r="E24" s="4">
        <f t="shared" ref="E24:E29" si="2">E23+1</f>
        <v>42381</v>
      </c>
      <c r="F24" s="9"/>
    </row>
    <row r="25" spans="3:6" ht="12.75" customHeight="1">
      <c r="C25" s="86"/>
      <c r="D25" s="70"/>
      <c r="E25" s="4">
        <f t="shared" si="2"/>
        <v>42382</v>
      </c>
      <c r="F25" s="9"/>
    </row>
    <row r="26" spans="3:6" ht="12.75" customHeight="1">
      <c r="C26" s="86"/>
      <c r="D26" s="70"/>
      <c r="E26" s="4">
        <f t="shared" si="2"/>
        <v>42383</v>
      </c>
      <c r="F26" s="9"/>
    </row>
    <row r="27" spans="3:6" ht="12.75" customHeight="1">
      <c r="C27" s="86"/>
      <c r="D27" s="70"/>
      <c r="E27" s="4">
        <f t="shared" si="2"/>
        <v>42384</v>
      </c>
      <c r="F27" s="9"/>
    </row>
    <row r="28" spans="3:6" ht="12.75" customHeight="1">
      <c r="C28" s="86"/>
      <c r="D28" s="2"/>
      <c r="E28" s="61">
        <f t="shared" si="2"/>
        <v>42385</v>
      </c>
      <c r="F28" s="9"/>
    </row>
    <row r="29" spans="3:6" ht="12.75" customHeight="1">
      <c r="C29" s="87"/>
      <c r="D29" s="40"/>
      <c r="E29" s="62">
        <f t="shared" si="2"/>
        <v>42386</v>
      </c>
      <c r="F29" s="9"/>
    </row>
    <row r="30" spans="3:6" ht="12.75" customHeight="1">
      <c r="C30" s="120" t="str">
        <f>"Total Semaine "&amp;WEEKNUM(E23)</f>
        <v>Total Semaine 3</v>
      </c>
      <c r="D30" s="121"/>
      <c r="E30" s="122"/>
      <c r="F30" s="31"/>
    </row>
    <row r="31" spans="3:6" ht="12.75" customHeight="1">
      <c r="C31" s="85"/>
      <c r="D31" s="71"/>
      <c r="E31" s="3">
        <f>E27+3</f>
        <v>42387</v>
      </c>
      <c r="F31" s="9"/>
    </row>
    <row r="32" spans="3:6" ht="12.75" customHeight="1">
      <c r="C32" s="86"/>
      <c r="D32" s="70"/>
      <c r="E32" s="4">
        <f t="shared" ref="E32:E37" si="3">E31+1</f>
        <v>42388</v>
      </c>
      <c r="F32" s="9"/>
    </row>
    <row r="33" spans="3:6" ht="12.75" customHeight="1">
      <c r="C33" s="86"/>
      <c r="D33" s="70"/>
      <c r="E33" s="4">
        <f t="shared" si="3"/>
        <v>42389</v>
      </c>
      <c r="F33" s="9"/>
    </row>
    <row r="34" spans="3:6" ht="12.75" customHeight="1">
      <c r="C34" s="86"/>
      <c r="D34" s="70"/>
      <c r="E34" s="4">
        <f t="shared" si="3"/>
        <v>42390</v>
      </c>
      <c r="F34" s="9"/>
    </row>
    <row r="35" spans="3:6" ht="12.75" customHeight="1">
      <c r="C35" s="86"/>
      <c r="D35" s="70"/>
      <c r="E35" s="4">
        <f t="shared" si="3"/>
        <v>42391</v>
      </c>
      <c r="F35" s="9"/>
    </row>
    <row r="36" spans="3:6" ht="12.75" customHeight="1">
      <c r="C36" s="86"/>
      <c r="D36" s="2"/>
      <c r="E36" s="61">
        <f t="shared" si="3"/>
        <v>42392</v>
      </c>
      <c r="F36" s="9"/>
    </row>
    <row r="37" spans="3:6" ht="12.75" customHeight="1">
      <c r="C37" s="87"/>
      <c r="D37" s="40"/>
      <c r="E37" s="62">
        <f t="shared" si="3"/>
        <v>42393</v>
      </c>
      <c r="F37" s="9"/>
    </row>
    <row r="38" spans="3:6" ht="12.75" customHeight="1">
      <c r="C38" s="120" t="str">
        <f>"Total Semaine "&amp;WEEKNUM(E31)</f>
        <v>Total Semaine 4</v>
      </c>
      <c r="D38" s="121"/>
      <c r="E38" s="122"/>
      <c r="F38" s="31"/>
    </row>
    <row r="39" spans="3:6" ht="12.75" customHeight="1">
      <c r="C39" s="85"/>
      <c r="D39" s="71"/>
      <c r="E39" s="3">
        <f>E35+3</f>
        <v>42394</v>
      </c>
      <c r="F39" s="9"/>
    </row>
    <row r="40" spans="3:6" ht="12.75" customHeight="1">
      <c r="C40" s="86"/>
      <c r="D40" s="70"/>
      <c r="E40" s="4">
        <f t="shared" ref="E40:E45" si="4">E39+1</f>
        <v>42395</v>
      </c>
      <c r="F40" s="9"/>
    </row>
    <row r="41" spans="3:6" ht="12.75" customHeight="1">
      <c r="C41" s="86"/>
      <c r="D41" s="70"/>
      <c r="E41" s="4">
        <f t="shared" si="4"/>
        <v>42396</v>
      </c>
      <c r="F41" s="9"/>
    </row>
    <row r="42" spans="3:6" ht="12.75" customHeight="1">
      <c r="C42" s="86"/>
      <c r="D42" s="70"/>
      <c r="E42" s="4">
        <f t="shared" si="4"/>
        <v>42397</v>
      </c>
      <c r="F42" s="9"/>
    </row>
    <row r="43" spans="3:6" ht="12.75" customHeight="1">
      <c r="C43" s="86"/>
      <c r="D43" s="70"/>
      <c r="E43" s="4">
        <f t="shared" si="4"/>
        <v>42398</v>
      </c>
      <c r="F43" s="9"/>
    </row>
    <row r="44" spans="3:6" ht="12.75" customHeight="1">
      <c r="C44" s="86"/>
      <c r="D44" s="2"/>
      <c r="E44" s="61">
        <f t="shared" si="4"/>
        <v>42399</v>
      </c>
      <c r="F44" s="9"/>
    </row>
    <row r="45" spans="3:6" ht="12.75" customHeight="1">
      <c r="C45" s="87"/>
      <c r="D45" s="40"/>
      <c r="E45" s="62">
        <f t="shared" si="4"/>
        <v>42400</v>
      </c>
      <c r="F45" s="9"/>
    </row>
    <row r="46" spans="3:6" ht="12" customHeight="1">
      <c r="C46" s="120" t="str">
        <f>"Total Semaine "&amp;WEEKNUM(E39)</f>
        <v>Total Semaine 5</v>
      </c>
      <c r="D46" s="121"/>
      <c r="E46" s="122"/>
      <c r="F46" s="31"/>
    </row>
    <row r="47" spans="3:6" ht="14.25" customHeight="1">
      <c r="C47" s="117" t="str">
        <f>"Mois de Janvier " &amp; 'Page de Garde'!$D$5</f>
        <v>Mois de Janvier 2016</v>
      </c>
      <c r="D47" s="118"/>
      <c r="E47" s="119"/>
      <c r="F47" s="11"/>
    </row>
    <row r="48" spans="3:6" ht="3" customHeight="1" thickBot="1"/>
    <row r="49" spans="3:6" ht="16.5" thickBot="1">
      <c r="C49" s="111" t="s">
        <v>3</v>
      </c>
      <c r="D49" s="112"/>
      <c r="E49" s="113"/>
      <c r="F49" s="16"/>
    </row>
    <row r="51" spans="3:6">
      <c r="E51" s="34"/>
    </row>
  </sheetData>
  <sheetProtection formatCells="0" formatColumns="0" formatRows="0" insertColumns="0" insertRows="0" insertHyperlinks="0" deleteColumns="0" deleteRows="0" sort="0" autoFilter="0" pivotTables="0"/>
  <mergeCells count="9">
    <mergeCell ref="C49:E49"/>
    <mergeCell ref="C3:E3"/>
    <mergeCell ref="C47:E47"/>
    <mergeCell ref="C38:E38"/>
    <mergeCell ref="C46:E46"/>
    <mergeCell ref="C5:E5"/>
    <mergeCell ref="C14:E14"/>
    <mergeCell ref="C22:E22"/>
    <mergeCell ref="C30:E30"/>
  </mergeCells>
  <phoneticPr fontId="7" type="noConversion"/>
  <conditionalFormatting sqref="E11">
    <cfRule type="expression" dxfId="2" priority="1">
      <formula>COUNTIF(ferie,E11)&gt;0</formula>
    </cfRule>
  </conditionalFormatting>
  <pageMargins left="0.19" right="0.13" top="0.49" bottom="0.3" header="0.49" footer="0.3"/>
  <pageSetup paperSize="9" scale="83" orientation="landscape" r:id="rId1"/>
  <rowBreaks count="1" manualBreakCount="1">
    <brk id="2" min="1" max="36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F49"/>
  <sheetViews>
    <sheetView showGridLines="0" view="pageBreakPreview" zoomScaleNormal="90" zoomScaleSheetLayoutView="100" workbookViewId="0">
      <pane ySplit="3" topLeftCell="A4" activePane="bottomLeft" state="frozen"/>
      <selection activeCell="C3" sqref="C3:E3"/>
      <selection pane="bottomLeft" activeCell="D7" sqref="D7"/>
    </sheetView>
  </sheetViews>
  <sheetFormatPr baseColWidth="10" defaultRowHeight="12.75"/>
  <cols>
    <col min="1" max="2" width="5.7109375" customWidth="1"/>
    <col min="3" max="3" width="6.5703125" customWidth="1"/>
    <col min="4" max="4" width="8.28515625" customWidth="1"/>
    <col min="5" max="5" width="10.42578125" customWidth="1"/>
    <col min="6" max="6" width="1.7109375" style="14" customWidth="1"/>
  </cols>
  <sheetData>
    <row r="1" spans="2:6">
      <c r="C1" s="66" t="s">
        <v>1</v>
      </c>
      <c r="D1" s="67" t="e">
        <f>'Page de Garde'!#REF!</f>
        <v>#REF!</v>
      </c>
      <c r="E1" s="68" t="s">
        <v>0</v>
      </c>
      <c r="F1" s="11"/>
    </row>
    <row r="2" spans="2:6">
      <c r="C2" s="66" t="s">
        <v>2</v>
      </c>
      <c r="D2" s="67" t="e">
        <f>'Page de Garde'!#REF!</f>
        <v>#REF!</v>
      </c>
      <c r="E2" s="68" t="s">
        <v>0</v>
      </c>
      <c r="F2" s="11"/>
    </row>
    <row r="3" spans="2:6" ht="101.25" customHeight="1">
      <c r="C3" s="123"/>
      <c r="D3" s="124"/>
      <c r="E3" s="125"/>
      <c r="F3" s="37"/>
    </row>
    <row r="4" spans="2:6" ht="4.5" customHeight="1" thickBot="1">
      <c r="C4" s="15"/>
      <c r="D4" s="15"/>
      <c r="E4" s="15"/>
      <c r="F4" s="16"/>
    </row>
    <row r="5" spans="2:6" ht="16.5" thickBot="1">
      <c r="C5" s="111"/>
      <c r="D5" s="112"/>
      <c r="E5" s="113"/>
      <c r="F5" s="16"/>
    </row>
    <row r="6" spans="2:6" s="19" customFormat="1" ht="6" customHeight="1">
      <c r="C6" s="20"/>
      <c r="D6" s="17"/>
      <c r="E6" s="21"/>
      <c r="F6" s="18"/>
    </row>
    <row r="7" spans="2:6" ht="12.75" customHeight="1">
      <c r="C7" s="85"/>
      <c r="D7" s="76"/>
      <c r="E7" s="3">
        <v>42401</v>
      </c>
      <c r="F7" s="9"/>
    </row>
    <row r="8" spans="2:6" ht="12.75" customHeight="1">
      <c r="C8" s="86"/>
      <c r="D8" s="77"/>
      <c r="E8" s="4">
        <f t="shared" ref="E8:E13" si="0">E7+1</f>
        <v>42402</v>
      </c>
      <c r="F8" s="9"/>
    </row>
    <row r="9" spans="2:6" ht="12.75" customHeight="1">
      <c r="B9" s="82"/>
      <c r="C9" s="86"/>
      <c r="D9" s="81"/>
      <c r="E9" s="4">
        <f t="shared" si="0"/>
        <v>42403</v>
      </c>
      <c r="F9" s="9"/>
    </row>
    <row r="10" spans="2:6" ht="12.75" customHeight="1">
      <c r="C10" s="86"/>
      <c r="D10" s="77"/>
      <c r="E10" s="4">
        <f t="shared" si="0"/>
        <v>42404</v>
      </c>
      <c r="F10" s="9"/>
    </row>
    <row r="11" spans="2:6" ht="12.75" customHeight="1">
      <c r="C11" s="86"/>
      <c r="D11" s="77"/>
      <c r="E11" s="4">
        <f t="shared" si="0"/>
        <v>42405</v>
      </c>
      <c r="F11" s="9"/>
    </row>
    <row r="12" spans="2:6" ht="12.75" customHeight="1">
      <c r="C12" s="86"/>
      <c r="D12" s="12"/>
      <c r="E12" s="61">
        <f t="shared" si="0"/>
        <v>42406</v>
      </c>
      <c r="F12" s="9"/>
    </row>
    <row r="13" spans="2:6" ht="12.75" customHeight="1">
      <c r="C13" s="87"/>
      <c r="D13" s="13"/>
      <c r="E13" s="62">
        <f t="shared" si="0"/>
        <v>42407</v>
      </c>
      <c r="F13" s="9"/>
    </row>
    <row r="14" spans="2:6" ht="12.75" customHeight="1">
      <c r="C14" s="120" t="str">
        <f>"Total Semaine "&amp;WEEKNUM(E7)</f>
        <v>Total Semaine 6</v>
      </c>
      <c r="D14" s="121"/>
      <c r="E14" s="122"/>
      <c r="F14" s="33"/>
    </row>
    <row r="15" spans="2:6" ht="12.75" customHeight="1">
      <c r="C15" s="85"/>
      <c r="D15" s="71"/>
      <c r="E15" s="3">
        <f>E11+3</f>
        <v>42408</v>
      </c>
      <c r="F15" s="10"/>
    </row>
    <row r="16" spans="2:6" ht="12.75" customHeight="1">
      <c r="C16" s="86"/>
      <c r="D16" s="70"/>
      <c r="E16" s="4">
        <f t="shared" ref="E16:E21" si="1">E15+1</f>
        <v>42409</v>
      </c>
      <c r="F16" s="10"/>
    </row>
    <row r="17" spans="3:6" ht="12.75" customHeight="1">
      <c r="C17" s="86"/>
      <c r="D17" s="70"/>
      <c r="E17" s="4">
        <f t="shared" si="1"/>
        <v>42410</v>
      </c>
      <c r="F17" s="10"/>
    </row>
    <row r="18" spans="3:6" ht="12.75" customHeight="1">
      <c r="C18" s="86"/>
      <c r="D18" s="70"/>
      <c r="E18" s="4">
        <f t="shared" si="1"/>
        <v>42411</v>
      </c>
      <c r="F18" s="10"/>
    </row>
    <row r="19" spans="3:6" ht="12.75" customHeight="1">
      <c r="C19" s="86"/>
      <c r="D19" s="70"/>
      <c r="E19" s="4">
        <f t="shared" si="1"/>
        <v>42412</v>
      </c>
      <c r="F19" s="10"/>
    </row>
    <row r="20" spans="3:6" ht="12.75" customHeight="1">
      <c r="C20" s="86"/>
      <c r="D20" s="2"/>
      <c r="E20" s="61">
        <f t="shared" si="1"/>
        <v>42413</v>
      </c>
      <c r="F20" s="10"/>
    </row>
    <row r="21" spans="3:6" ht="12.75" customHeight="1">
      <c r="C21" s="87"/>
      <c r="D21" s="40"/>
      <c r="E21" s="62">
        <f t="shared" si="1"/>
        <v>42414</v>
      </c>
      <c r="F21" s="10"/>
    </row>
    <row r="22" spans="3:6" ht="12.75" customHeight="1">
      <c r="C22" s="120" t="str">
        <f>"Total Semaine "&amp;WEEKNUM(E15)</f>
        <v>Total Semaine 7</v>
      </c>
      <c r="D22" s="121"/>
      <c r="E22" s="122"/>
      <c r="F22" s="33"/>
    </row>
    <row r="23" spans="3:6" ht="12.75" customHeight="1">
      <c r="C23" s="85"/>
      <c r="D23" s="71"/>
      <c r="E23" s="3">
        <f>E19+3</f>
        <v>42415</v>
      </c>
      <c r="F23" s="10"/>
    </row>
    <row r="24" spans="3:6" ht="12.75" customHeight="1">
      <c r="C24" s="86"/>
      <c r="D24" s="70"/>
      <c r="E24" s="4">
        <f t="shared" ref="E24:E29" si="2">E23+1</f>
        <v>42416</v>
      </c>
      <c r="F24" s="10"/>
    </row>
    <row r="25" spans="3:6" ht="12.75" customHeight="1">
      <c r="C25" s="86"/>
      <c r="D25" s="70"/>
      <c r="E25" s="4">
        <f t="shared" si="2"/>
        <v>42417</v>
      </c>
      <c r="F25" s="10"/>
    </row>
    <row r="26" spans="3:6" ht="12.75" customHeight="1">
      <c r="C26" s="86"/>
      <c r="D26" s="70"/>
      <c r="E26" s="4">
        <f t="shared" si="2"/>
        <v>42418</v>
      </c>
      <c r="F26" s="10"/>
    </row>
    <row r="27" spans="3:6" ht="12.75" customHeight="1">
      <c r="C27" s="86"/>
      <c r="D27" s="70"/>
      <c r="E27" s="4">
        <f t="shared" si="2"/>
        <v>42419</v>
      </c>
      <c r="F27" s="10"/>
    </row>
    <row r="28" spans="3:6" ht="12.75" customHeight="1">
      <c r="C28" s="86"/>
      <c r="D28" s="2"/>
      <c r="E28" s="61">
        <f t="shared" si="2"/>
        <v>42420</v>
      </c>
      <c r="F28" s="10"/>
    </row>
    <row r="29" spans="3:6" ht="12.75" customHeight="1">
      <c r="C29" s="87"/>
      <c r="D29" s="40"/>
      <c r="E29" s="62">
        <f t="shared" si="2"/>
        <v>42421</v>
      </c>
      <c r="F29" s="10"/>
    </row>
    <row r="30" spans="3:6" ht="12.75" customHeight="1">
      <c r="C30" s="120" t="str">
        <f>"Total Semaine "&amp;WEEKNUM(E23)</f>
        <v>Total Semaine 8</v>
      </c>
      <c r="D30" s="121"/>
      <c r="E30" s="122"/>
      <c r="F30" s="33"/>
    </row>
    <row r="31" spans="3:6" ht="12.75" customHeight="1">
      <c r="C31" s="85"/>
      <c r="D31" s="71"/>
      <c r="E31" s="3">
        <f>E27+3</f>
        <v>42422</v>
      </c>
      <c r="F31" s="10"/>
    </row>
    <row r="32" spans="3:6" ht="12.75" customHeight="1">
      <c r="C32" s="86"/>
      <c r="D32" s="70"/>
      <c r="E32" s="4">
        <f t="shared" ref="E32:E37" si="3">E31+1</f>
        <v>42423</v>
      </c>
      <c r="F32" s="10"/>
    </row>
    <row r="33" spans="3:6" ht="12.75" customHeight="1">
      <c r="C33" s="86"/>
      <c r="D33" s="70"/>
      <c r="E33" s="4">
        <f t="shared" si="3"/>
        <v>42424</v>
      </c>
      <c r="F33" s="10"/>
    </row>
    <row r="34" spans="3:6" ht="12.75" customHeight="1">
      <c r="C34" s="86"/>
      <c r="D34" s="70"/>
      <c r="E34" s="4">
        <f t="shared" si="3"/>
        <v>42425</v>
      </c>
      <c r="F34" s="10"/>
    </row>
    <row r="35" spans="3:6" ht="12.75" customHeight="1">
      <c r="C35" s="86"/>
      <c r="D35" s="70"/>
      <c r="E35" s="4">
        <f t="shared" si="3"/>
        <v>42426</v>
      </c>
      <c r="F35" s="10"/>
    </row>
    <row r="36" spans="3:6" ht="12.75" customHeight="1">
      <c r="C36" s="86"/>
      <c r="D36" s="2"/>
      <c r="E36" s="61">
        <f t="shared" si="3"/>
        <v>42427</v>
      </c>
      <c r="F36" s="10"/>
    </row>
    <row r="37" spans="3:6" ht="12.75" customHeight="1">
      <c r="C37" s="87"/>
      <c r="D37" s="40"/>
      <c r="E37" s="62">
        <f t="shared" si="3"/>
        <v>42428</v>
      </c>
      <c r="F37" s="10"/>
    </row>
    <row r="38" spans="3:6" ht="12.75" customHeight="1">
      <c r="C38" s="126" t="str">
        <f>"Total Semaine "&amp;WEEKNUM(E31)</f>
        <v>Total Semaine 9</v>
      </c>
      <c r="D38" s="127"/>
      <c r="E38" s="128"/>
      <c r="F38" s="33"/>
    </row>
    <row r="39" spans="3:6" ht="12.75" customHeight="1">
      <c r="C39" s="85"/>
      <c r="D39" s="71"/>
      <c r="E39" s="3">
        <f>E35+3</f>
        <v>42429</v>
      </c>
      <c r="F39" s="10"/>
    </row>
    <row r="40" spans="3:6" ht="25.5" hidden="1" customHeight="1">
      <c r="C40" s="6"/>
      <c r="D40" s="2"/>
      <c r="E40" s="39">
        <f t="shared" ref="E40:E45" si="4">E39+1</f>
        <v>42430</v>
      </c>
      <c r="F40" s="10"/>
    </row>
    <row r="41" spans="3:6" ht="23.25" hidden="1" customHeight="1">
      <c r="C41" s="6"/>
      <c r="D41" s="2"/>
      <c r="E41" s="4">
        <f t="shared" si="4"/>
        <v>42431</v>
      </c>
      <c r="F41" s="10"/>
    </row>
    <row r="42" spans="3:6" ht="22.5" hidden="1" customHeight="1">
      <c r="C42" s="6"/>
      <c r="D42" s="2"/>
      <c r="E42" s="4">
        <f t="shared" si="4"/>
        <v>42432</v>
      </c>
      <c r="F42" s="10"/>
    </row>
    <row r="43" spans="3:6" ht="21.75" hidden="1" customHeight="1">
      <c r="C43" s="6"/>
      <c r="D43" s="2"/>
      <c r="E43" s="4">
        <f t="shared" si="4"/>
        <v>42433</v>
      </c>
      <c r="F43" s="10"/>
    </row>
    <row r="44" spans="3:6" ht="24" hidden="1" customHeight="1">
      <c r="C44" s="6"/>
      <c r="D44" s="2"/>
      <c r="E44" s="61">
        <f t="shared" si="4"/>
        <v>42434</v>
      </c>
      <c r="F44" s="10"/>
    </row>
    <row r="45" spans="3:6" ht="27" hidden="1" customHeight="1">
      <c r="C45" s="7"/>
      <c r="D45" s="40"/>
      <c r="E45" s="62">
        <f t="shared" si="4"/>
        <v>42435</v>
      </c>
      <c r="F45" s="10"/>
    </row>
    <row r="46" spans="3:6" ht="12.75" customHeight="1">
      <c r="C46" s="126" t="str">
        <f>"Total Semaine "&amp;WEEKNUM(E39)</f>
        <v>Total Semaine 10</v>
      </c>
      <c r="D46" s="127"/>
      <c r="E46" s="128"/>
      <c r="F46" s="33"/>
    </row>
    <row r="47" spans="3:6" ht="14.25" customHeight="1">
      <c r="C47" s="117" t="str">
        <f>"Mois de Février " &amp; 'Page de Garde'!$D$5</f>
        <v>Mois de Février 2016</v>
      </c>
      <c r="D47" s="118"/>
      <c r="E47" s="119"/>
      <c r="F47" s="11"/>
    </row>
    <row r="48" spans="3:6" ht="3" customHeight="1" thickBot="1">
      <c r="F48" s="35"/>
    </row>
    <row r="49" spans="3:6" ht="16.5" customHeight="1" thickBot="1">
      <c r="C49" s="111" t="s">
        <v>3</v>
      </c>
      <c r="D49" s="112"/>
      <c r="E49" s="113"/>
      <c r="F49" s="16"/>
    </row>
  </sheetData>
  <sheetProtection formatCells="0" formatColumns="0" formatRows="0" insertColumns="0" insertRows="0" insertHyperlinks="0" deleteColumns="0" deleteRows="0" sort="0" autoFilter="0" pivotTables="0"/>
  <mergeCells count="9">
    <mergeCell ref="C3:E3"/>
    <mergeCell ref="C49:E49"/>
    <mergeCell ref="C30:E30"/>
    <mergeCell ref="C38:E38"/>
    <mergeCell ref="C14:E14"/>
    <mergeCell ref="C22:E22"/>
    <mergeCell ref="C47:E47"/>
    <mergeCell ref="C5:E5"/>
    <mergeCell ref="C46:E46"/>
  </mergeCells>
  <phoneticPr fontId="7" type="noConversion"/>
  <pageMargins left="0.17" right="0.11811023622047245" top="0.48" bottom="0.47" header="0.48" footer="0.47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1:F49"/>
  <sheetViews>
    <sheetView showGridLines="0" view="pageBreakPreview" zoomScaleNormal="100" zoomScaleSheetLayoutView="100" workbookViewId="0">
      <pane ySplit="3" topLeftCell="A17" activePane="bottomLeft" state="frozen"/>
      <selection activeCell="AL11" sqref="AL11"/>
      <selection pane="bottomLeft" activeCell="F39" sqref="F39"/>
    </sheetView>
  </sheetViews>
  <sheetFormatPr baseColWidth="10" defaultRowHeight="12.75"/>
  <cols>
    <col min="1" max="2" width="5.7109375" customWidth="1"/>
    <col min="3" max="3" width="6.5703125" customWidth="1"/>
    <col min="4" max="4" width="8.28515625" customWidth="1"/>
    <col min="5" max="5" width="10.42578125" customWidth="1"/>
    <col min="6" max="6" width="1.7109375" style="14" customWidth="1"/>
  </cols>
  <sheetData>
    <row r="1" spans="3:6">
      <c r="C1" s="66" t="s">
        <v>1</v>
      </c>
      <c r="D1" s="67" t="e">
        <f>'Page de Garde'!#REF!</f>
        <v>#REF!</v>
      </c>
      <c r="E1" s="68"/>
      <c r="F1" s="11"/>
    </row>
    <row r="2" spans="3:6">
      <c r="C2" s="66" t="s">
        <v>2</v>
      </c>
      <c r="D2" s="67" t="e">
        <f>'Page de Garde'!#REF!</f>
        <v>#REF!</v>
      </c>
      <c r="E2" s="68" t="s">
        <v>0</v>
      </c>
      <c r="F2" s="11"/>
    </row>
    <row r="3" spans="3:6" ht="101.25" customHeight="1">
      <c r="C3" s="123"/>
      <c r="D3" s="124"/>
      <c r="E3" s="125"/>
      <c r="F3" s="37"/>
    </row>
    <row r="4" spans="3:6" ht="4.5" customHeight="1" thickBot="1">
      <c r="C4" s="15"/>
      <c r="D4" s="15"/>
      <c r="E4" s="15"/>
      <c r="F4" s="16"/>
    </row>
    <row r="5" spans="3:6" ht="16.5" thickBot="1">
      <c r="C5" s="111"/>
      <c r="D5" s="112"/>
      <c r="E5" s="113"/>
      <c r="F5" s="16"/>
    </row>
    <row r="6" spans="3:6" s="19" customFormat="1" ht="6" customHeight="1">
      <c r="C6" s="20"/>
      <c r="D6" s="17"/>
      <c r="E6" s="21"/>
      <c r="F6" s="18"/>
    </row>
    <row r="7" spans="3:6" ht="12.75" hidden="1" customHeight="1">
      <c r="C7" s="5"/>
      <c r="D7" s="1"/>
      <c r="E7" s="3">
        <v>42429</v>
      </c>
      <c r="F7" s="9"/>
    </row>
    <row r="8" spans="3:6" ht="12.75" customHeight="1">
      <c r="C8" s="86"/>
      <c r="D8" s="70"/>
      <c r="E8" s="4">
        <f t="shared" ref="E8:E13" si="0">E7+1</f>
        <v>42430</v>
      </c>
      <c r="F8" s="9"/>
    </row>
    <row r="9" spans="3:6" ht="12.75" customHeight="1">
      <c r="C9" s="86"/>
      <c r="D9" s="70"/>
      <c r="E9" s="4">
        <f t="shared" si="0"/>
        <v>42431</v>
      </c>
      <c r="F9" s="9"/>
    </row>
    <row r="10" spans="3:6" ht="12.75" customHeight="1">
      <c r="C10" s="86"/>
      <c r="D10" s="70"/>
      <c r="E10" s="4">
        <f t="shared" si="0"/>
        <v>42432</v>
      </c>
      <c r="F10" s="9"/>
    </row>
    <row r="11" spans="3:6" ht="12.75" customHeight="1">
      <c r="C11" s="86"/>
      <c r="D11" s="70"/>
      <c r="E11" s="4">
        <f t="shared" si="0"/>
        <v>42433</v>
      </c>
      <c r="F11" s="9"/>
    </row>
    <row r="12" spans="3:6" ht="12.75" customHeight="1">
      <c r="C12" s="86"/>
      <c r="D12" s="70"/>
      <c r="E12" s="64">
        <f t="shared" si="0"/>
        <v>42434</v>
      </c>
      <c r="F12" s="9"/>
    </row>
    <row r="13" spans="3:6" ht="12.75" customHeight="1">
      <c r="C13" s="87"/>
      <c r="D13" s="40"/>
      <c r="E13" s="62">
        <f t="shared" si="0"/>
        <v>42435</v>
      </c>
      <c r="F13" s="9"/>
    </row>
    <row r="14" spans="3:6" ht="12.75" customHeight="1">
      <c r="C14" s="120" t="str">
        <f>"Total Semaine "&amp;WEEKNUM(E7)</f>
        <v>Total Semaine 10</v>
      </c>
      <c r="D14" s="121"/>
      <c r="E14" s="122"/>
      <c r="F14" s="31"/>
    </row>
    <row r="15" spans="3:6" ht="12.75" customHeight="1">
      <c r="C15" s="85"/>
      <c r="D15" s="71"/>
      <c r="E15" s="3">
        <f>E11+3</f>
        <v>42436</v>
      </c>
      <c r="F15" s="9"/>
    </row>
    <row r="16" spans="3:6" ht="12.75" customHeight="1">
      <c r="C16" s="86"/>
      <c r="D16" s="70"/>
      <c r="E16" s="4">
        <f t="shared" ref="E16:E21" si="1">E15+1</f>
        <v>42437</v>
      </c>
      <c r="F16" s="9"/>
    </row>
    <row r="17" spans="3:6" ht="12.75" customHeight="1">
      <c r="C17" s="86"/>
      <c r="D17" s="70"/>
      <c r="E17" s="4">
        <f t="shared" si="1"/>
        <v>42438</v>
      </c>
      <c r="F17" s="9"/>
    </row>
    <row r="18" spans="3:6" ht="12.75" customHeight="1">
      <c r="C18" s="86"/>
      <c r="D18" s="70"/>
      <c r="E18" s="4">
        <f t="shared" si="1"/>
        <v>42439</v>
      </c>
      <c r="F18" s="9"/>
    </row>
    <row r="19" spans="3:6" ht="12.75" customHeight="1">
      <c r="C19" s="86"/>
      <c r="D19" s="70"/>
      <c r="E19" s="4">
        <f t="shared" si="1"/>
        <v>42440</v>
      </c>
      <c r="F19" s="9"/>
    </row>
    <row r="20" spans="3:6" ht="12.75" customHeight="1">
      <c r="C20" s="86"/>
      <c r="D20" s="2"/>
      <c r="E20" s="61">
        <f t="shared" si="1"/>
        <v>42441</v>
      </c>
      <c r="F20" s="9"/>
    </row>
    <row r="21" spans="3:6" ht="12.75" customHeight="1">
      <c r="C21" s="87"/>
      <c r="D21" s="40"/>
      <c r="E21" s="62">
        <f t="shared" si="1"/>
        <v>42442</v>
      </c>
      <c r="F21" s="9"/>
    </row>
    <row r="22" spans="3:6" ht="12.75" customHeight="1">
      <c r="C22" s="120" t="str">
        <f>"Total Semaine "&amp;WEEKNUM(E15)</f>
        <v>Total Semaine 11</v>
      </c>
      <c r="D22" s="121"/>
      <c r="E22" s="122"/>
      <c r="F22" s="31"/>
    </row>
    <row r="23" spans="3:6" ht="12.75" customHeight="1">
      <c r="C23" s="85"/>
      <c r="D23" s="71"/>
      <c r="E23" s="3">
        <f>E19+3</f>
        <v>42443</v>
      </c>
      <c r="F23" s="9"/>
    </row>
    <row r="24" spans="3:6" ht="12.75" customHeight="1">
      <c r="C24" s="86"/>
      <c r="D24" s="70"/>
      <c r="E24" s="4">
        <f t="shared" ref="E24:E29" si="2">E23+1</f>
        <v>42444</v>
      </c>
      <c r="F24" s="9"/>
    </row>
    <row r="25" spans="3:6" ht="12.75" customHeight="1">
      <c r="C25" s="86"/>
      <c r="D25" s="70"/>
      <c r="E25" s="4">
        <f t="shared" si="2"/>
        <v>42445</v>
      </c>
      <c r="F25" s="9"/>
    </row>
    <row r="26" spans="3:6" ht="12.75" customHeight="1">
      <c r="C26" s="86"/>
      <c r="D26" s="70"/>
      <c r="E26" s="4">
        <f t="shared" si="2"/>
        <v>42446</v>
      </c>
      <c r="F26" s="9"/>
    </row>
    <row r="27" spans="3:6" ht="12.75" customHeight="1">
      <c r="C27" s="86"/>
      <c r="D27" s="70"/>
      <c r="E27" s="4">
        <f t="shared" si="2"/>
        <v>42447</v>
      </c>
      <c r="F27" s="9"/>
    </row>
    <row r="28" spans="3:6" ht="12.75" customHeight="1">
      <c r="C28" s="86"/>
      <c r="D28" s="2"/>
      <c r="E28" s="61">
        <f t="shared" si="2"/>
        <v>42448</v>
      </c>
      <c r="F28" s="9"/>
    </row>
    <row r="29" spans="3:6" ht="12.75" customHeight="1">
      <c r="C29" s="87"/>
      <c r="D29" s="40"/>
      <c r="E29" s="62">
        <f t="shared" si="2"/>
        <v>42449</v>
      </c>
      <c r="F29" s="9"/>
    </row>
    <row r="30" spans="3:6" ht="12.75" customHeight="1">
      <c r="C30" s="120" t="str">
        <f>"Total Semaine "&amp;WEEKNUM(E23)</f>
        <v>Total Semaine 12</v>
      </c>
      <c r="D30" s="121"/>
      <c r="E30" s="122"/>
      <c r="F30" s="31"/>
    </row>
    <row r="31" spans="3:6" ht="12.75" customHeight="1">
      <c r="C31" s="85"/>
      <c r="D31" s="71"/>
      <c r="E31" s="3">
        <f>E27+3</f>
        <v>42450</v>
      </c>
      <c r="F31" s="9"/>
    </row>
    <row r="32" spans="3:6" ht="12.75" customHeight="1">
      <c r="C32" s="86"/>
      <c r="D32" s="70"/>
      <c r="E32" s="4">
        <f t="shared" ref="E32:E37" si="3">E31+1</f>
        <v>42451</v>
      </c>
      <c r="F32" s="9"/>
    </row>
    <row r="33" spans="3:6" ht="12.75" customHeight="1">
      <c r="C33" s="86"/>
      <c r="D33" s="70"/>
      <c r="E33" s="4">
        <f t="shared" si="3"/>
        <v>42452</v>
      </c>
      <c r="F33" s="9"/>
    </row>
    <row r="34" spans="3:6" ht="12.75" customHeight="1">
      <c r="C34" s="86"/>
      <c r="D34" s="70"/>
      <c r="E34" s="4">
        <f t="shared" si="3"/>
        <v>42453</v>
      </c>
      <c r="F34" s="9"/>
    </row>
    <row r="35" spans="3:6" ht="12.75" customHeight="1">
      <c r="C35" s="86"/>
      <c r="D35" s="70"/>
      <c r="E35" s="4">
        <f t="shared" si="3"/>
        <v>42454</v>
      </c>
      <c r="F35" s="9"/>
    </row>
    <row r="36" spans="3:6" ht="12.75" customHeight="1">
      <c r="C36" s="86"/>
      <c r="D36" s="2"/>
      <c r="E36" s="61">
        <f t="shared" si="3"/>
        <v>42455</v>
      </c>
      <c r="F36" s="9"/>
    </row>
    <row r="37" spans="3:6" ht="12.75" customHeight="1">
      <c r="C37" s="87"/>
      <c r="D37" s="40"/>
      <c r="E37" s="62">
        <f t="shared" si="3"/>
        <v>42456</v>
      </c>
      <c r="F37" s="9"/>
    </row>
    <row r="38" spans="3:6" ht="12.75" customHeight="1">
      <c r="C38" s="120" t="str">
        <f>"Total Semaine "&amp;WEEKNUM(E31)</f>
        <v>Total Semaine 13</v>
      </c>
      <c r="D38" s="121"/>
      <c r="E38" s="122"/>
      <c r="F38" s="31"/>
    </row>
    <row r="39" spans="3:6" ht="12.75" customHeight="1">
      <c r="C39" s="85"/>
      <c r="D39" s="71"/>
      <c r="E39" s="130">
        <f>E35+3</f>
        <v>42457</v>
      </c>
      <c r="F39" s="9" t="s">
        <v>15</v>
      </c>
    </row>
    <row r="40" spans="3:6" ht="12.75" customHeight="1">
      <c r="C40" s="83"/>
      <c r="D40" s="74"/>
      <c r="E40" s="4">
        <f t="shared" ref="E40:E45" si="4">E39+1</f>
        <v>42458</v>
      </c>
      <c r="F40" s="9"/>
    </row>
    <row r="41" spans="3:6" s="19" customFormat="1" ht="12.75" customHeight="1">
      <c r="C41" s="88"/>
      <c r="D41" s="73"/>
      <c r="E41" s="45">
        <f t="shared" si="4"/>
        <v>42459</v>
      </c>
      <c r="F41" s="30"/>
    </row>
    <row r="42" spans="3:6" s="19" customFormat="1" ht="12.75" customHeight="1">
      <c r="C42" s="88"/>
      <c r="D42" s="73"/>
      <c r="E42" s="45">
        <f t="shared" si="4"/>
        <v>42460</v>
      </c>
      <c r="F42" s="30"/>
    </row>
    <row r="43" spans="3:6" s="19" customFormat="1" ht="0.75" customHeight="1">
      <c r="C43" s="43"/>
      <c r="D43" s="44"/>
      <c r="E43" s="45">
        <f t="shared" si="4"/>
        <v>42461</v>
      </c>
      <c r="F43" s="30"/>
    </row>
    <row r="44" spans="3:6" s="19" customFormat="1" ht="12.75" hidden="1" customHeight="1">
      <c r="C44" s="43"/>
      <c r="D44" s="44"/>
      <c r="E44" s="64">
        <f t="shared" si="4"/>
        <v>42462</v>
      </c>
      <c r="F44" s="30"/>
    </row>
    <row r="45" spans="3:6" s="19" customFormat="1" ht="12.75" hidden="1" customHeight="1">
      <c r="C45" s="53"/>
      <c r="D45" s="54"/>
      <c r="E45" s="65">
        <f t="shared" si="4"/>
        <v>42463</v>
      </c>
      <c r="F45" s="30"/>
    </row>
    <row r="46" spans="3:6" ht="12.75" customHeight="1">
      <c r="C46" s="120" t="str">
        <f>"Total Semaine "&amp;WEEKNUM(E38)</f>
        <v>Total Semaine 0</v>
      </c>
      <c r="D46" s="121"/>
      <c r="E46" s="122"/>
      <c r="F46" s="31"/>
    </row>
    <row r="47" spans="3:6" ht="14.25" customHeight="1">
      <c r="C47" s="117" t="str">
        <f>"Mois de Mars " &amp; 'Page de Garde'!$D$5</f>
        <v>Mois de Mars 2016</v>
      </c>
      <c r="D47" s="118"/>
      <c r="E47" s="119"/>
      <c r="F47" s="11"/>
    </row>
    <row r="48" spans="3:6" ht="3" customHeight="1" thickBot="1">
      <c r="F48" s="35"/>
    </row>
    <row r="49" spans="3:6" ht="16.5" thickBot="1">
      <c r="C49" s="111" t="s">
        <v>3</v>
      </c>
      <c r="D49" s="112"/>
      <c r="E49" s="113"/>
      <c r="F49" s="16"/>
    </row>
  </sheetData>
  <sheetProtection formatCells="0" formatColumns="0" formatRows="0" insertColumns="0" insertRows="0" insertHyperlinks="0" deleteColumns="0" deleteRows="0" sort="0" autoFilter="0" pivotTables="0"/>
  <mergeCells count="9">
    <mergeCell ref="C49:E49"/>
    <mergeCell ref="C3:E3"/>
    <mergeCell ref="C47:E47"/>
    <mergeCell ref="C38:E38"/>
    <mergeCell ref="C46:E46"/>
    <mergeCell ref="C14:E14"/>
    <mergeCell ref="C22:E22"/>
    <mergeCell ref="C30:E30"/>
    <mergeCell ref="C5:E5"/>
  </mergeCells>
  <phoneticPr fontId="7" type="noConversion"/>
  <conditionalFormatting sqref="E12">
    <cfRule type="expression" dxfId="1" priority="46">
      <formula>#REF!&gt;0</formula>
    </cfRule>
  </conditionalFormatting>
  <pageMargins left="0.17" right="0.13" top="0.47" bottom="0.48" header="0.47" footer="0.48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1:F49"/>
  <sheetViews>
    <sheetView showGridLines="0" view="pageBreakPreview" zoomScaleNormal="100" zoomScaleSheetLayoutView="100" workbookViewId="0">
      <pane ySplit="3" topLeftCell="A4" activePane="bottomLeft" state="frozen"/>
      <selection pane="bottomLeft" activeCell="D11" sqref="D11"/>
    </sheetView>
  </sheetViews>
  <sheetFormatPr baseColWidth="10" defaultRowHeight="12.75"/>
  <cols>
    <col min="1" max="2" width="5.7109375" customWidth="1"/>
    <col min="3" max="3" width="6.5703125" customWidth="1"/>
    <col min="4" max="4" width="8.28515625" customWidth="1"/>
    <col min="5" max="5" width="10.42578125" customWidth="1"/>
    <col min="6" max="6" width="1.7109375" style="14" customWidth="1"/>
  </cols>
  <sheetData>
    <row r="1" spans="3:6">
      <c r="C1" s="66" t="s">
        <v>1</v>
      </c>
      <c r="D1" s="67" t="e">
        <f>'Page de Garde'!#REF!</f>
        <v>#REF!</v>
      </c>
      <c r="E1" s="68" t="s">
        <v>0</v>
      </c>
      <c r="F1" s="11"/>
    </row>
    <row r="2" spans="3:6">
      <c r="C2" s="66" t="s">
        <v>2</v>
      </c>
      <c r="D2" s="67" t="e">
        <f>'Page de Garde'!#REF!</f>
        <v>#REF!</v>
      </c>
      <c r="E2" s="68" t="s">
        <v>0</v>
      </c>
      <c r="F2" s="11"/>
    </row>
    <row r="3" spans="3:6" ht="101.25" customHeight="1">
      <c r="C3" s="123"/>
      <c r="D3" s="124"/>
      <c r="E3" s="125"/>
      <c r="F3" s="29"/>
    </row>
    <row r="4" spans="3:6" ht="4.5" customHeight="1" thickBot="1">
      <c r="C4" s="15"/>
      <c r="D4" s="15"/>
      <c r="E4" s="15"/>
      <c r="F4" s="16"/>
    </row>
    <row r="5" spans="3:6" ht="16.5" thickBot="1">
      <c r="C5" s="111"/>
      <c r="D5" s="112"/>
      <c r="E5" s="113"/>
      <c r="F5" s="16"/>
    </row>
    <row r="6" spans="3:6" s="19" customFormat="1" ht="6" customHeight="1">
      <c r="C6" s="20"/>
      <c r="D6" s="17"/>
      <c r="E6" s="21"/>
      <c r="F6" s="18"/>
    </row>
    <row r="7" spans="3:6" ht="0.75" customHeight="1">
      <c r="C7" s="5"/>
      <c r="D7" s="1"/>
      <c r="E7" s="3">
        <v>42457</v>
      </c>
      <c r="F7" s="8"/>
    </row>
    <row r="8" spans="3:6" ht="12.75" hidden="1" customHeight="1">
      <c r="C8" s="6"/>
      <c r="D8" s="2"/>
      <c r="E8" s="39">
        <f t="shared" ref="E8:E13" si="0">E7+1</f>
        <v>42458</v>
      </c>
      <c r="F8" s="8"/>
    </row>
    <row r="9" spans="3:6" ht="12.75" hidden="1" customHeight="1">
      <c r="C9" s="6"/>
      <c r="D9" s="2"/>
      <c r="E9" s="39">
        <f t="shared" si="0"/>
        <v>42459</v>
      </c>
      <c r="F9" s="8"/>
    </row>
    <row r="10" spans="3:6" ht="12.75" hidden="1" customHeight="1">
      <c r="C10" s="6"/>
      <c r="D10" s="2"/>
      <c r="E10" s="4">
        <f t="shared" si="0"/>
        <v>42460</v>
      </c>
      <c r="F10" s="9"/>
    </row>
    <row r="11" spans="3:6" ht="12.75" customHeight="1">
      <c r="C11" s="86"/>
      <c r="D11" s="70"/>
      <c r="E11" s="4">
        <f t="shared" si="0"/>
        <v>42461</v>
      </c>
      <c r="F11" s="9"/>
    </row>
    <row r="12" spans="3:6" ht="12.75" customHeight="1">
      <c r="C12" s="89"/>
      <c r="D12" s="28"/>
      <c r="E12" s="61">
        <f t="shared" si="0"/>
        <v>42462</v>
      </c>
      <c r="F12" s="30"/>
    </row>
    <row r="13" spans="3:6" ht="12.75" customHeight="1">
      <c r="C13" s="90"/>
      <c r="D13" s="41"/>
      <c r="E13" s="62">
        <f t="shared" si="0"/>
        <v>42463</v>
      </c>
      <c r="F13" s="30"/>
    </row>
    <row r="14" spans="3:6" ht="12.75" customHeight="1">
      <c r="C14" s="120" t="str">
        <f>"Total Semaine "&amp;WEEKNUM(E7)</f>
        <v>Total Semaine 14</v>
      </c>
      <c r="D14" s="121"/>
      <c r="E14" s="122"/>
      <c r="F14" s="31"/>
    </row>
    <row r="15" spans="3:6" ht="12.75" customHeight="1">
      <c r="C15" s="85"/>
      <c r="D15" s="71"/>
      <c r="E15" s="3">
        <f>E11+3</f>
        <v>42464</v>
      </c>
      <c r="F15" s="9"/>
    </row>
    <row r="16" spans="3:6" ht="12.75" customHeight="1">
      <c r="C16" s="86"/>
      <c r="D16" s="70"/>
      <c r="E16" s="39">
        <f t="shared" ref="E16:E21" si="1">E15+1</f>
        <v>42465</v>
      </c>
      <c r="F16" s="24"/>
    </row>
    <row r="17" spans="3:6" ht="12.75" customHeight="1">
      <c r="C17" s="86"/>
      <c r="D17" s="70"/>
      <c r="E17" s="4">
        <f t="shared" si="1"/>
        <v>42466</v>
      </c>
      <c r="F17" s="24"/>
    </row>
    <row r="18" spans="3:6" ht="12.75" customHeight="1">
      <c r="C18" s="86"/>
      <c r="D18" s="70"/>
      <c r="E18" s="4">
        <f t="shared" si="1"/>
        <v>42467</v>
      </c>
      <c r="F18" s="24"/>
    </row>
    <row r="19" spans="3:6" ht="12.75" customHeight="1">
      <c r="C19" s="86"/>
      <c r="D19" s="70"/>
      <c r="E19" s="4">
        <f t="shared" si="1"/>
        <v>42468</v>
      </c>
      <c r="F19" s="24"/>
    </row>
    <row r="20" spans="3:6" ht="12.75" customHeight="1">
      <c r="C20" s="86"/>
      <c r="D20" s="2"/>
      <c r="E20" s="61">
        <f t="shared" si="1"/>
        <v>42469</v>
      </c>
      <c r="F20" s="24"/>
    </row>
    <row r="21" spans="3:6" ht="12.75" customHeight="1">
      <c r="C21" s="87"/>
      <c r="D21" s="40"/>
      <c r="E21" s="62">
        <f t="shared" si="1"/>
        <v>42470</v>
      </c>
      <c r="F21" s="24"/>
    </row>
    <row r="22" spans="3:6" ht="12.75" customHeight="1">
      <c r="C22" s="120" t="str">
        <f>"Total Semaine "&amp;WEEKNUM(E15)</f>
        <v>Total Semaine 15</v>
      </c>
      <c r="D22" s="121"/>
      <c r="E22" s="122"/>
      <c r="F22" s="32"/>
    </row>
    <row r="23" spans="3:6" ht="12.75" customHeight="1">
      <c r="C23" s="85"/>
      <c r="D23" s="71"/>
      <c r="E23" s="3">
        <f>E19+3</f>
        <v>42471</v>
      </c>
      <c r="F23" s="24"/>
    </row>
    <row r="24" spans="3:6" ht="12.75" customHeight="1">
      <c r="C24" s="86"/>
      <c r="D24" s="70"/>
      <c r="E24" s="4">
        <f t="shared" ref="E24:E29" si="2">E23+1</f>
        <v>42472</v>
      </c>
      <c r="F24" s="24"/>
    </row>
    <row r="25" spans="3:6" ht="12.75" customHeight="1">
      <c r="C25" s="86"/>
      <c r="D25" s="70"/>
      <c r="E25" s="4">
        <f t="shared" si="2"/>
        <v>42473</v>
      </c>
      <c r="F25" s="24"/>
    </row>
    <row r="26" spans="3:6" ht="12.75" customHeight="1">
      <c r="C26" s="86"/>
      <c r="D26" s="70"/>
      <c r="E26" s="4">
        <f t="shared" si="2"/>
        <v>42474</v>
      </c>
      <c r="F26" s="24"/>
    </row>
    <row r="27" spans="3:6" ht="12.75" customHeight="1">
      <c r="C27" s="86"/>
      <c r="D27" s="70"/>
      <c r="E27" s="4">
        <f t="shared" si="2"/>
        <v>42475</v>
      </c>
      <c r="F27" s="24"/>
    </row>
    <row r="28" spans="3:6" ht="12.75" customHeight="1">
      <c r="C28" s="86"/>
      <c r="D28" s="2"/>
      <c r="E28" s="61">
        <f t="shared" si="2"/>
        <v>42476</v>
      </c>
      <c r="F28" s="24"/>
    </row>
    <row r="29" spans="3:6" ht="12.75" customHeight="1">
      <c r="C29" s="87"/>
      <c r="D29" s="40"/>
      <c r="E29" s="62">
        <f t="shared" si="2"/>
        <v>42477</v>
      </c>
      <c r="F29" s="24"/>
    </row>
    <row r="30" spans="3:6" ht="12.75" customHeight="1">
      <c r="C30" s="120" t="str">
        <f>"Total Semaine "&amp;WEEKNUM(E23)</f>
        <v>Total Semaine 16</v>
      </c>
      <c r="D30" s="121"/>
      <c r="E30" s="122"/>
      <c r="F30" s="32"/>
    </row>
    <row r="31" spans="3:6" ht="12.75" customHeight="1">
      <c r="C31" s="85"/>
      <c r="D31" s="71"/>
      <c r="E31" s="3">
        <f>E27+3</f>
        <v>42478</v>
      </c>
      <c r="F31" s="24"/>
    </row>
    <row r="32" spans="3:6" ht="12.75" customHeight="1">
      <c r="C32" s="86"/>
      <c r="D32" s="70"/>
      <c r="E32" s="4">
        <f t="shared" ref="E32:E37" si="3">E31+1</f>
        <v>42479</v>
      </c>
      <c r="F32" s="24"/>
    </row>
    <row r="33" spans="3:6" ht="12.75" customHeight="1">
      <c r="C33" s="86"/>
      <c r="D33" s="70"/>
      <c r="E33" s="4">
        <f t="shared" si="3"/>
        <v>42480</v>
      </c>
      <c r="F33" s="24"/>
    </row>
    <row r="34" spans="3:6" ht="12.75" customHeight="1">
      <c r="C34" s="86"/>
      <c r="D34" s="70"/>
      <c r="E34" s="4">
        <f t="shared" si="3"/>
        <v>42481</v>
      </c>
      <c r="F34" s="24"/>
    </row>
    <row r="35" spans="3:6" ht="12.75" customHeight="1">
      <c r="C35" s="86"/>
      <c r="D35" s="70"/>
      <c r="E35" s="4">
        <f t="shared" si="3"/>
        <v>42482</v>
      </c>
      <c r="F35" s="24"/>
    </row>
    <row r="36" spans="3:6" ht="12.75" customHeight="1">
      <c r="C36" s="86"/>
      <c r="D36" s="2"/>
      <c r="E36" s="61">
        <f t="shared" si="3"/>
        <v>42483</v>
      </c>
      <c r="F36" s="24"/>
    </row>
    <row r="37" spans="3:6" ht="12.75" customHeight="1">
      <c r="C37" s="87"/>
      <c r="D37" s="40"/>
      <c r="E37" s="62">
        <f t="shared" si="3"/>
        <v>42484</v>
      </c>
      <c r="F37" s="24"/>
    </row>
    <row r="38" spans="3:6" ht="12.75" customHeight="1">
      <c r="C38" s="120" t="str">
        <f>"Total Semaine "&amp;WEEKNUM(E31)</f>
        <v>Total Semaine 17</v>
      </c>
      <c r="D38" s="121"/>
      <c r="E38" s="122"/>
      <c r="F38" s="33"/>
    </row>
    <row r="39" spans="3:6" ht="12.75" customHeight="1">
      <c r="C39" s="85"/>
      <c r="D39" s="71"/>
      <c r="E39" s="3">
        <f>E35+3</f>
        <v>42485</v>
      </c>
      <c r="F39" s="10"/>
    </row>
    <row r="40" spans="3:6" ht="12.75" customHeight="1">
      <c r="C40" s="86"/>
      <c r="D40" s="70"/>
      <c r="E40" s="4">
        <f t="shared" ref="E40:E45" si="4">E39+1</f>
        <v>42486</v>
      </c>
      <c r="F40" s="10"/>
    </row>
    <row r="41" spans="3:6" ht="12.75" customHeight="1">
      <c r="C41" s="91"/>
      <c r="D41" s="75"/>
      <c r="E41" s="22">
        <f t="shared" si="4"/>
        <v>42487</v>
      </c>
      <c r="F41" s="10"/>
    </row>
    <row r="42" spans="3:6" ht="12.75" customHeight="1">
      <c r="C42" s="83"/>
      <c r="D42" s="74"/>
      <c r="E42" s="4">
        <f t="shared" si="4"/>
        <v>42488</v>
      </c>
      <c r="F42" s="10"/>
    </row>
    <row r="43" spans="3:6" ht="12.75" customHeight="1">
      <c r="C43" s="83"/>
      <c r="D43" s="74"/>
      <c r="E43" s="4">
        <f t="shared" si="4"/>
        <v>42489</v>
      </c>
      <c r="F43" s="10"/>
    </row>
    <row r="44" spans="3:6" ht="12.75" customHeight="1">
      <c r="C44" s="83"/>
      <c r="D44" s="23"/>
      <c r="E44" s="61">
        <f t="shared" si="4"/>
        <v>42490</v>
      </c>
      <c r="F44" s="10"/>
    </row>
    <row r="45" spans="3:6" ht="12.75" customHeight="1">
      <c r="C45" s="92"/>
      <c r="D45" s="42"/>
      <c r="E45" s="62">
        <f t="shared" si="4"/>
        <v>42491</v>
      </c>
      <c r="F45" s="35"/>
    </row>
    <row r="46" spans="3:6" ht="12.75" customHeight="1">
      <c r="C46" s="120" t="str">
        <f>"Total Semaine "&amp;WEEKNUM(E39)</f>
        <v>Total Semaine 18</v>
      </c>
      <c r="D46" s="121"/>
      <c r="E46" s="122"/>
      <c r="F46" s="32"/>
    </row>
    <row r="47" spans="3:6" ht="14.25" customHeight="1">
      <c r="C47" s="117" t="str">
        <f>"Mois de Avril " &amp; 'Page de Garde'!$D$5</f>
        <v>Mois de Avril 2016</v>
      </c>
      <c r="D47" s="118"/>
      <c r="E47" s="119"/>
      <c r="F47" s="11"/>
    </row>
    <row r="48" spans="3:6" ht="3" customHeight="1" thickBot="1">
      <c r="C48" s="26"/>
      <c r="D48" s="14"/>
      <c r="E48" s="27"/>
      <c r="F48" s="35"/>
    </row>
    <row r="49" spans="3:6" ht="16.5" thickBot="1">
      <c r="C49" s="111" t="s">
        <v>3</v>
      </c>
      <c r="D49" s="112"/>
      <c r="E49" s="113"/>
      <c r="F49" s="16"/>
    </row>
  </sheetData>
  <sheetProtection formatCells="0" formatColumns="0" formatRows="0" insertColumns="0" insertRows="0" insertHyperlinks="0" deleteColumns="0" deleteRows="0" sort="0" autoFilter="0" pivotTables="0"/>
  <mergeCells count="9">
    <mergeCell ref="C49:E49"/>
    <mergeCell ref="C3:E3"/>
    <mergeCell ref="C47:E47"/>
    <mergeCell ref="C38:E38"/>
    <mergeCell ref="C14:E14"/>
    <mergeCell ref="C22:E22"/>
    <mergeCell ref="C30:E30"/>
    <mergeCell ref="C5:E5"/>
    <mergeCell ref="C46:E46"/>
  </mergeCells>
  <phoneticPr fontId="7" type="noConversion"/>
  <conditionalFormatting sqref="E45">
    <cfRule type="expression" dxfId="0" priority="1">
      <formula>"NB.SI(feries;e45)&gt;0"</formula>
    </cfRule>
  </conditionalFormatting>
  <pageMargins left="0.19" right="0.13" top="0.49" bottom="0.49" header="0.4921259845" footer="0.4921259845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C1:F49"/>
  <sheetViews>
    <sheetView showGridLines="0" view="pageBreakPreview" topLeftCell="A4" zoomScaleNormal="90" zoomScaleSheetLayoutView="100" workbookViewId="0">
      <selection activeCell="C52" sqref="C52"/>
    </sheetView>
  </sheetViews>
  <sheetFormatPr baseColWidth="10" defaultRowHeight="12.75"/>
  <cols>
    <col min="1" max="2" width="5.7109375" customWidth="1"/>
    <col min="3" max="3" width="6.5703125" customWidth="1"/>
    <col min="4" max="4" width="8.28515625" customWidth="1"/>
    <col min="5" max="5" width="10.42578125" customWidth="1"/>
    <col min="6" max="6" width="2.85546875" style="35" customWidth="1"/>
  </cols>
  <sheetData>
    <row r="1" spans="3:6">
      <c r="C1" s="66" t="s">
        <v>1</v>
      </c>
      <c r="D1" s="67" t="e">
        <f>'Page de Garde'!#REF!</f>
        <v>#REF!</v>
      </c>
      <c r="E1" s="68" t="s">
        <v>0</v>
      </c>
      <c r="F1" s="11"/>
    </row>
    <row r="2" spans="3:6">
      <c r="C2" s="66" t="s">
        <v>2</v>
      </c>
      <c r="D2" s="67" t="e">
        <f>'Page de Garde'!#REF!</f>
        <v>#REF!</v>
      </c>
      <c r="E2" s="68" t="s">
        <v>0</v>
      </c>
      <c r="F2" s="11"/>
    </row>
    <row r="3" spans="3:6" ht="101.25" customHeight="1">
      <c r="C3" s="123"/>
      <c r="D3" s="124"/>
      <c r="E3" s="125"/>
      <c r="F3" s="36"/>
    </row>
    <row r="4" spans="3:6" ht="4.5" customHeight="1" thickBot="1">
      <c r="C4" s="15"/>
      <c r="D4" s="15"/>
      <c r="E4" s="15"/>
      <c r="F4" s="16"/>
    </row>
    <row r="5" spans="3:6" ht="16.5" thickBot="1">
      <c r="C5" s="111"/>
      <c r="D5" s="112"/>
      <c r="E5" s="113"/>
      <c r="F5" s="16"/>
    </row>
    <row r="6" spans="3:6" s="19" customFormat="1" ht="6" customHeight="1">
      <c r="C6" s="20"/>
      <c r="D6" s="17"/>
      <c r="E6" s="21"/>
      <c r="F6" s="18"/>
    </row>
    <row r="7" spans="3:6" s="19" customFormat="1" ht="12.75" customHeight="1">
      <c r="C7" s="93"/>
      <c r="D7" s="72"/>
      <c r="E7" s="63">
        <v>42492</v>
      </c>
      <c r="F7" s="30"/>
    </row>
    <row r="8" spans="3:6" s="19" customFormat="1" ht="12.75" customHeight="1">
      <c r="C8" s="94"/>
      <c r="D8" s="73"/>
      <c r="E8" s="60">
        <f t="shared" ref="E8:E13" si="0">E7+1</f>
        <v>42493</v>
      </c>
      <c r="F8" s="30"/>
    </row>
    <row r="9" spans="3:6" s="19" customFormat="1" ht="12.75" customHeight="1">
      <c r="C9" s="94"/>
      <c r="D9" s="73"/>
      <c r="E9" s="60">
        <f t="shared" si="0"/>
        <v>42494</v>
      </c>
      <c r="F9" s="30"/>
    </row>
    <row r="10" spans="3:6" s="19" customFormat="1" ht="12.75" customHeight="1">
      <c r="C10" s="94"/>
      <c r="D10" s="73"/>
      <c r="E10" s="132">
        <f t="shared" si="0"/>
        <v>42495</v>
      </c>
      <c r="F10" s="30" t="s">
        <v>15</v>
      </c>
    </row>
    <row r="11" spans="3:6" ht="12.75" customHeight="1">
      <c r="C11" s="95"/>
      <c r="D11" s="74"/>
      <c r="E11" s="60">
        <f t="shared" si="0"/>
        <v>42496</v>
      </c>
      <c r="F11" s="9"/>
    </row>
    <row r="12" spans="3:6" ht="12.75" customHeight="1">
      <c r="C12" s="86"/>
      <c r="D12" s="2"/>
      <c r="E12" s="61">
        <f t="shared" si="0"/>
        <v>42497</v>
      </c>
      <c r="F12" s="9"/>
    </row>
    <row r="13" spans="3:6" ht="12.75" customHeight="1">
      <c r="C13" s="87"/>
      <c r="D13" s="40"/>
      <c r="E13" s="131">
        <f t="shared" si="0"/>
        <v>42498</v>
      </c>
      <c r="F13" s="9" t="s">
        <v>15</v>
      </c>
    </row>
    <row r="14" spans="3:6" ht="12.75" customHeight="1">
      <c r="C14" s="120" t="str">
        <f>"Total Semaine "&amp;WEEKNUM(E7)</f>
        <v>Total Semaine 19</v>
      </c>
      <c r="D14" s="121"/>
      <c r="E14" s="122"/>
      <c r="F14" s="31"/>
    </row>
    <row r="15" spans="3:6" ht="12.75" customHeight="1">
      <c r="C15" s="85"/>
      <c r="D15" s="71"/>
      <c r="E15" s="3">
        <f>E11+3</f>
        <v>42499</v>
      </c>
      <c r="F15" s="9"/>
    </row>
    <row r="16" spans="3:6" ht="12.75" customHeight="1">
      <c r="C16" s="86"/>
      <c r="D16" s="70"/>
      <c r="E16" s="4">
        <f t="shared" ref="E16:E21" si="1">E15+1</f>
        <v>42500</v>
      </c>
      <c r="F16" s="9"/>
    </row>
    <row r="17" spans="3:6" ht="12.75" customHeight="1">
      <c r="C17" s="86"/>
      <c r="D17" s="70"/>
      <c r="E17" s="4">
        <f t="shared" si="1"/>
        <v>42501</v>
      </c>
      <c r="F17" s="9"/>
    </row>
    <row r="18" spans="3:6" ht="12.75" customHeight="1">
      <c r="C18" s="86"/>
      <c r="D18" s="70"/>
      <c r="E18" s="4">
        <f t="shared" si="1"/>
        <v>42502</v>
      </c>
      <c r="F18" s="9"/>
    </row>
    <row r="19" spans="3:6" ht="12.75" customHeight="1">
      <c r="C19" s="86"/>
      <c r="D19" s="70"/>
      <c r="E19" s="4">
        <f t="shared" si="1"/>
        <v>42503</v>
      </c>
      <c r="F19" s="9"/>
    </row>
    <row r="20" spans="3:6" ht="12.75" customHeight="1">
      <c r="C20" s="86"/>
      <c r="D20" s="2"/>
      <c r="E20" s="61">
        <f t="shared" si="1"/>
        <v>42504</v>
      </c>
      <c r="F20" s="9"/>
    </row>
    <row r="21" spans="3:6" ht="12.75" customHeight="1">
      <c r="C21" s="87"/>
      <c r="D21" s="40"/>
      <c r="E21" s="62">
        <f t="shared" si="1"/>
        <v>42505</v>
      </c>
      <c r="F21" s="9"/>
    </row>
    <row r="22" spans="3:6" ht="12.75" customHeight="1">
      <c r="C22" s="120" t="str">
        <f>"Total Semaine "&amp;WEEKNUM(E15)</f>
        <v>Total Semaine 20</v>
      </c>
      <c r="D22" s="121"/>
      <c r="E22" s="122"/>
      <c r="F22" s="31"/>
    </row>
    <row r="23" spans="3:6" ht="12.75" customHeight="1">
      <c r="C23" s="85"/>
      <c r="D23" s="71"/>
      <c r="E23" s="130">
        <f>E19+3</f>
        <v>42506</v>
      </c>
      <c r="F23" s="9" t="s">
        <v>15</v>
      </c>
    </row>
    <row r="24" spans="3:6" ht="12.75" customHeight="1">
      <c r="C24" s="86"/>
      <c r="D24" s="70"/>
      <c r="E24" s="4">
        <f t="shared" ref="E24:E29" si="2">E23+1</f>
        <v>42507</v>
      </c>
      <c r="F24" s="9"/>
    </row>
    <row r="25" spans="3:6" ht="12.75" customHeight="1">
      <c r="C25" s="86"/>
      <c r="D25" s="70"/>
      <c r="E25" s="4">
        <f t="shared" si="2"/>
        <v>42508</v>
      </c>
      <c r="F25" s="9"/>
    </row>
    <row r="26" spans="3:6" ht="12.75" customHeight="1">
      <c r="C26" s="86"/>
      <c r="D26" s="70"/>
      <c r="E26" s="4">
        <f t="shared" si="2"/>
        <v>42509</v>
      </c>
      <c r="F26" s="9"/>
    </row>
    <row r="27" spans="3:6" ht="12.75" customHeight="1">
      <c r="C27" s="86"/>
      <c r="D27" s="70"/>
      <c r="E27" s="4">
        <f t="shared" si="2"/>
        <v>42510</v>
      </c>
      <c r="F27" s="9"/>
    </row>
    <row r="28" spans="3:6" ht="12.75" customHeight="1">
      <c r="C28" s="86"/>
      <c r="D28" s="2"/>
      <c r="E28" s="61">
        <f t="shared" si="2"/>
        <v>42511</v>
      </c>
      <c r="F28" s="9"/>
    </row>
    <row r="29" spans="3:6" ht="12.75" customHeight="1">
      <c r="C29" s="87"/>
      <c r="D29" s="40"/>
      <c r="E29" s="62">
        <f t="shared" si="2"/>
        <v>42512</v>
      </c>
      <c r="F29" s="9"/>
    </row>
    <row r="30" spans="3:6" ht="12.75" customHeight="1">
      <c r="C30" s="120" t="str">
        <f>"Total Semaine "&amp;WEEKNUM(E23)</f>
        <v>Total Semaine 21</v>
      </c>
      <c r="D30" s="121"/>
      <c r="E30" s="122"/>
      <c r="F30" s="31"/>
    </row>
    <row r="31" spans="3:6" ht="12.75" customHeight="1">
      <c r="C31" s="85"/>
      <c r="D31" s="71"/>
      <c r="E31" s="3">
        <f>E27+3</f>
        <v>42513</v>
      </c>
      <c r="F31" s="9"/>
    </row>
    <row r="32" spans="3:6" ht="12.75" customHeight="1">
      <c r="C32" s="86"/>
      <c r="D32" s="70"/>
      <c r="E32" s="4">
        <f t="shared" ref="E32:E37" si="3">E31+1</f>
        <v>42514</v>
      </c>
      <c r="F32" s="9"/>
    </row>
    <row r="33" spans="3:6" ht="12.75" customHeight="1">
      <c r="C33" s="86"/>
      <c r="D33" s="70"/>
      <c r="E33" s="4">
        <f t="shared" si="3"/>
        <v>42515</v>
      </c>
      <c r="F33" s="9"/>
    </row>
    <row r="34" spans="3:6" ht="12.75" customHeight="1">
      <c r="C34" s="86"/>
      <c r="D34" s="70"/>
      <c r="E34" s="4">
        <f t="shared" si="3"/>
        <v>42516</v>
      </c>
      <c r="F34" s="9"/>
    </row>
    <row r="35" spans="3:6" ht="12.75" customHeight="1">
      <c r="C35" s="86"/>
      <c r="D35" s="70"/>
      <c r="E35" s="4">
        <f t="shared" si="3"/>
        <v>42517</v>
      </c>
      <c r="F35" s="9"/>
    </row>
    <row r="36" spans="3:6" ht="12.75" customHeight="1">
      <c r="C36" s="86"/>
      <c r="D36" s="2"/>
      <c r="E36" s="61">
        <f t="shared" si="3"/>
        <v>42518</v>
      </c>
      <c r="F36" s="9"/>
    </row>
    <row r="37" spans="3:6" ht="12.75" customHeight="1">
      <c r="C37" s="87"/>
      <c r="D37" s="40"/>
      <c r="E37" s="62">
        <f t="shared" si="3"/>
        <v>42519</v>
      </c>
      <c r="F37" s="9"/>
    </row>
    <row r="38" spans="3:6" ht="12.75" customHeight="1">
      <c r="C38" s="120" t="str">
        <f>"Total Semaine "&amp;WEEKNUM(E31)</f>
        <v>Total Semaine 22</v>
      </c>
      <c r="D38" s="121"/>
      <c r="E38" s="122"/>
      <c r="F38" s="31"/>
    </row>
    <row r="39" spans="3:6" ht="12.75" customHeight="1">
      <c r="C39" s="85"/>
      <c r="D39" s="71"/>
      <c r="E39" s="3">
        <f>E35+3</f>
        <v>42520</v>
      </c>
      <c r="F39" s="9"/>
    </row>
    <row r="40" spans="3:6" ht="12.75" customHeight="1">
      <c r="C40" s="86"/>
      <c r="D40" s="70"/>
      <c r="E40" s="4">
        <f t="shared" ref="E40:E45" si="4">E39+1</f>
        <v>42521</v>
      </c>
      <c r="F40" s="9"/>
    </row>
    <row r="41" spans="3:6" ht="0.75" customHeight="1">
      <c r="C41" s="6"/>
      <c r="D41" s="2"/>
      <c r="E41" s="4">
        <f t="shared" si="4"/>
        <v>42522</v>
      </c>
      <c r="F41" s="9"/>
    </row>
    <row r="42" spans="3:6" ht="12.75" hidden="1" customHeight="1">
      <c r="C42" s="6"/>
      <c r="D42" s="2"/>
      <c r="E42" s="4">
        <f t="shared" si="4"/>
        <v>42523</v>
      </c>
      <c r="F42" s="9"/>
    </row>
    <row r="43" spans="3:6" ht="12.75" hidden="1" customHeight="1">
      <c r="C43" s="6"/>
      <c r="D43" s="2"/>
      <c r="E43" s="4">
        <f t="shared" si="4"/>
        <v>42524</v>
      </c>
      <c r="F43" s="9"/>
    </row>
    <row r="44" spans="3:6" ht="12.75" hidden="1" customHeight="1">
      <c r="C44" s="6"/>
      <c r="D44" s="2"/>
      <c r="E44" s="61">
        <f t="shared" si="4"/>
        <v>42525</v>
      </c>
      <c r="F44" s="9"/>
    </row>
    <row r="45" spans="3:6" ht="12.75" hidden="1" customHeight="1">
      <c r="C45" s="7"/>
      <c r="D45" s="40"/>
      <c r="E45" s="62">
        <f t="shared" si="4"/>
        <v>42526</v>
      </c>
      <c r="F45" s="9"/>
    </row>
    <row r="46" spans="3:6" ht="12.75" customHeight="1">
      <c r="C46" s="120" t="str">
        <f>"Total Semaine "&amp;WEEKNUM(E39)</f>
        <v>Total Semaine 23</v>
      </c>
      <c r="D46" s="121"/>
      <c r="E46" s="122"/>
      <c r="F46" s="31"/>
    </row>
    <row r="47" spans="3:6" ht="14.25" customHeight="1">
      <c r="C47" s="117" t="str">
        <f>"Mois de Mai " &amp; 'Page de Garde'!$D$5</f>
        <v>Mois de Mai 2016</v>
      </c>
      <c r="D47" s="118"/>
      <c r="E47" s="119"/>
      <c r="F47" s="11"/>
    </row>
    <row r="48" spans="3:6" ht="3" customHeight="1" thickBot="1"/>
    <row r="49" spans="3:6" ht="16.5" thickBot="1">
      <c r="C49" s="111" t="s">
        <v>3</v>
      </c>
      <c r="D49" s="112"/>
      <c r="E49" s="113"/>
      <c r="F49" s="16"/>
    </row>
  </sheetData>
  <sheetProtection formatCells="0" formatColumns="0" formatRows="0" insertColumns="0" insertRows="0" insertHyperlinks="0" deleteColumns="0" deleteRows="0" sort="0" autoFilter="0" pivotTables="0"/>
  <mergeCells count="9">
    <mergeCell ref="C49:E49"/>
    <mergeCell ref="C3:E3"/>
    <mergeCell ref="C47:E47"/>
    <mergeCell ref="C38:E38"/>
    <mergeCell ref="C46:E46"/>
    <mergeCell ref="C14:E14"/>
    <mergeCell ref="C22:E22"/>
    <mergeCell ref="C30:E30"/>
    <mergeCell ref="C5:E5"/>
  </mergeCells>
  <phoneticPr fontId="7" type="noConversion"/>
  <pageMargins left="0.19" right="0.13" top="0.49" bottom="0.49" header="0.4921259845" footer="0.4921259845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Page de Garde</vt:lpstr>
      <vt:lpstr>Janvier 2016</vt:lpstr>
      <vt:lpstr>Fevrier 2016</vt:lpstr>
      <vt:lpstr>Mars 2016</vt:lpstr>
      <vt:lpstr>Avril 2016</vt:lpstr>
      <vt:lpstr>Mai 2016</vt:lpstr>
      <vt:lpstr>An</vt:lpstr>
      <vt:lpstr>ferie</vt:lpstr>
      <vt:lpstr>feries</vt:lpstr>
      <vt:lpstr>'Avril 2016'!Zone_d_impression</vt:lpstr>
      <vt:lpstr>'Fevrier 2016'!Zone_d_impression</vt:lpstr>
      <vt:lpstr>'Janvier 2016'!Zone_d_impression</vt:lpstr>
      <vt:lpstr>'Mai 2016'!Zone_d_impression</vt:lpstr>
      <vt:lpstr>'Mars 2016'!Zone_d_impression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heures de travail</dc:title>
  <dc:creator>THIERRY BAINEE</dc:creator>
  <cp:lastModifiedBy>Min</cp:lastModifiedBy>
  <cp:lastPrinted>2016-07-17T08:51:30Z</cp:lastPrinted>
  <dcterms:created xsi:type="dcterms:W3CDTF">2009-11-20T07:16:47Z</dcterms:created>
  <dcterms:modified xsi:type="dcterms:W3CDTF">2016-07-21T12:04:14Z</dcterms:modified>
</cp:coreProperties>
</file>