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5195" windowHeight="7680"/>
  </bookViews>
  <sheets>
    <sheet name="Extraction brute" sheetId="1" r:id="rId1"/>
    <sheet name="Report &amp; Ratio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" i="2"/>
  <c r="N19"/>
  <c r="N4" s="1"/>
  <c r="O19"/>
  <c r="O4" s="1"/>
  <c r="O5" s="1"/>
  <c r="Q19"/>
  <c r="Q4" s="1"/>
  <c r="R19"/>
  <c r="R4" s="1"/>
  <c r="R5" s="1"/>
  <c r="L26"/>
  <c r="L4" s="1"/>
  <c r="M26"/>
  <c r="M4" s="1"/>
  <c r="M5" s="1"/>
  <c r="N26"/>
  <c r="O26"/>
  <c r="Q26"/>
  <c r="R26"/>
  <c r="L33"/>
  <c r="M33"/>
  <c r="N33"/>
  <c r="O33"/>
  <c r="Q33"/>
  <c r="R33"/>
  <c r="K33"/>
  <c r="J33"/>
  <c r="I33"/>
  <c r="H33"/>
  <c r="G33"/>
  <c r="F33"/>
  <c r="E33"/>
  <c r="D33"/>
  <c r="C33"/>
  <c r="J26"/>
  <c r="I26"/>
  <c r="H26"/>
  <c r="G26"/>
  <c r="F26"/>
  <c r="E26"/>
  <c r="D26"/>
  <c r="C26"/>
  <c r="K20"/>
  <c r="K26" s="1"/>
  <c r="K19"/>
  <c r="J19"/>
  <c r="I19"/>
  <c r="H19"/>
  <c r="G19"/>
  <c r="F19"/>
  <c r="E19"/>
  <c r="D19"/>
  <c r="C19"/>
  <c r="J4"/>
  <c r="J5" s="1"/>
  <c r="I4"/>
  <c r="I5" s="1"/>
  <c r="H4"/>
  <c r="G4"/>
  <c r="G5" s="1"/>
  <c r="F4"/>
  <c r="F5" s="1"/>
  <c r="E4"/>
  <c r="E5" s="1"/>
  <c r="D4"/>
  <c r="D5" s="1"/>
  <c r="C4"/>
  <c r="K2"/>
  <c r="F2"/>
  <c r="L2" l="1"/>
  <c r="L5"/>
  <c r="M2" s="1"/>
  <c r="Q2"/>
  <c r="Q5"/>
  <c r="N2"/>
  <c r="N5"/>
  <c r="O2" s="1"/>
  <c r="C2"/>
  <c r="K4"/>
  <c r="K5" s="1"/>
  <c r="C5"/>
  <c r="E2" s="1"/>
  <c r="H5"/>
  <c r="J2" s="1"/>
  <c r="H2" l="1"/>
</calcChain>
</file>

<file path=xl/comments1.xml><?xml version="1.0" encoding="utf-8"?>
<comments xmlns="http://schemas.openxmlformats.org/spreadsheetml/2006/main">
  <authors>
    <author>Franck Galand</author>
  </authors>
  <commentList>
    <comment ref="A8" authorId="0">
      <text>
        <r>
          <rPr>
            <b/>
            <sz val="8"/>
            <color indexed="81"/>
            <rFont val="Tahoma"/>
            <family val="2"/>
          </rPr>
          <t>Vendeur 1 :</t>
        </r>
        <r>
          <rPr>
            <sz val="8"/>
            <color indexed="81"/>
            <rFont val="Tahoma"/>
            <family val="2"/>
          </rPr>
          <t xml:space="preserve">
code </t>
        </r>
        <r>
          <rPr>
            <b/>
            <sz val="8"/>
            <color indexed="81"/>
            <rFont val="Tahoma"/>
            <family val="2"/>
          </rPr>
          <t>105</t>
        </r>
        <r>
          <rPr>
            <sz val="8"/>
            <color indexed="81"/>
            <rFont val="Tahoma"/>
            <family val="2"/>
          </rPr>
          <t xml:space="preserve"> pour chacune des familles à reporter en page 2
</t>
        </r>
      </text>
    </comment>
    <comment ref="D22" authorId="0">
      <text>
        <r>
          <rPr>
            <b/>
            <sz val="8"/>
            <color indexed="81"/>
            <rFont val="Tahoma"/>
            <family val="2"/>
          </rPr>
          <t>Valeur des services à prendre en compte pour le ratio du code 105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Franck Galand</author>
  </authors>
  <commentList>
    <comment ref="C3" authorId="0">
      <text>
        <r>
          <rPr>
            <sz val="8"/>
            <color indexed="81"/>
            <rFont val="Tahoma"/>
            <family val="2"/>
          </rPr>
          <t xml:space="preserve">Ventes du vendeur 1 sous le code </t>
        </r>
        <r>
          <rPr>
            <b/>
            <sz val="8"/>
            <color indexed="81"/>
            <rFont val="Tahoma"/>
            <family val="2"/>
          </rPr>
          <t>105 : 
sous-totaux obtenus à reporter ici automatiquement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Valeur des Services :
report auto ici des services vendu par le vendeur 1 sous le code </t>
        </r>
        <r>
          <rPr>
            <b/>
            <sz val="8"/>
            <color indexed="81"/>
            <rFont val="Tahoma"/>
            <family val="2"/>
          </rPr>
          <t>105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<sst xmlns="http://schemas.openxmlformats.org/spreadsheetml/2006/main" count="39" uniqueCount="34">
  <si>
    <t>N° pers</t>
  </si>
  <si>
    <t>Code Famille</t>
  </si>
  <si>
    <t>Famille</t>
  </si>
  <si>
    <t>CA Pdc Garanties</t>
  </si>
  <si>
    <t>CA Pdc Total</t>
  </si>
  <si>
    <t>MICRO ONDES</t>
  </si>
  <si>
    <t>ENTRETIEN DES SOLS</t>
  </si>
  <si>
    <t>MINI MENAGER</t>
  </si>
  <si>
    <t>ACCESSOIRES</t>
  </si>
  <si>
    <t>ACCESSOIRES BLANC</t>
  </si>
  <si>
    <t>Total 19</t>
  </si>
  <si>
    <t>ENCASTRABLE/INTEGRAB</t>
  </si>
  <si>
    <t>TELEPHONIE MOBILE</t>
  </si>
  <si>
    <t>TELE COULEUR</t>
  </si>
  <si>
    <t>SECHE LINGE</t>
  </si>
  <si>
    <t>CUISINIERE</t>
  </si>
  <si>
    <t>LAVE LINGE</t>
  </si>
  <si>
    <t>LAVE VAISSELLE</t>
  </si>
  <si>
    <t>REFRIGERATEUR</t>
  </si>
  <si>
    <t>CONGELATEUR</t>
  </si>
  <si>
    <t>GARANTIE BBG SUPP</t>
  </si>
  <si>
    <t>Total 105</t>
  </si>
  <si>
    <t>CA WEB</t>
  </si>
  <si>
    <t>N° Vendeurs =&gt;</t>
  </si>
  <si>
    <t>CA Garantissable</t>
  </si>
  <si>
    <t>GLD</t>
  </si>
  <si>
    <t>Blanc</t>
  </si>
  <si>
    <t>Brun</t>
  </si>
  <si>
    <t>Gris</t>
  </si>
  <si>
    <t>Vendeur 1</t>
  </si>
  <si>
    <t>Vendeur 2</t>
  </si>
  <si>
    <t>Vendeur 4</t>
  </si>
  <si>
    <t>Vendeur 5</t>
  </si>
  <si>
    <t>CA Total</t>
  </si>
</sst>
</file>

<file path=xl/styles.xml><?xml version="1.0" encoding="utf-8"?>
<styleSheet xmlns="http://schemas.openxmlformats.org/spreadsheetml/2006/main">
  <numFmts count="2">
    <numFmt numFmtId="164" formatCode="_-* #,##0\ [$€-40C]_-;\-* #,##0\ [$€-40C]_-;_-* &quot;-&quot;??\ [$€-40C]_-;_-@_-"/>
    <numFmt numFmtId="165" formatCode="0.0%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63"/>
      <name val="Arial"/>
      <family val="2"/>
    </font>
    <font>
      <b/>
      <sz val="9"/>
      <color indexed="63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sz val="10"/>
      <color theme="0"/>
      <name val="Arial"/>
      <family val="2"/>
    </font>
    <font>
      <i/>
      <sz val="10"/>
      <color theme="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indexed="3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5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 style="double">
        <color theme="0" tint="-0.499984740745262"/>
      </left>
      <right style="thin">
        <color theme="0" tint="-0.24994659260841701"/>
      </right>
      <top style="medium">
        <color indexed="64"/>
      </top>
      <bottom style="double">
        <color theme="0" tint="-0.499984740745262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double">
        <color theme="0" tint="-0.499984740745262"/>
      </bottom>
      <diagonal/>
    </border>
    <border>
      <left style="thin">
        <color theme="0" tint="-0.24994659260841701"/>
      </left>
      <right style="double">
        <color theme="0" tint="-0.499984740745262"/>
      </right>
      <top style="medium">
        <color indexed="64"/>
      </top>
      <bottom style="double">
        <color theme="0" tint="-0.499984740745262"/>
      </bottom>
      <diagonal/>
    </border>
    <border>
      <left style="medium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medium">
        <color indexed="64"/>
      </right>
      <top style="double">
        <color theme="0" tint="-0.499984740745262"/>
      </top>
      <bottom style="double">
        <color theme="0" tint="-0.499984740745262"/>
      </bottom>
      <diagonal/>
    </border>
    <border>
      <left style="medium">
        <color indexed="64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double">
        <color theme="0" tint="-0.499984740745262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double">
        <color theme="0" tint="-0.499984740745262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double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double">
        <color theme="0"/>
      </right>
      <top style="thin">
        <color theme="0" tint="-0.24994659260841701"/>
      </top>
      <bottom style="medium">
        <color indexed="64"/>
      </bottom>
      <diagonal/>
    </border>
    <border>
      <left style="double">
        <color theme="0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double">
        <color theme="0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medium">
        <color indexed="64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medium">
        <color indexed="64"/>
      </top>
      <bottom style="double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1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right" vertical="center"/>
    </xf>
    <xf numFmtId="49" fontId="3" fillId="3" borderId="2" xfId="0" applyNumberFormat="1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right" vertical="center"/>
    </xf>
    <xf numFmtId="0" fontId="4" fillId="3" borderId="2" xfId="0" applyFont="1" applyFill="1" applyBorder="1" applyAlignment="1">
      <alignment horizontal="right" vertical="center"/>
    </xf>
    <xf numFmtId="0" fontId="5" fillId="0" borderId="3" xfId="0" applyFont="1" applyBorder="1" applyAlignment="1">
      <alignment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7" xfId="0" applyFont="1" applyBorder="1" applyAlignment="1">
      <alignment vertical="center"/>
    </xf>
    <xf numFmtId="164" fontId="5" fillId="4" borderId="8" xfId="0" applyNumberFormat="1" applyFont="1" applyFill="1" applyBorder="1" applyAlignment="1">
      <alignment horizontal="center" vertical="center"/>
    </xf>
    <xf numFmtId="164" fontId="5" fillId="4" borderId="9" xfId="0" applyNumberFormat="1" applyFont="1" applyFill="1" applyBorder="1" applyAlignment="1">
      <alignment horizontal="center" vertical="center"/>
    </xf>
    <xf numFmtId="165" fontId="5" fillId="4" borderId="10" xfId="1" applyNumberFormat="1" applyFont="1" applyFill="1" applyBorder="1" applyAlignment="1">
      <alignment vertical="center"/>
    </xf>
    <xf numFmtId="164" fontId="5" fillId="4" borderId="8" xfId="1" applyNumberFormat="1" applyFont="1" applyFill="1" applyBorder="1" applyAlignment="1">
      <alignment horizontal="center" vertical="center"/>
    </xf>
    <xf numFmtId="164" fontId="5" fillId="4" borderId="11" xfId="1" applyNumberFormat="1" applyFont="1" applyFill="1" applyBorder="1" applyAlignment="1">
      <alignment horizontal="center" vertical="center"/>
    </xf>
    <xf numFmtId="164" fontId="5" fillId="5" borderId="8" xfId="0" applyNumberFormat="1" applyFont="1" applyFill="1" applyBorder="1" applyAlignment="1">
      <alignment horizontal="center" vertical="center"/>
    </xf>
    <xf numFmtId="164" fontId="5" fillId="5" borderId="9" xfId="0" applyNumberFormat="1" applyFont="1" applyFill="1" applyBorder="1" applyAlignment="1">
      <alignment horizontal="center" vertical="center"/>
    </xf>
    <xf numFmtId="165" fontId="5" fillId="5" borderId="10" xfId="1" applyNumberFormat="1" applyFont="1" applyFill="1" applyBorder="1" applyAlignment="1">
      <alignment vertical="center"/>
    </xf>
    <xf numFmtId="164" fontId="5" fillId="5" borderId="10" xfId="1" applyNumberFormat="1" applyFont="1" applyFill="1" applyBorder="1" applyAlignment="1">
      <alignment vertical="center"/>
    </xf>
    <xf numFmtId="164" fontId="5" fillId="6" borderId="10" xfId="0" applyNumberFormat="1" applyFont="1" applyFill="1" applyBorder="1" applyAlignment="1">
      <alignment horizontal="center" vertical="center"/>
    </xf>
    <xf numFmtId="165" fontId="5" fillId="6" borderId="10" xfId="1" applyNumberFormat="1" applyFont="1" applyFill="1" applyBorder="1" applyAlignment="1">
      <alignment horizontal="center" vertical="center"/>
    </xf>
    <xf numFmtId="164" fontId="6" fillId="7" borderId="10" xfId="0" applyNumberFormat="1" applyFont="1" applyFill="1" applyBorder="1" applyAlignment="1">
      <alignment horizontal="center" vertical="center"/>
    </xf>
    <xf numFmtId="165" fontId="6" fillId="7" borderId="12" xfId="1" applyNumberFormat="1" applyFont="1" applyFill="1" applyBorder="1" applyAlignment="1">
      <alignment horizontal="center" vertical="center"/>
    </xf>
    <xf numFmtId="164" fontId="6" fillId="8" borderId="13" xfId="0" applyNumberFormat="1" applyFont="1" applyFill="1" applyBorder="1" applyAlignment="1">
      <alignment horizontal="center" vertical="center"/>
    </xf>
    <xf numFmtId="165" fontId="6" fillId="8" borderId="12" xfId="1" applyNumberFormat="1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right" vertical="center"/>
    </xf>
    <xf numFmtId="0" fontId="0" fillId="9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9" borderId="18" xfId="0" applyFill="1" applyBorder="1" applyAlignment="1">
      <alignment horizontal="center" vertical="center"/>
    </xf>
    <xf numFmtId="0" fontId="7" fillId="0" borderId="7" xfId="0" applyFont="1" applyBorder="1" applyAlignment="1">
      <alignment vertical="center"/>
    </xf>
    <xf numFmtId="1" fontId="0" fillId="0" borderId="19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" fontId="8" fillId="0" borderId="20" xfId="0" applyNumberFormat="1" applyFont="1" applyBorder="1" applyAlignment="1">
      <alignment horizontal="center" vertical="center"/>
    </xf>
    <xf numFmtId="1" fontId="8" fillId="0" borderId="21" xfId="0" applyNumberFormat="1" applyFon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0" fontId="7" fillId="14" borderId="7" xfId="0" applyFont="1" applyFill="1" applyBorder="1" applyAlignment="1">
      <alignment horizontal="center" vertical="center"/>
    </xf>
    <xf numFmtId="1" fontId="0" fillId="14" borderId="19" xfId="0" applyNumberFormat="1" applyFill="1" applyBorder="1" applyAlignment="1">
      <alignment horizontal="center" vertical="center"/>
    </xf>
    <xf numFmtId="1" fontId="0" fillId="14" borderId="20" xfId="0" applyNumberFormat="1" applyFill="1" applyBorder="1" applyAlignment="1">
      <alignment horizontal="center" vertical="center"/>
    </xf>
    <xf numFmtId="1" fontId="8" fillId="14" borderId="20" xfId="0" applyNumberFormat="1" applyFont="1" applyFill="1" applyBorder="1" applyAlignment="1">
      <alignment horizontal="center" vertical="center"/>
    </xf>
    <xf numFmtId="1" fontId="8" fillId="14" borderId="21" xfId="0" applyNumberFormat="1" applyFont="1" applyFill="1" applyBorder="1" applyAlignment="1">
      <alignment horizontal="center" vertical="center"/>
    </xf>
    <xf numFmtId="1" fontId="8" fillId="14" borderId="21" xfId="0" applyNumberFormat="1" applyFont="1" applyFill="1" applyBorder="1" applyAlignment="1">
      <alignment horizontal="right" vertical="center"/>
    </xf>
    <xf numFmtId="1" fontId="0" fillId="14" borderId="21" xfId="0" applyNumberFormat="1" applyFill="1" applyBorder="1" applyAlignment="1">
      <alignment horizontal="center" vertical="center"/>
    </xf>
    <xf numFmtId="1" fontId="0" fillId="14" borderId="22" xfId="0" applyNumberFormat="1" applyFill="1" applyBorder="1" applyAlignment="1">
      <alignment horizontal="center" vertical="center"/>
    </xf>
    <xf numFmtId="1" fontId="0" fillId="14" borderId="23" xfId="0" applyNumberForma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1" fontId="8" fillId="0" borderId="21" xfId="0" applyNumberFormat="1" applyFont="1" applyBorder="1" applyAlignment="1">
      <alignment horizontal="right" vertical="center"/>
    </xf>
    <xf numFmtId="0" fontId="7" fillId="10" borderId="7" xfId="0" applyFont="1" applyFill="1" applyBorder="1" applyAlignment="1">
      <alignment vertical="center"/>
    </xf>
    <xf numFmtId="1" fontId="0" fillId="10" borderId="19" xfId="0" applyNumberFormat="1" applyFill="1" applyBorder="1" applyAlignment="1">
      <alignment horizontal="center" vertical="center"/>
    </xf>
    <xf numFmtId="1" fontId="0" fillId="10" borderId="20" xfId="0" applyNumberFormat="1" applyFill="1" applyBorder="1" applyAlignment="1">
      <alignment horizontal="center" vertical="center"/>
    </xf>
    <xf numFmtId="1" fontId="8" fillId="10" borderId="20" xfId="0" applyNumberFormat="1" applyFont="1" applyFill="1" applyBorder="1" applyAlignment="1">
      <alignment horizontal="center" vertical="center"/>
    </xf>
    <xf numFmtId="1" fontId="8" fillId="10" borderId="21" xfId="0" applyNumberFormat="1" applyFont="1" applyFill="1" applyBorder="1" applyAlignment="1">
      <alignment horizontal="center" vertical="center"/>
    </xf>
    <xf numFmtId="1" fontId="0" fillId="10" borderId="21" xfId="0" applyNumberFormat="1" applyFill="1" applyBorder="1" applyAlignment="1">
      <alignment horizontal="center" vertical="center"/>
    </xf>
    <xf numFmtId="1" fontId="0" fillId="10" borderId="22" xfId="0" applyNumberFormat="1" applyFill="1" applyBorder="1" applyAlignment="1">
      <alignment horizontal="center" vertical="center"/>
    </xf>
    <xf numFmtId="1" fontId="0" fillId="10" borderId="23" xfId="0" applyNumberFormat="1" applyFill="1" applyBorder="1" applyAlignment="1">
      <alignment horizontal="center" vertical="center"/>
    </xf>
    <xf numFmtId="0" fontId="9" fillId="15" borderId="7" xfId="0" applyFont="1" applyFill="1" applyBorder="1" applyAlignment="1">
      <alignment vertical="center"/>
    </xf>
    <xf numFmtId="1" fontId="9" fillId="15" borderId="24" xfId="0" applyNumberFormat="1" applyFont="1" applyFill="1" applyBorder="1" applyAlignment="1">
      <alignment vertical="center"/>
    </xf>
    <xf numFmtId="1" fontId="10" fillId="15" borderId="24" xfId="0" applyNumberFormat="1" applyFont="1" applyFill="1" applyBorder="1" applyAlignment="1">
      <alignment vertical="center"/>
    </xf>
    <xf numFmtId="1" fontId="9" fillId="15" borderId="22" xfId="0" applyNumberFormat="1" applyFont="1" applyFill="1" applyBorder="1" applyAlignment="1">
      <alignment vertical="center"/>
    </xf>
    <xf numFmtId="1" fontId="9" fillId="15" borderId="7" xfId="0" applyNumberFormat="1" applyFont="1" applyFill="1" applyBorder="1" applyAlignment="1">
      <alignment vertical="center"/>
    </xf>
    <xf numFmtId="0" fontId="9" fillId="16" borderId="25" xfId="0" applyFont="1" applyFill="1" applyBorder="1" applyAlignment="1">
      <alignment vertical="center"/>
    </xf>
    <xf numFmtId="1" fontId="9" fillId="16" borderId="26" xfId="0" applyNumberFormat="1" applyFont="1" applyFill="1" applyBorder="1" applyAlignment="1">
      <alignment horizontal="center" vertical="center"/>
    </xf>
    <xf numFmtId="1" fontId="9" fillId="16" borderId="27" xfId="0" applyNumberFormat="1" applyFont="1" applyFill="1" applyBorder="1" applyAlignment="1">
      <alignment horizontal="center" vertical="center"/>
    </xf>
    <xf numFmtId="1" fontId="10" fillId="16" borderId="28" xfId="0" applyNumberFormat="1" applyFont="1" applyFill="1" applyBorder="1" applyAlignment="1">
      <alignment horizontal="center" vertical="center"/>
    </xf>
    <xf numFmtId="1" fontId="10" fillId="16" borderId="29" xfId="0" applyNumberFormat="1" applyFont="1" applyFill="1" applyBorder="1" applyAlignment="1">
      <alignment vertical="center"/>
    </xf>
    <xf numFmtId="1" fontId="10" fillId="16" borderId="27" xfId="0" applyNumberFormat="1" applyFont="1" applyFill="1" applyBorder="1" applyAlignment="1">
      <alignment horizontal="center" vertical="center"/>
    </xf>
    <xf numFmtId="1" fontId="10" fillId="16" borderId="29" xfId="0" applyNumberFormat="1" applyFont="1" applyFill="1" applyBorder="1" applyAlignment="1">
      <alignment horizontal="center" vertical="center"/>
    </xf>
    <xf numFmtId="1" fontId="9" fillId="16" borderId="29" xfId="0" applyNumberFormat="1" applyFont="1" applyFill="1" applyBorder="1" applyAlignment="1">
      <alignment vertical="center"/>
    </xf>
    <xf numFmtId="1" fontId="9" fillId="16" borderId="30" xfId="0" applyNumberFormat="1" applyFont="1" applyFill="1" applyBorder="1" applyAlignment="1">
      <alignment horizontal="center" vertical="center"/>
    </xf>
    <xf numFmtId="1" fontId="9" fillId="16" borderId="3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8" borderId="32" xfId="0" applyFont="1" applyFill="1" applyBorder="1" applyAlignment="1">
      <alignment horizontal="center" vertical="center"/>
    </xf>
    <xf numFmtId="0" fontId="6" fillId="8" borderId="33" xfId="0" applyFont="1" applyFill="1" applyBorder="1" applyAlignment="1">
      <alignment horizontal="center" vertical="center"/>
    </xf>
    <xf numFmtId="0" fontId="6" fillId="7" borderId="34" xfId="0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 vertical="center"/>
    </xf>
    <xf numFmtId="0" fontId="5" fillId="6" borderId="3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0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99FF"/>
        </patternFill>
      </fill>
    </dxf>
    <dxf>
      <font>
        <color rgb="FFFF33CC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 patternType="none">
          <bgColor indexed="65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00FF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33CC"/>
      </font>
    </dxf>
    <dxf>
      <font>
        <color rgb="FF7030A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99FF"/>
        </patternFill>
      </fill>
    </dxf>
    <dxf>
      <font>
        <color rgb="FFFF33CC"/>
      </font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 patternType="none">
          <bgColor indexed="65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00FF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33CC"/>
      </font>
    </dxf>
    <dxf>
      <font>
        <color rgb="FF7030A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20</xdr:row>
      <xdr:rowOff>114300</xdr:rowOff>
    </xdr:from>
    <xdr:to>
      <xdr:col>2</xdr:col>
      <xdr:colOff>257175</xdr:colOff>
      <xdr:row>26</xdr:row>
      <xdr:rowOff>19050</xdr:rowOff>
    </xdr:to>
    <xdr:sp macro="" textlink="">
      <xdr:nvSpPr>
        <xdr:cNvPr id="3" name="Rectangle avec flèche vers le haut 2"/>
        <xdr:cNvSpPr/>
      </xdr:nvSpPr>
      <xdr:spPr>
        <a:xfrm>
          <a:off x="361950" y="4038600"/>
          <a:ext cx="1209675" cy="1047750"/>
        </a:xfrm>
        <a:prstGeom prst="upArrowCallou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Codes</a:t>
          </a:r>
          <a:r>
            <a:rPr lang="fr-FR" sz="1100" baseline="0"/>
            <a:t> des familles à reporter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6</xdr:row>
      <xdr:rowOff>47626</xdr:rowOff>
    </xdr:from>
    <xdr:to>
      <xdr:col>1</xdr:col>
      <xdr:colOff>609600</xdr:colOff>
      <xdr:row>13</xdr:row>
      <xdr:rowOff>104776</xdr:rowOff>
    </xdr:to>
    <xdr:sp macro="" textlink="">
      <xdr:nvSpPr>
        <xdr:cNvPr id="2" name="Rectangle avec flèche vers la droite 1"/>
        <xdr:cNvSpPr/>
      </xdr:nvSpPr>
      <xdr:spPr>
        <a:xfrm>
          <a:off x="200025" y="1504951"/>
          <a:ext cx="1171575" cy="1390650"/>
        </a:xfrm>
        <a:prstGeom prst="rightArrowCallou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familles reportées pour chaque code</a:t>
          </a:r>
          <a:r>
            <a:rPr lang="fr-FR" sz="1100" baseline="0"/>
            <a:t> vendeur</a:t>
          </a:r>
          <a:r>
            <a:rPr lang="fr-FR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3"/>
  <sheetViews>
    <sheetView tabSelected="1" workbookViewId="0">
      <selection activeCell="C26" sqref="C26"/>
    </sheetView>
  </sheetViews>
  <sheetFormatPr baseColWidth="10" defaultRowHeight="15"/>
  <cols>
    <col min="1" max="1" width="8.42578125" bestFit="1" customWidth="1"/>
    <col min="2" max="2" width="11.28515625" bestFit="1" customWidth="1"/>
    <col min="3" max="3" width="22.7109375" bestFit="1" customWidth="1"/>
  </cols>
  <sheetData>
    <row r="1" spans="1:5" ht="24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</row>
    <row r="2" spans="1:5">
      <c r="A2" s="3">
        <v>19</v>
      </c>
      <c r="B2" s="3">
        <v>18</v>
      </c>
      <c r="C2" s="4" t="s">
        <v>5</v>
      </c>
      <c r="D2" s="3"/>
      <c r="E2" s="3">
        <v>1234.04</v>
      </c>
    </row>
    <row r="3" spans="1:5">
      <c r="A3" s="3">
        <v>19</v>
      </c>
      <c r="B3" s="3">
        <v>27</v>
      </c>
      <c r="C3" s="4" t="s">
        <v>6</v>
      </c>
      <c r="D3" s="3"/>
      <c r="E3" s="3">
        <v>2289.98</v>
      </c>
    </row>
    <row r="4" spans="1:5">
      <c r="A4" s="3">
        <v>19</v>
      </c>
      <c r="B4" s="3">
        <v>28</v>
      </c>
      <c r="C4" s="4" t="s">
        <v>7</v>
      </c>
      <c r="D4" s="3"/>
      <c r="E4" s="3">
        <v>5622.6000000000022</v>
      </c>
    </row>
    <row r="5" spans="1:5">
      <c r="A5" s="3">
        <v>19</v>
      </c>
      <c r="B5" s="3">
        <v>43</v>
      </c>
      <c r="C5" s="4" t="s">
        <v>8</v>
      </c>
      <c r="D5" s="3"/>
      <c r="E5" s="3">
        <v>14.07</v>
      </c>
    </row>
    <row r="6" spans="1:5">
      <c r="A6" s="3">
        <v>19</v>
      </c>
      <c r="B6" s="3">
        <v>48</v>
      </c>
      <c r="C6" s="4" t="s">
        <v>9</v>
      </c>
      <c r="D6" s="3"/>
      <c r="E6" s="3">
        <v>440.11999999999995</v>
      </c>
    </row>
    <row r="7" spans="1:5">
      <c r="A7" s="5" t="s">
        <v>10</v>
      </c>
      <c r="B7" s="3"/>
      <c r="C7" s="4"/>
      <c r="D7" s="3">
        <v>0</v>
      </c>
      <c r="E7" s="3">
        <v>9600.8100000000031</v>
      </c>
    </row>
    <row r="8" spans="1:5">
      <c r="A8" s="3">
        <v>105</v>
      </c>
      <c r="B8" s="3">
        <v>17</v>
      </c>
      <c r="C8" s="4" t="s">
        <v>14</v>
      </c>
      <c r="D8" s="3"/>
      <c r="E8" s="3">
        <v>299.14</v>
      </c>
    </row>
    <row r="9" spans="1:5">
      <c r="A9" s="3">
        <v>105</v>
      </c>
      <c r="B9" s="3">
        <v>18</v>
      </c>
      <c r="C9" s="4" t="s">
        <v>5</v>
      </c>
      <c r="D9" s="3"/>
      <c r="E9" s="3"/>
    </row>
    <row r="10" spans="1:5">
      <c r="A10" s="3">
        <v>105</v>
      </c>
      <c r="B10" s="3">
        <v>20</v>
      </c>
      <c r="C10" s="4" t="s">
        <v>15</v>
      </c>
      <c r="D10" s="3"/>
      <c r="E10" s="3">
        <v>692.29</v>
      </c>
    </row>
    <row r="11" spans="1:5">
      <c r="A11" s="3">
        <v>105</v>
      </c>
      <c r="B11" s="3">
        <v>21</v>
      </c>
      <c r="C11" s="4" t="s">
        <v>16</v>
      </c>
      <c r="D11" s="3"/>
      <c r="E11" s="3">
        <v>1299.1099999999999</v>
      </c>
    </row>
    <row r="12" spans="1:5">
      <c r="A12" s="3">
        <v>105</v>
      </c>
      <c r="B12" s="3">
        <v>22</v>
      </c>
      <c r="C12" s="4" t="s">
        <v>17</v>
      </c>
      <c r="D12" s="3"/>
      <c r="E12" s="3"/>
    </row>
    <row r="13" spans="1:5">
      <c r="A13" s="3">
        <v>105</v>
      </c>
      <c r="B13" s="3">
        <v>23</v>
      </c>
      <c r="C13" s="4" t="s">
        <v>18</v>
      </c>
      <c r="D13" s="3"/>
      <c r="E13" s="3"/>
    </row>
    <row r="14" spans="1:5">
      <c r="A14" s="3">
        <v>105</v>
      </c>
      <c r="B14" s="3">
        <v>24</v>
      </c>
      <c r="C14" s="4" t="s">
        <v>19</v>
      </c>
      <c r="D14" s="3"/>
      <c r="E14" s="3">
        <v>239.31</v>
      </c>
    </row>
    <row r="15" spans="1:5">
      <c r="A15" s="3">
        <v>105</v>
      </c>
      <c r="B15" s="3">
        <v>25</v>
      </c>
      <c r="C15" s="4" t="s">
        <v>11</v>
      </c>
      <c r="D15" s="3"/>
      <c r="E15" s="3">
        <v>42.73</v>
      </c>
    </row>
    <row r="16" spans="1:5">
      <c r="A16" s="3">
        <v>105</v>
      </c>
      <c r="B16" s="3">
        <v>27</v>
      </c>
      <c r="C16" s="4" t="s">
        <v>6</v>
      </c>
      <c r="D16" s="3"/>
      <c r="E16" s="3">
        <v>85.46</v>
      </c>
    </row>
    <row r="17" spans="1:5">
      <c r="A17" s="3">
        <v>105</v>
      </c>
      <c r="B17" s="3">
        <v>28</v>
      </c>
      <c r="C17" s="4" t="s">
        <v>7</v>
      </c>
      <c r="D17" s="3"/>
      <c r="E17" s="3">
        <v>25.63</v>
      </c>
    </row>
    <row r="18" spans="1:5">
      <c r="A18" s="3">
        <v>105</v>
      </c>
      <c r="B18" s="3">
        <v>31</v>
      </c>
      <c r="C18" s="4" t="s">
        <v>13</v>
      </c>
      <c r="D18" s="3"/>
      <c r="E18" s="3">
        <v>1145.3</v>
      </c>
    </row>
    <row r="19" spans="1:5">
      <c r="A19" s="3">
        <v>105</v>
      </c>
      <c r="B19" s="3">
        <v>43</v>
      </c>
      <c r="C19" s="4" t="s">
        <v>8</v>
      </c>
      <c r="D19" s="3"/>
      <c r="E19" s="3">
        <v>136.72999999999999</v>
      </c>
    </row>
    <row r="20" spans="1:5">
      <c r="A20" s="3">
        <v>105</v>
      </c>
      <c r="B20" s="3">
        <v>47</v>
      </c>
      <c r="C20" s="4" t="s">
        <v>12</v>
      </c>
      <c r="D20" s="3"/>
      <c r="E20" s="3">
        <v>213.65</v>
      </c>
    </row>
    <row r="21" spans="1:5">
      <c r="A21" s="3">
        <v>105</v>
      </c>
      <c r="B21" s="3">
        <v>48</v>
      </c>
      <c r="C21" s="4" t="s">
        <v>9</v>
      </c>
      <c r="D21" s="3"/>
      <c r="E21" s="3">
        <v>11.79</v>
      </c>
    </row>
    <row r="22" spans="1:5">
      <c r="A22" s="3">
        <v>105</v>
      </c>
      <c r="B22" s="3">
        <v>89</v>
      </c>
      <c r="C22" s="4" t="s">
        <v>20</v>
      </c>
      <c r="D22" s="3">
        <v>1947.8999999999996</v>
      </c>
      <c r="E22" s="3"/>
    </row>
    <row r="23" spans="1:5">
      <c r="A23" s="6" t="s">
        <v>21</v>
      </c>
      <c r="B23" s="3"/>
      <c r="C23" s="4"/>
      <c r="D23" s="3">
        <v>1947.8999999999996</v>
      </c>
      <c r="E23" s="3">
        <v>4191.1400000000003</v>
      </c>
    </row>
  </sheetData>
  <conditionalFormatting sqref="A1:A23">
    <cfRule type="containsText" dxfId="29" priority="3" stopIfTrue="1" operator="containsText" text="346">
      <formula>NOT(ISERROR(SEARCH("346",A1)))</formula>
    </cfRule>
    <cfRule type="containsText" dxfId="28" priority="4" stopIfTrue="1" operator="containsText" text="345">
      <formula>NOT(ISERROR(SEARCH("345",A1)))</formula>
    </cfRule>
    <cfRule type="containsText" dxfId="27" priority="5" stopIfTrue="1" operator="containsText" text="339">
      <formula>NOT(ISERROR(SEARCH("339",A1)))</formula>
    </cfRule>
    <cfRule type="containsText" dxfId="26" priority="6" stopIfTrue="1" operator="containsText" text="333">
      <formula>NOT(ISERROR(SEARCH("333",A1)))</formula>
    </cfRule>
    <cfRule type="containsText" dxfId="25" priority="7" stopIfTrue="1" operator="containsText" text="331">
      <formula>NOT(ISERROR(SEARCH("331",A1)))</formula>
    </cfRule>
    <cfRule type="containsText" dxfId="24" priority="8" stopIfTrue="1" operator="containsText" text="328">
      <formula>NOT(ISERROR(SEARCH("328",A1)))</formula>
    </cfRule>
    <cfRule type="containsText" dxfId="23" priority="9" stopIfTrue="1" operator="containsText" text="316">
      <formula>NOT(ISERROR(SEARCH("316",A1)))</formula>
    </cfRule>
    <cfRule type="containsText" dxfId="22" priority="10" stopIfTrue="1" operator="containsText" text="315">
      <formula>NOT(ISERROR(SEARCH("315",A1)))</formula>
    </cfRule>
    <cfRule type="containsText" dxfId="21" priority="11" stopIfTrue="1" operator="containsText" text="314">
      <formula>NOT(ISERROR(SEARCH("314",A1)))</formula>
    </cfRule>
    <cfRule type="containsText" dxfId="20" priority="12" stopIfTrue="1" operator="containsText" text="313">
      <formula>NOT(ISERROR(SEARCH("313",A1)))</formula>
    </cfRule>
    <cfRule type="containsText" dxfId="19" priority="13" stopIfTrue="1" operator="containsText" text="309">
      <formula>NOT(ISERROR(SEARCH("309",A1)))</formula>
    </cfRule>
    <cfRule type="containsText" dxfId="18" priority="14" stopIfTrue="1" operator="containsText" text="291">
      <formula>NOT(ISERROR(SEARCH("291",A1)))</formula>
    </cfRule>
    <cfRule type="containsText" dxfId="17" priority="15" stopIfTrue="1" operator="containsText" text="290">
      <formula>NOT(ISERROR(SEARCH("290",A1)))</formula>
    </cfRule>
    <cfRule type="containsText" dxfId="16" priority="16" stopIfTrue="1" operator="containsText" text="258">
      <formula>NOT(ISERROR(SEARCH("258",A1)))</formula>
    </cfRule>
    <cfRule type="containsText" dxfId="15" priority="17" stopIfTrue="1" operator="containsText" text="257">
      <formula>NOT(ISERROR(SEARCH("257",A1)))</formula>
    </cfRule>
    <cfRule type="containsText" dxfId="14" priority="18" stopIfTrue="1" operator="containsText" text="244">
      <formula>NOT(ISERROR(SEARCH("244",A1)))</formula>
    </cfRule>
    <cfRule type="containsText" dxfId="13" priority="19" stopIfTrue="1" operator="containsText" text="237">
      <formula>NOT(ISERROR(SEARCH("237",A1)))</formula>
    </cfRule>
    <cfRule type="containsText" dxfId="12" priority="20" stopIfTrue="1" operator="containsText" text="236">
      <formula>NOT(ISERROR(SEARCH("236",A1)))</formula>
    </cfRule>
    <cfRule type="containsText" dxfId="11" priority="21" stopIfTrue="1" operator="containsText" text="269">
      <formula>NOT(ISERROR(SEARCH("269",A1)))</formula>
    </cfRule>
    <cfRule type="containsText" dxfId="10" priority="22" stopIfTrue="1" operator="containsText" text="229">
      <formula>NOT(ISERROR(SEARCH("229",A1)))</formula>
    </cfRule>
    <cfRule type="containsText" dxfId="9" priority="23" stopIfTrue="1" operator="containsText" text="228">
      <formula>NOT(ISERROR(SEARCH("228",A1)))</formula>
    </cfRule>
    <cfRule type="containsText" dxfId="8" priority="24" stopIfTrue="1" operator="containsText" text="161">
      <formula>NOT(ISERROR(SEARCH("161",A1)))</formula>
    </cfRule>
    <cfRule type="containsText" dxfId="7" priority="25" stopIfTrue="1" operator="containsText" text="114">
      <formula>NOT(ISERROR(SEARCH("114",A1)))</formula>
    </cfRule>
    <cfRule type="containsText" dxfId="6" priority="26" stopIfTrue="1" operator="containsText" text="105">
      <formula>NOT(ISERROR(SEARCH("105",A1)))</formula>
    </cfRule>
    <cfRule type="containsText" dxfId="5" priority="27" stopIfTrue="1" operator="containsText" text="53">
      <formula>NOT(ISERROR(SEARCH("53",A1)))</formula>
    </cfRule>
    <cfRule type="containsText" dxfId="4" priority="28" stopIfTrue="1" operator="containsText" text="50">
      <formula>NOT(ISERROR(SEARCH("50",A1)))</formula>
    </cfRule>
    <cfRule type="containsText" dxfId="3" priority="29" stopIfTrue="1" operator="containsText" text="46">
      <formula>NOT(ISERROR(SEARCH("46",A1)))</formula>
    </cfRule>
    <cfRule type="containsText" dxfId="2" priority="30" stopIfTrue="1" operator="containsText" text="19">
      <formula>NOT(ISERROR(SEARCH("19",A1)))</formula>
    </cfRule>
  </conditionalFormatting>
  <conditionalFormatting sqref="B1:B23">
    <cfRule type="cellIs" dxfId="1" priority="2" stopIfTrue="1" operator="equal">
      <formula>89</formula>
    </cfRule>
  </conditionalFormatting>
  <conditionalFormatting sqref="C1:C23">
    <cfRule type="cellIs" dxfId="0" priority="1" stopIfTrue="1" operator="equal">
      <formula>"GARANTIE BBG SUPP"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R33"/>
  <sheetViews>
    <sheetView workbookViewId="0">
      <selection activeCell="C4" sqref="C4"/>
    </sheetView>
  </sheetViews>
  <sheetFormatPr baseColWidth="10" defaultRowHeight="15" outlineLevelRow="1"/>
  <cols>
    <col min="1" max="1" width="11.42578125" style="39"/>
    <col min="2" max="2" width="15.5703125" style="39" bestFit="1" customWidth="1"/>
    <col min="3" max="4" width="5.85546875" style="83" customWidth="1"/>
    <col min="5" max="5" width="7.28515625" style="83" bestFit="1" customWidth="1"/>
    <col min="6" max="10" width="5.85546875" style="83" customWidth="1"/>
    <col min="11" max="11" width="7.5703125" style="84" bestFit="1" customWidth="1"/>
    <col min="12" max="15" width="9.140625" style="83" customWidth="1"/>
    <col min="16" max="16" width="1" style="39" customWidth="1"/>
    <col min="17" max="18" width="9.140625" style="83" customWidth="1"/>
    <col min="19" max="242" width="11.42578125" style="39"/>
    <col min="243" max="243" width="15.5703125" style="39" bestFit="1" customWidth="1"/>
    <col min="244" max="245" width="5.85546875" style="39" customWidth="1"/>
    <col min="246" max="246" width="7.28515625" style="39" bestFit="1" customWidth="1"/>
    <col min="247" max="266" width="5.85546875" style="39" customWidth="1"/>
    <col min="267" max="267" width="7.5703125" style="39" bestFit="1" customWidth="1"/>
    <col min="268" max="271" width="9.140625" style="39" customWidth="1"/>
    <col min="272" max="272" width="1" style="39" customWidth="1"/>
    <col min="273" max="274" width="9.140625" style="39" customWidth="1"/>
    <col min="275" max="498" width="11.42578125" style="39"/>
    <col min="499" max="499" width="15.5703125" style="39" bestFit="1" customWidth="1"/>
    <col min="500" max="501" width="5.85546875" style="39" customWidth="1"/>
    <col min="502" max="502" width="7.28515625" style="39" bestFit="1" customWidth="1"/>
    <col min="503" max="522" width="5.85546875" style="39" customWidth="1"/>
    <col min="523" max="523" width="7.5703125" style="39" bestFit="1" customWidth="1"/>
    <col min="524" max="527" width="9.140625" style="39" customWidth="1"/>
    <col min="528" max="528" width="1" style="39" customWidth="1"/>
    <col min="529" max="530" width="9.140625" style="39" customWidth="1"/>
    <col min="531" max="754" width="11.42578125" style="39"/>
    <col min="755" max="755" width="15.5703125" style="39" bestFit="1" customWidth="1"/>
    <col min="756" max="757" width="5.85546875" style="39" customWidth="1"/>
    <col min="758" max="758" width="7.28515625" style="39" bestFit="1" customWidth="1"/>
    <col min="759" max="778" width="5.85546875" style="39" customWidth="1"/>
    <col min="779" max="779" width="7.5703125" style="39" bestFit="1" customWidth="1"/>
    <col min="780" max="783" width="9.140625" style="39" customWidth="1"/>
    <col min="784" max="784" width="1" style="39" customWidth="1"/>
    <col min="785" max="786" width="9.140625" style="39" customWidth="1"/>
    <col min="787" max="1010" width="11.42578125" style="39"/>
    <col min="1011" max="1011" width="15.5703125" style="39" bestFit="1" customWidth="1"/>
    <col min="1012" max="1013" width="5.85546875" style="39" customWidth="1"/>
    <col min="1014" max="1014" width="7.28515625" style="39" bestFit="1" customWidth="1"/>
    <col min="1015" max="1034" width="5.85546875" style="39" customWidth="1"/>
    <col min="1035" max="1035" width="7.5703125" style="39" bestFit="1" customWidth="1"/>
    <col min="1036" max="1039" width="9.140625" style="39" customWidth="1"/>
    <col min="1040" max="1040" width="1" style="39" customWidth="1"/>
    <col min="1041" max="1042" width="9.140625" style="39" customWidth="1"/>
    <col min="1043" max="1266" width="11.42578125" style="39"/>
    <col min="1267" max="1267" width="15.5703125" style="39" bestFit="1" customWidth="1"/>
    <col min="1268" max="1269" width="5.85546875" style="39" customWidth="1"/>
    <col min="1270" max="1270" width="7.28515625" style="39" bestFit="1" customWidth="1"/>
    <col min="1271" max="1290" width="5.85546875" style="39" customWidth="1"/>
    <col min="1291" max="1291" width="7.5703125" style="39" bestFit="1" customWidth="1"/>
    <col min="1292" max="1295" width="9.140625" style="39" customWidth="1"/>
    <col min="1296" max="1296" width="1" style="39" customWidth="1"/>
    <col min="1297" max="1298" width="9.140625" style="39" customWidth="1"/>
    <col min="1299" max="1522" width="11.42578125" style="39"/>
    <col min="1523" max="1523" width="15.5703125" style="39" bestFit="1" customWidth="1"/>
    <col min="1524" max="1525" width="5.85546875" style="39" customWidth="1"/>
    <col min="1526" max="1526" width="7.28515625" style="39" bestFit="1" customWidth="1"/>
    <col min="1527" max="1546" width="5.85546875" style="39" customWidth="1"/>
    <col min="1547" max="1547" width="7.5703125" style="39" bestFit="1" customWidth="1"/>
    <col min="1548" max="1551" width="9.140625" style="39" customWidth="1"/>
    <col min="1552" max="1552" width="1" style="39" customWidth="1"/>
    <col min="1553" max="1554" width="9.140625" style="39" customWidth="1"/>
    <col min="1555" max="1778" width="11.42578125" style="39"/>
    <col min="1779" max="1779" width="15.5703125" style="39" bestFit="1" customWidth="1"/>
    <col min="1780" max="1781" width="5.85546875" style="39" customWidth="1"/>
    <col min="1782" max="1782" width="7.28515625" style="39" bestFit="1" customWidth="1"/>
    <col min="1783" max="1802" width="5.85546875" style="39" customWidth="1"/>
    <col min="1803" max="1803" width="7.5703125" style="39" bestFit="1" customWidth="1"/>
    <col min="1804" max="1807" width="9.140625" style="39" customWidth="1"/>
    <col min="1808" max="1808" width="1" style="39" customWidth="1"/>
    <col min="1809" max="1810" width="9.140625" style="39" customWidth="1"/>
    <col min="1811" max="2034" width="11.42578125" style="39"/>
    <col min="2035" max="2035" width="15.5703125" style="39" bestFit="1" customWidth="1"/>
    <col min="2036" max="2037" width="5.85546875" style="39" customWidth="1"/>
    <col min="2038" max="2038" width="7.28515625" style="39" bestFit="1" customWidth="1"/>
    <col min="2039" max="2058" width="5.85546875" style="39" customWidth="1"/>
    <col min="2059" max="2059" width="7.5703125" style="39" bestFit="1" customWidth="1"/>
    <col min="2060" max="2063" width="9.140625" style="39" customWidth="1"/>
    <col min="2064" max="2064" width="1" style="39" customWidth="1"/>
    <col min="2065" max="2066" width="9.140625" style="39" customWidth="1"/>
    <col min="2067" max="2290" width="11.42578125" style="39"/>
    <col min="2291" max="2291" width="15.5703125" style="39" bestFit="1" customWidth="1"/>
    <col min="2292" max="2293" width="5.85546875" style="39" customWidth="1"/>
    <col min="2294" max="2294" width="7.28515625" style="39" bestFit="1" customWidth="1"/>
    <col min="2295" max="2314" width="5.85546875" style="39" customWidth="1"/>
    <col min="2315" max="2315" width="7.5703125" style="39" bestFit="1" customWidth="1"/>
    <col min="2316" max="2319" width="9.140625" style="39" customWidth="1"/>
    <col min="2320" max="2320" width="1" style="39" customWidth="1"/>
    <col min="2321" max="2322" width="9.140625" style="39" customWidth="1"/>
    <col min="2323" max="2546" width="11.42578125" style="39"/>
    <col min="2547" max="2547" width="15.5703125" style="39" bestFit="1" customWidth="1"/>
    <col min="2548" max="2549" width="5.85546875" style="39" customWidth="1"/>
    <col min="2550" max="2550" width="7.28515625" style="39" bestFit="1" customWidth="1"/>
    <col min="2551" max="2570" width="5.85546875" style="39" customWidth="1"/>
    <col min="2571" max="2571" width="7.5703125" style="39" bestFit="1" customWidth="1"/>
    <col min="2572" max="2575" width="9.140625" style="39" customWidth="1"/>
    <col min="2576" max="2576" width="1" style="39" customWidth="1"/>
    <col min="2577" max="2578" width="9.140625" style="39" customWidth="1"/>
    <col min="2579" max="2802" width="11.42578125" style="39"/>
    <col min="2803" max="2803" width="15.5703125" style="39" bestFit="1" customWidth="1"/>
    <col min="2804" max="2805" width="5.85546875" style="39" customWidth="1"/>
    <col min="2806" max="2806" width="7.28515625" style="39" bestFit="1" customWidth="1"/>
    <col min="2807" max="2826" width="5.85546875" style="39" customWidth="1"/>
    <col min="2827" max="2827" width="7.5703125" style="39" bestFit="1" customWidth="1"/>
    <col min="2828" max="2831" width="9.140625" style="39" customWidth="1"/>
    <col min="2832" max="2832" width="1" style="39" customWidth="1"/>
    <col min="2833" max="2834" width="9.140625" style="39" customWidth="1"/>
    <col min="2835" max="3058" width="11.42578125" style="39"/>
    <col min="3059" max="3059" width="15.5703125" style="39" bestFit="1" customWidth="1"/>
    <col min="3060" max="3061" width="5.85546875" style="39" customWidth="1"/>
    <col min="3062" max="3062" width="7.28515625" style="39" bestFit="1" customWidth="1"/>
    <col min="3063" max="3082" width="5.85546875" style="39" customWidth="1"/>
    <col min="3083" max="3083" width="7.5703125" style="39" bestFit="1" customWidth="1"/>
    <col min="3084" max="3087" width="9.140625" style="39" customWidth="1"/>
    <col min="3088" max="3088" width="1" style="39" customWidth="1"/>
    <col min="3089" max="3090" width="9.140625" style="39" customWidth="1"/>
    <col min="3091" max="3314" width="11.42578125" style="39"/>
    <col min="3315" max="3315" width="15.5703125" style="39" bestFit="1" customWidth="1"/>
    <col min="3316" max="3317" width="5.85546875" style="39" customWidth="1"/>
    <col min="3318" max="3318" width="7.28515625" style="39" bestFit="1" customWidth="1"/>
    <col min="3319" max="3338" width="5.85546875" style="39" customWidth="1"/>
    <col min="3339" max="3339" width="7.5703125" style="39" bestFit="1" customWidth="1"/>
    <col min="3340" max="3343" width="9.140625" style="39" customWidth="1"/>
    <col min="3344" max="3344" width="1" style="39" customWidth="1"/>
    <col min="3345" max="3346" width="9.140625" style="39" customWidth="1"/>
    <col min="3347" max="3570" width="11.42578125" style="39"/>
    <col min="3571" max="3571" width="15.5703125" style="39" bestFit="1" customWidth="1"/>
    <col min="3572" max="3573" width="5.85546875" style="39" customWidth="1"/>
    <col min="3574" max="3574" width="7.28515625" style="39" bestFit="1" customWidth="1"/>
    <col min="3575" max="3594" width="5.85546875" style="39" customWidth="1"/>
    <col min="3595" max="3595" width="7.5703125" style="39" bestFit="1" customWidth="1"/>
    <col min="3596" max="3599" width="9.140625" style="39" customWidth="1"/>
    <col min="3600" max="3600" width="1" style="39" customWidth="1"/>
    <col min="3601" max="3602" width="9.140625" style="39" customWidth="1"/>
    <col min="3603" max="3826" width="11.42578125" style="39"/>
    <col min="3827" max="3827" width="15.5703125" style="39" bestFit="1" customWidth="1"/>
    <col min="3828" max="3829" width="5.85546875" style="39" customWidth="1"/>
    <col min="3830" max="3830" width="7.28515625" style="39" bestFit="1" customWidth="1"/>
    <col min="3831" max="3850" width="5.85546875" style="39" customWidth="1"/>
    <col min="3851" max="3851" width="7.5703125" style="39" bestFit="1" customWidth="1"/>
    <col min="3852" max="3855" width="9.140625" style="39" customWidth="1"/>
    <col min="3856" max="3856" width="1" style="39" customWidth="1"/>
    <col min="3857" max="3858" width="9.140625" style="39" customWidth="1"/>
    <col min="3859" max="4082" width="11.42578125" style="39"/>
    <col min="4083" max="4083" width="15.5703125" style="39" bestFit="1" customWidth="1"/>
    <col min="4084" max="4085" width="5.85546875" style="39" customWidth="1"/>
    <col min="4086" max="4086" width="7.28515625" style="39" bestFit="1" customWidth="1"/>
    <col min="4087" max="4106" width="5.85546875" style="39" customWidth="1"/>
    <col min="4107" max="4107" width="7.5703125" style="39" bestFit="1" customWidth="1"/>
    <col min="4108" max="4111" width="9.140625" style="39" customWidth="1"/>
    <col min="4112" max="4112" width="1" style="39" customWidth="1"/>
    <col min="4113" max="4114" width="9.140625" style="39" customWidth="1"/>
    <col min="4115" max="4338" width="11.42578125" style="39"/>
    <col min="4339" max="4339" width="15.5703125" style="39" bestFit="1" customWidth="1"/>
    <col min="4340" max="4341" width="5.85546875" style="39" customWidth="1"/>
    <col min="4342" max="4342" width="7.28515625" style="39" bestFit="1" customWidth="1"/>
    <col min="4343" max="4362" width="5.85546875" style="39" customWidth="1"/>
    <col min="4363" max="4363" width="7.5703125" style="39" bestFit="1" customWidth="1"/>
    <col min="4364" max="4367" width="9.140625" style="39" customWidth="1"/>
    <col min="4368" max="4368" width="1" style="39" customWidth="1"/>
    <col min="4369" max="4370" width="9.140625" style="39" customWidth="1"/>
    <col min="4371" max="4594" width="11.42578125" style="39"/>
    <col min="4595" max="4595" width="15.5703125" style="39" bestFit="1" customWidth="1"/>
    <col min="4596" max="4597" width="5.85546875" style="39" customWidth="1"/>
    <col min="4598" max="4598" width="7.28515625" style="39" bestFit="1" customWidth="1"/>
    <col min="4599" max="4618" width="5.85546875" style="39" customWidth="1"/>
    <col min="4619" max="4619" width="7.5703125" style="39" bestFit="1" customWidth="1"/>
    <col min="4620" max="4623" width="9.140625" style="39" customWidth="1"/>
    <col min="4624" max="4624" width="1" style="39" customWidth="1"/>
    <col min="4625" max="4626" width="9.140625" style="39" customWidth="1"/>
    <col min="4627" max="4850" width="11.42578125" style="39"/>
    <col min="4851" max="4851" width="15.5703125" style="39" bestFit="1" customWidth="1"/>
    <col min="4852" max="4853" width="5.85546875" style="39" customWidth="1"/>
    <col min="4854" max="4854" width="7.28515625" style="39" bestFit="1" customWidth="1"/>
    <col min="4855" max="4874" width="5.85546875" style="39" customWidth="1"/>
    <col min="4875" max="4875" width="7.5703125" style="39" bestFit="1" customWidth="1"/>
    <col min="4876" max="4879" width="9.140625" style="39" customWidth="1"/>
    <col min="4880" max="4880" width="1" style="39" customWidth="1"/>
    <col min="4881" max="4882" width="9.140625" style="39" customWidth="1"/>
    <col min="4883" max="5106" width="11.42578125" style="39"/>
    <col min="5107" max="5107" width="15.5703125" style="39" bestFit="1" customWidth="1"/>
    <col min="5108" max="5109" width="5.85546875" style="39" customWidth="1"/>
    <col min="5110" max="5110" width="7.28515625" style="39" bestFit="1" customWidth="1"/>
    <col min="5111" max="5130" width="5.85546875" style="39" customWidth="1"/>
    <col min="5131" max="5131" width="7.5703125" style="39" bestFit="1" customWidth="1"/>
    <col min="5132" max="5135" width="9.140625" style="39" customWidth="1"/>
    <col min="5136" max="5136" width="1" style="39" customWidth="1"/>
    <col min="5137" max="5138" width="9.140625" style="39" customWidth="1"/>
    <col min="5139" max="5362" width="11.42578125" style="39"/>
    <col min="5363" max="5363" width="15.5703125" style="39" bestFit="1" customWidth="1"/>
    <col min="5364" max="5365" width="5.85546875" style="39" customWidth="1"/>
    <col min="5366" max="5366" width="7.28515625" style="39" bestFit="1" customWidth="1"/>
    <col min="5367" max="5386" width="5.85546875" style="39" customWidth="1"/>
    <col min="5387" max="5387" width="7.5703125" style="39" bestFit="1" customWidth="1"/>
    <col min="5388" max="5391" width="9.140625" style="39" customWidth="1"/>
    <col min="5392" max="5392" width="1" style="39" customWidth="1"/>
    <col min="5393" max="5394" width="9.140625" style="39" customWidth="1"/>
    <col min="5395" max="5618" width="11.42578125" style="39"/>
    <col min="5619" max="5619" width="15.5703125" style="39" bestFit="1" customWidth="1"/>
    <col min="5620" max="5621" width="5.85546875" style="39" customWidth="1"/>
    <col min="5622" max="5622" width="7.28515625" style="39" bestFit="1" customWidth="1"/>
    <col min="5623" max="5642" width="5.85546875" style="39" customWidth="1"/>
    <col min="5643" max="5643" width="7.5703125" style="39" bestFit="1" customWidth="1"/>
    <col min="5644" max="5647" width="9.140625" style="39" customWidth="1"/>
    <col min="5648" max="5648" width="1" style="39" customWidth="1"/>
    <col min="5649" max="5650" width="9.140625" style="39" customWidth="1"/>
    <col min="5651" max="5874" width="11.42578125" style="39"/>
    <col min="5875" max="5875" width="15.5703125" style="39" bestFit="1" customWidth="1"/>
    <col min="5876" max="5877" width="5.85546875" style="39" customWidth="1"/>
    <col min="5878" max="5878" width="7.28515625" style="39" bestFit="1" customWidth="1"/>
    <col min="5879" max="5898" width="5.85546875" style="39" customWidth="1"/>
    <col min="5899" max="5899" width="7.5703125" style="39" bestFit="1" customWidth="1"/>
    <col min="5900" max="5903" width="9.140625" style="39" customWidth="1"/>
    <col min="5904" max="5904" width="1" style="39" customWidth="1"/>
    <col min="5905" max="5906" width="9.140625" style="39" customWidth="1"/>
    <col min="5907" max="6130" width="11.42578125" style="39"/>
    <col min="6131" max="6131" width="15.5703125" style="39" bestFit="1" customWidth="1"/>
    <col min="6132" max="6133" width="5.85546875" style="39" customWidth="1"/>
    <col min="6134" max="6134" width="7.28515625" style="39" bestFit="1" customWidth="1"/>
    <col min="6135" max="6154" width="5.85546875" style="39" customWidth="1"/>
    <col min="6155" max="6155" width="7.5703125" style="39" bestFit="1" customWidth="1"/>
    <col min="6156" max="6159" width="9.140625" style="39" customWidth="1"/>
    <col min="6160" max="6160" width="1" style="39" customWidth="1"/>
    <col min="6161" max="6162" width="9.140625" style="39" customWidth="1"/>
    <col min="6163" max="6386" width="11.42578125" style="39"/>
    <col min="6387" max="6387" width="15.5703125" style="39" bestFit="1" customWidth="1"/>
    <col min="6388" max="6389" width="5.85546875" style="39" customWidth="1"/>
    <col min="6390" max="6390" width="7.28515625" style="39" bestFit="1" customWidth="1"/>
    <col min="6391" max="6410" width="5.85546875" style="39" customWidth="1"/>
    <col min="6411" max="6411" width="7.5703125" style="39" bestFit="1" customWidth="1"/>
    <col min="6412" max="6415" width="9.140625" style="39" customWidth="1"/>
    <col min="6416" max="6416" width="1" style="39" customWidth="1"/>
    <col min="6417" max="6418" width="9.140625" style="39" customWidth="1"/>
    <col min="6419" max="6642" width="11.42578125" style="39"/>
    <col min="6643" max="6643" width="15.5703125" style="39" bestFit="1" customWidth="1"/>
    <col min="6644" max="6645" width="5.85546875" style="39" customWidth="1"/>
    <col min="6646" max="6646" width="7.28515625" style="39" bestFit="1" customWidth="1"/>
    <col min="6647" max="6666" width="5.85546875" style="39" customWidth="1"/>
    <col min="6667" max="6667" width="7.5703125" style="39" bestFit="1" customWidth="1"/>
    <col min="6668" max="6671" width="9.140625" style="39" customWidth="1"/>
    <col min="6672" max="6672" width="1" style="39" customWidth="1"/>
    <col min="6673" max="6674" width="9.140625" style="39" customWidth="1"/>
    <col min="6675" max="6898" width="11.42578125" style="39"/>
    <col min="6899" max="6899" width="15.5703125" style="39" bestFit="1" customWidth="1"/>
    <col min="6900" max="6901" width="5.85546875" style="39" customWidth="1"/>
    <col min="6902" max="6902" width="7.28515625" style="39" bestFit="1" customWidth="1"/>
    <col min="6903" max="6922" width="5.85546875" style="39" customWidth="1"/>
    <col min="6923" max="6923" width="7.5703125" style="39" bestFit="1" customWidth="1"/>
    <col min="6924" max="6927" width="9.140625" style="39" customWidth="1"/>
    <col min="6928" max="6928" width="1" style="39" customWidth="1"/>
    <col min="6929" max="6930" width="9.140625" style="39" customWidth="1"/>
    <col min="6931" max="7154" width="11.42578125" style="39"/>
    <col min="7155" max="7155" width="15.5703125" style="39" bestFit="1" customWidth="1"/>
    <col min="7156" max="7157" width="5.85546875" style="39" customWidth="1"/>
    <col min="7158" max="7158" width="7.28515625" style="39" bestFit="1" customWidth="1"/>
    <col min="7159" max="7178" width="5.85546875" style="39" customWidth="1"/>
    <col min="7179" max="7179" width="7.5703125" style="39" bestFit="1" customWidth="1"/>
    <col min="7180" max="7183" width="9.140625" style="39" customWidth="1"/>
    <col min="7184" max="7184" width="1" style="39" customWidth="1"/>
    <col min="7185" max="7186" width="9.140625" style="39" customWidth="1"/>
    <col min="7187" max="7410" width="11.42578125" style="39"/>
    <col min="7411" max="7411" width="15.5703125" style="39" bestFit="1" customWidth="1"/>
    <col min="7412" max="7413" width="5.85546875" style="39" customWidth="1"/>
    <col min="7414" max="7414" width="7.28515625" style="39" bestFit="1" customWidth="1"/>
    <col min="7415" max="7434" width="5.85546875" style="39" customWidth="1"/>
    <col min="7435" max="7435" width="7.5703125" style="39" bestFit="1" customWidth="1"/>
    <col min="7436" max="7439" width="9.140625" style="39" customWidth="1"/>
    <col min="7440" max="7440" width="1" style="39" customWidth="1"/>
    <col min="7441" max="7442" width="9.140625" style="39" customWidth="1"/>
    <col min="7443" max="7666" width="11.42578125" style="39"/>
    <col min="7667" max="7667" width="15.5703125" style="39" bestFit="1" customWidth="1"/>
    <col min="7668" max="7669" width="5.85546875" style="39" customWidth="1"/>
    <col min="7670" max="7670" width="7.28515625" style="39" bestFit="1" customWidth="1"/>
    <col min="7671" max="7690" width="5.85546875" style="39" customWidth="1"/>
    <col min="7691" max="7691" width="7.5703125" style="39" bestFit="1" customWidth="1"/>
    <col min="7692" max="7695" width="9.140625" style="39" customWidth="1"/>
    <col min="7696" max="7696" width="1" style="39" customWidth="1"/>
    <col min="7697" max="7698" width="9.140625" style="39" customWidth="1"/>
    <col min="7699" max="7922" width="11.42578125" style="39"/>
    <col min="7923" max="7923" width="15.5703125" style="39" bestFit="1" customWidth="1"/>
    <col min="7924" max="7925" width="5.85546875" style="39" customWidth="1"/>
    <col min="7926" max="7926" width="7.28515625" style="39" bestFit="1" customWidth="1"/>
    <col min="7927" max="7946" width="5.85546875" style="39" customWidth="1"/>
    <col min="7947" max="7947" width="7.5703125" style="39" bestFit="1" customWidth="1"/>
    <col min="7948" max="7951" width="9.140625" style="39" customWidth="1"/>
    <col min="7952" max="7952" width="1" style="39" customWidth="1"/>
    <col min="7953" max="7954" width="9.140625" style="39" customWidth="1"/>
    <col min="7955" max="8178" width="11.42578125" style="39"/>
    <col min="8179" max="8179" width="15.5703125" style="39" bestFit="1" customWidth="1"/>
    <col min="8180" max="8181" width="5.85546875" style="39" customWidth="1"/>
    <col min="8182" max="8182" width="7.28515625" style="39" bestFit="1" customWidth="1"/>
    <col min="8183" max="8202" width="5.85546875" style="39" customWidth="1"/>
    <col min="8203" max="8203" width="7.5703125" style="39" bestFit="1" customWidth="1"/>
    <col min="8204" max="8207" width="9.140625" style="39" customWidth="1"/>
    <col min="8208" max="8208" width="1" style="39" customWidth="1"/>
    <col min="8209" max="8210" width="9.140625" style="39" customWidth="1"/>
    <col min="8211" max="8434" width="11.42578125" style="39"/>
    <col min="8435" max="8435" width="15.5703125" style="39" bestFit="1" customWidth="1"/>
    <col min="8436" max="8437" width="5.85546875" style="39" customWidth="1"/>
    <col min="8438" max="8438" width="7.28515625" style="39" bestFit="1" customWidth="1"/>
    <col min="8439" max="8458" width="5.85546875" style="39" customWidth="1"/>
    <col min="8459" max="8459" width="7.5703125" style="39" bestFit="1" customWidth="1"/>
    <col min="8460" max="8463" width="9.140625" style="39" customWidth="1"/>
    <col min="8464" max="8464" width="1" style="39" customWidth="1"/>
    <col min="8465" max="8466" width="9.140625" style="39" customWidth="1"/>
    <col min="8467" max="8690" width="11.42578125" style="39"/>
    <col min="8691" max="8691" width="15.5703125" style="39" bestFit="1" customWidth="1"/>
    <col min="8692" max="8693" width="5.85546875" style="39" customWidth="1"/>
    <col min="8694" max="8694" width="7.28515625" style="39" bestFit="1" customWidth="1"/>
    <col min="8695" max="8714" width="5.85546875" style="39" customWidth="1"/>
    <col min="8715" max="8715" width="7.5703125" style="39" bestFit="1" customWidth="1"/>
    <col min="8716" max="8719" width="9.140625" style="39" customWidth="1"/>
    <col min="8720" max="8720" width="1" style="39" customWidth="1"/>
    <col min="8721" max="8722" width="9.140625" style="39" customWidth="1"/>
    <col min="8723" max="8946" width="11.42578125" style="39"/>
    <col min="8947" max="8947" width="15.5703125" style="39" bestFit="1" customWidth="1"/>
    <col min="8948" max="8949" width="5.85546875" style="39" customWidth="1"/>
    <col min="8950" max="8950" width="7.28515625" style="39" bestFit="1" customWidth="1"/>
    <col min="8951" max="8970" width="5.85546875" style="39" customWidth="1"/>
    <col min="8971" max="8971" width="7.5703125" style="39" bestFit="1" customWidth="1"/>
    <col min="8972" max="8975" width="9.140625" style="39" customWidth="1"/>
    <col min="8976" max="8976" width="1" style="39" customWidth="1"/>
    <col min="8977" max="8978" width="9.140625" style="39" customWidth="1"/>
    <col min="8979" max="9202" width="11.42578125" style="39"/>
    <col min="9203" max="9203" width="15.5703125" style="39" bestFit="1" customWidth="1"/>
    <col min="9204" max="9205" width="5.85546875" style="39" customWidth="1"/>
    <col min="9206" max="9206" width="7.28515625" style="39" bestFit="1" customWidth="1"/>
    <col min="9207" max="9226" width="5.85546875" style="39" customWidth="1"/>
    <col min="9227" max="9227" width="7.5703125" style="39" bestFit="1" customWidth="1"/>
    <col min="9228" max="9231" width="9.140625" style="39" customWidth="1"/>
    <col min="9232" max="9232" width="1" style="39" customWidth="1"/>
    <col min="9233" max="9234" width="9.140625" style="39" customWidth="1"/>
    <col min="9235" max="9458" width="11.42578125" style="39"/>
    <col min="9459" max="9459" width="15.5703125" style="39" bestFit="1" customWidth="1"/>
    <col min="9460" max="9461" width="5.85546875" style="39" customWidth="1"/>
    <col min="9462" max="9462" width="7.28515625" style="39" bestFit="1" customWidth="1"/>
    <col min="9463" max="9482" width="5.85546875" style="39" customWidth="1"/>
    <col min="9483" max="9483" width="7.5703125" style="39" bestFit="1" customWidth="1"/>
    <col min="9484" max="9487" width="9.140625" style="39" customWidth="1"/>
    <col min="9488" max="9488" width="1" style="39" customWidth="1"/>
    <col min="9489" max="9490" width="9.140625" style="39" customWidth="1"/>
    <col min="9491" max="9714" width="11.42578125" style="39"/>
    <col min="9715" max="9715" width="15.5703125" style="39" bestFit="1" customWidth="1"/>
    <col min="9716" max="9717" width="5.85546875" style="39" customWidth="1"/>
    <col min="9718" max="9718" width="7.28515625" style="39" bestFit="1" customWidth="1"/>
    <col min="9719" max="9738" width="5.85546875" style="39" customWidth="1"/>
    <col min="9739" max="9739" width="7.5703125" style="39" bestFit="1" customWidth="1"/>
    <col min="9740" max="9743" width="9.140625" style="39" customWidth="1"/>
    <col min="9744" max="9744" width="1" style="39" customWidth="1"/>
    <col min="9745" max="9746" width="9.140625" style="39" customWidth="1"/>
    <col min="9747" max="9970" width="11.42578125" style="39"/>
    <col min="9971" max="9971" width="15.5703125" style="39" bestFit="1" customWidth="1"/>
    <col min="9972" max="9973" width="5.85546875" style="39" customWidth="1"/>
    <col min="9974" max="9974" width="7.28515625" style="39" bestFit="1" customWidth="1"/>
    <col min="9975" max="9994" width="5.85546875" style="39" customWidth="1"/>
    <col min="9995" max="9995" width="7.5703125" style="39" bestFit="1" customWidth="1"/>
    <col min="9996" max="9999" width="9.140625" style="39" customWidth="1"/>
    <col min="10000" max="10000" width="1" style="39" customWidth="1"/>
    <col min="10001" max="10002" width="9.140625" style="39" customWidth="1"/>
    <col min="10003" max="10226" width="11.42578125" style="39"/>
    <col min="10227" max="10227" width="15.5703125" style="39" bestFit="1" customWidth="1"/>
    <col min="10228" max="10229" width="5.85546875" style="39" customWidth="1"/>
    <col min="10230" max="10230" width="7.28515625" style="39" bestFit="1" customWidth="1"/>
    <col min="10231" max="10250" width="5.85546875" style="39" customWidth="1"/>
    <col min="10251" max="10251" width="7.5703125" style="39" bestFit="1" customWidth="1"/>
    <col min="10252" max="10255" width="9.140625" style="39" customWidth="1"/>
    <col min="10256" max="10256" width="1" style="39" customWidth="1"/>
    <col min="10257" max="10258" width="9.140625" style="39" customWidth="1"/>
    <col min="10259" max="10482" width="11.42578125" style="39"/>
    <col min="10483" max="10483" width="15.5703125" style="39" bestFit="1" customWidth="1"/>
    <col min="10484" max="10485" width="5.85546875" style="39" customWidth="1"/>
    <col min="10486" max="10486" width="7.28515625" style="39" bestFit="1" customWidth="1"/>
    <col min="10487" max="10506" width="5.85546875" style="39" customWidth="1"/>
    <col min="10507" max="10507" width="7.5703125" style="39" bestFit="1" customWidth="1"/>
    <col min="10508" max="10511" width="9.140625" style="39" customWidth="1"/>
    <col min="10512" max="10512" width="1" style="39" customWidth="1"/>
    <col min="10513" max="10514" width="9.140625" style="39" customWidth="1"/>
    <col min="10515" max="10738" width="11.42578125" style="39"/>
    <col min="10739" max="10739" width="15.5703125" style="39" bestFit="1" customWidth="1"/>
    <col min="10740" max="10741" width="5.85546875" style="39" customWidth="1"/>
    <col min="10742" max="10742" width="7.28515625" style="39" bestFit="1" customWidth="1"/>
    <col min="10743" max="10762" width="5.85546875" style="39" customWidth="1"/>
    <col min="10763" max="10763" width="7.5703125" style="39" bestFit="1" customWidth="1"/>
    <col min="10764" max="10767" width="9.140625" style="39" customWidth="1"/>
    <col min="10768" max="10768" width="1" style="39" customWidth="1"/>
    <col min="10769" max="10770" width="9.140625" style="39" customWidth="1"/>
    <col min="10771" max="10994" width="11.42578125" style="39"/>
    <col min="10995" max="10995" width="15.5703125" style="39" bestFit="1" customWidth="1"/>
    <col min="10996" max="10997" width="5.85546875" style="39" customWidth="1"/>
    <col min="10998" max="10998" width="7.28515625" style="39" bestFit="1" customWidth="1"/>
    <col min="10999" max="11018" width="5.85546875" style="39" customWidth="1"/>
    <col min="11019" max="11019" width="7.5703125" style="39" bestFit="1" customWidth="1"/>
    <col min="11020" max="11023" width="9.140625" style="39" customWidth="1"/>
    <col min="11024" max="11024" width="1" style="39" customWidth="1"/>
    <col min="11025" max="11026" width="9.140625" style="39" customWidth="1"/>
    <col min="11027" max="11250" width="11.42578125" style="39"/>
    <col min="11251" max="11251" width="15.5703125" style="39" bestFit="1" customWidth="1"/>
    <col min="11252" max="11253" width="5.85546875" style="39" customWidth="1"/>
    <col min="11254" max="11254" width="7.28515625" style="39" bestFit="1" customWidth="1"/>
    <col min="11255" max="11274" width="5.85546875" style="39" customWidth="1"/>
    <col min="11275" max="11275" width="7.5703125" style="39" bestFit="1" customWidth="1"/>
    <col min="11276" max="11279" width="9.140625" style="39" customWidth="1"/>
    <col min="11280" max="11280" width="1" style="39" customWidth="1"/>
    <col min="11281" max="11282" width="9.140625" style="39" customWidth="1"/>
    <col min="11283" max="11506" width="11.42578125" style="39"/>
    <col min="11507" max="11507" width="15.5703125" style="39" bestFit="1" customWidth="1"/>
    <col min="11508" max="11509" width="5.85546875" style="39" customWidth="1"/>
    <col min="11510" max="11510" width="7.28515625" style="39" bestFit="1" customWidth="1"/>
    <col min="11511" max="11530" width="5.85546875" style="39" customWidth="1"/>
    <col min="11531" max="11531" width="7.5703125" style="39" bestFit="1" customWidth="1"/>
    <col min="11532" max="11535" width="9.140625" style="39" customWidth="1"/>
    <col min="11536" max="11536" width="1" style="39" customWidth="1"/>
    <col min="11537" max="11538" width="9.140625" style="39" customWidth="1"/>
    <col min="11539" max="11762" width="11.42578125" style="39"/>
    <col min="11763" max="11763" width="15.5703125" style="39" bestFit="1" customWidth="1"/>
    <col min="11764" max="11765" width="5.85546875" style="39" customWidth="1"/>
    <col min="11766" max="11766" width="7.28515625" style="39" bestFit="1" customWidth="1"/>
    <col min="11767" max="11786" width="5.85546875" style="39" customWidth="1"/>
    <col min="11787" max="11787" width="7.5703125" style="39" bestFit="1" customWidth="1"/>
    <col min="11788" max="11791" width="9.140625" style="39" customWidth="1"/>
    <col min="11792" max="11792" width="1" style="39" customWidth="1"/>
    <col min="11793" max="11794" width="9.140625" style="39" customWidth="1"/>
    <col min="11795" max="12018" width="11.42578125" style="39"/>
    <col min="12019" max="12019" width="15.5703125" style="39" bestFit="1" customWidth="1"/>
    <col min="12020" max="12021" width="5.85546875" style="39" customWidth="1"/>
    <col min="12022" max="12022" width="7.28515625" style="39" bestFit="1" customWidth="1"/>
    <col min="12023" max="12042" width="5.85546875" style="39" customWidth="1"/>
    <col min="12043" max="12043" width="7.5703125" style="39" bestFit="1" customWidth="1"/>
    <col min="12044" max="12047" width="9.140625" style="39" customWidth="1"/>
    <col min="12048" max="12048" width="1" style="39" customWidth="1"/>
    <col min="12049" max="12050" width="9.140625" style="39" customWidth="1"/>
    <col min="12051" max="12274" width="11.42578125" style="39"/>
    <col min="12275" max="12275" width="15.5703125" style="39" bestFit="1" customWidth="1"/>
    <col min="12276" max="12277" width="5.85546875" style="39" customWidth="1"/>
    <col min="12278" max="12278" width="7.28515625" style="39" bestFit="1" customWidth="1"/>
    <col min="12279" max="12298" width="5.85546875" style="39" customWidth="1"/>
    <col min="12299" max="12299" width="7.5703125" style="39" bestFit="1" customWidth="1"/>
    <col min="12300" max="12303" width="9.140625" style="39" customWidth="1"/>
    <col min="12304" max="12304" width="1" style="39" customWidth="1"/>
    <col min="12305" max="12306" width="9.140625" style="39" customWidth="1"/>
    <col min="12307" max="12530" width="11.42578125" style="39"/>
    <col min="12531" max="12531" width="15.5703125" style="39" bestFit="1" customWidth="1"/>
    <col min="12532" max="12533" width="5.85546875" style="39" customWidth="1"/>
    <col min="12534" max="12534" width="7.28515625" style="39" bestFit="1" customWidth="1"/>
    <col min="12535" max="12554" width="5.85546875" style="39" customWidth="1"/>
    <col min="12555" max="12555" width="7.5703125" style="39" bestFit="1" customWidth="1"/>
    <col min="12556" max="12559" width="9.140625" style="39" customWidth="1"/>
    <col min="12560" max="12560" width="1" style="39" customWidth="1"/>
    <col min="12561" max="12562" width="9.140625" style="39" customWidth="1"/>
    <col min="12563" max="12786" width="11.42578125" style="39"/>
    <col min="12787" max="12787" width="15.5703125" style="39" bestFit="1" customWidth="1"/>
    <col min="12788" max="12789" width="5.85546875" style="39" customWidth="1"/>
    <col min="12790" max="12790" width="7.28515625" style="39" bestFit="1" customWidth="1"/>
    <col min="12791" max="12810" width="5.85546875" style="39" customWidth="1"/>
    <col min="12811" max="12811" width="7.5703125" style="39" bestFit="1" customWidth="1"/>
    <col min="12812" max="12815" width="9.140625" style="39" customWidth="1"/>
    <col min="12816" max="12816" width="1" style="39" customWidth="1"/>
    <col min="12817" max="12818" width="9.140625" style="39" customWidth="1"/>
    <col min="12819" max="13042" width="11.42578125" style="39"/>
    <col min="13043" max="13043" width="15.5703125" style="39" bestFit="1" customWidth="1"/>
    <col min="13044" max="13045" width="5.85546875" style="39" customWidth="1"/>
    <col min="13046" max="13046" width="7.28515625" style="39" bestFit="1" customWidth="1"/>
    <col min="13047" max="13066" width="5.85546875" style="39" customWidth="1"/>
    <col min="13067" max="13067" width="7.5703125" style="39" bestFit="1" customWidth="1"/>
    <col min="13068" max="13071" width="9.140625" style="39" customWidth="1"/>
    <col min="13072" max="13072" width="1" style="39" customWidth="1"/>
    <col min="13073" max="13074" width="9.140625" style="39" customWidth="1"/>
    <col min="13075" max="13298" width="11.42578125" style="39"/>
    <col min="13299" max="13299" width="15.5703125" style="39" bestFit="1" customWidth="1"/>
    <col min="13300" max="13301" width="5.85546875" style="39" customWidth="1"/>
    <col min="13302" max="13302" width="7.28515625" style="39" bestFit="1" customWidth="1"/>
    <col min="13303" max="13322" width="5.85546875" style="39" customWidth="1"/>
    <col min="13323" max="13323" width="7.5703125" style="39" bestFit="1" customWidth="1"/>
    <col min="13324" max="13327" width="9.140625" style="39" customWidth="1"/>
    <col min="13328" max="13328" width="1" style="39" customWidth="1"/>
    <col min="13329" max="13330" width="9.140625" style="39" customWidth="1"/>
    <col min="13331" max="13554" width="11.42578125" style="39"/>
    <col min="13555" max="13555" width="15.5703125" style="39" bestFit="1" customWidth="1"/>
    <col min="13556" max="13557" width="5.85546875" style="39" customWidth="1"/>
    <col min="13558" max="13558" width="7.28515625" style="39" bestFit="1" customWidth="1"/>
    <col min="13559" max="13578" width="5.85546875" style="39" customWidth="1"/>
    <col min="13579" max="13579" width="7.5703125" style="39" bestFit="1" customWidth="1"/>
    <col min="13580" max="13583" width="9.140625" style="39" customWidth="1"/>
    <col min="13584" max="13584" width="1" style="39" customWidth="1"/>
    <col min="13585" max="13586" width="9.140625" style="39" customWidth="1"/>
    <col min="13587" max="13810" width="11.42578125" style="39"/>
    <col min="13811" max="13811" width="15.5703125" style="39" bestFit="1" customWidth="1"/>
    <col min="13812" max="13813" width="5.85546875" style="39" customWidth="1"/>
    <col min="13814" max="13814" width="7.28515625" style="39" bestFit="1" customWidth="1"/>
    <col min="13815" max="13834" width="5.85546875" style="39" customWidth="1"/>
    <col min="13835" max="13835" width="7.5703125" style="39" bestFit="1" customWidth="1"/>
    <col min="13836" max="13839" width="9.140625" style="39" customWidth="1"/>
    <col min="13840" max="13840" width="1" style="39" customWidth="1"/>
    <col min="13841" max="13842" width="9.140625" style="39" customWidth="1"/>
    <col min="13843" max="14066" width="11.42578125" style="39"/>
    <col min="14067" max="14067" width="15.5703125" style="39" bestFit="1" customWidth="1"/>
    <col min="14068" max="14069" width="5.85546875" style="39" customWidth="1"/>
    <col min="14070" max="14070" width="7.28515625" style="39" bestFit="1" customWidth="1"/>
    <col min="14071" max="14090" width="5.85546875" style="39" customWidth="1"/>
    <col min="14091" max="14091" width="7.5703125" style="39" bestFit="1" customWidth="1"/>
    <col min="14092" max="14095" width="9.140625" style="39" customWidth="1"/>
    <col min="14096" max="14096" width="1" style="39" customWidth="1"/>
    <col min="14097" max="14098" width="9.140625" style="39" customWidth="1"/>
    <col min="14099" max="14322" width="11.42578125" style="39"/>
    <col min="14323" max="14323" width="15.5703125" style="39" bestFit="1" customWidth="1"/>
    <col min="14324" max="14325" width="5.85546875" style="39" customWidth="1"/>
    <col min="14326" max="14326" width="7.28515625" style="39" bestFit="1" customWidth="1"/>
    <col min="14327" max="14346" width="5.85546875" style="39" customWidth="1"/>
    <col min="14347" max="14347" width="7.5703125" style="39" bestFit="1" customWidth="1"/>
    <col min="14348" max="14351" width="9.140625" style="39" customWidth="1"/>
    <col min="14352" max="14352" width="1" style="39" customWidth="1"/>
    <col min="14353" max="14354" width="9.140625" style="39" customWidth="1"/>
    <col min="14355" max="14578" width="11.42578125" style="39"/>
    <col min="14579" max="14579" width="15.5703125" style="39" bestFit="1" customWidth="1"/>
    <col min="14580" max="14581" width="5.85546875" style="39" customWidth="1"/>
    <col min="14582" max="14582" width="7.28515625" style="39" bestFit="1" customWidth="1"/>
    <col min="14583" max="14602" width="5.85546875" style="39" customWidth="1"/>
    <col min="14603" max="14603" width="7.5703125" style="39" bestFit="1" customWidth="1"/>
    <col min="14604" max="14607" width="9.140625" style="39" customWidth="1"/>
    <col min="14608" max="14608" width="1" style="39" customWidth="1"/>
    <col min="14609" max="14610" width="9.140625" style="39" customWidth="1"/>
    <col min="14611" max="14834" width="11.42578125" style="39"/>
    <col min="14835" max="14835" width="15.5703125" style="39" bestFit="1" customWidth="1"/>
    <col min="14836" max="14837" width="5.85546875" style="39" customWidth="1"/>
    <col min="14838" max="14838" width="7.28515625" style="39" bestFit="1" customWidth="1"/>
    <col min="14839" max="14858" width="5.85546875" style="39" customWidth="1"/>
    <col min="14859" max="14859" width="7.5703125" style="39" bestFit="1" customWidth="1"/>
    <col min="14860" max="14863" width="9.140625" style="39" customWidth="1"/>
    <col min="14864" max="14864" width="1" style="39" customWidth="1"/>
    <col min="14865" max="14866" width="9.140625" style="39" customWidth="1"/>
    <col min="14867" max="15090" width="11.42578125" style="39"/>
    <col min="15091" max="15091" width="15.5703125" style="39" bestFit="1" customWidth="1"/>
    <col min="15092" max="15093" width="5.85546875" style="39" customWidth="1"/>
    <col min="15094" max="15094" width="7.28515625" style="39" bestFit="1" customWidth="1"/>
    <col min="15095" max="15114" width="5.85546875" style="39" customWidth="1"/>
    <col min="15115" max="15115" width="7.5703125" style="39" bestFit="1" customWidth="1"/>
    <col min="15116" max="15119" width="9.140625" style="39" customWidth="1"/>
    <col min="15120" max="15120" width="1" style="39" customWidth="1"/>
    <col min="15121" max="15122" width="9.140625" style="39" customWidth="1"/>
    <col min="15123" max="15346" width="11.42578125" style="39"/>
    <col min="15347" max="15347" width="15.5703125" style="39" bestFit="1" customWidth="1"/>
    <col min="15348" max="15349" width="5.85546875" style="39" customWidth="1"/>
    <col min="15350" max="15350" width="7.28515625" style="39" bestFit="1" customWidth="1"/>
    <col min="15351" max="15370" width="5.85546875" style="39" customWidth="1"/>
    <col min="15371" max="15371" width="7.5703125" style="39" bestFit="1" customWidth="1"/>
    <col min="15372" max="15375" width="9.140625" style="39" customWidth="1"/>
    <col min="15376" max="15376" width="1" style="39" customWidth="1"/>
    <col min="15377" max="15378" width="9.140625" style="39" customWidth="1"/>
    <col min="15379" max="15602" width="11.42578125" style="39"/>
    <col min="15603" max="15603" width="15.5703125" style="39" bestFit="1" customWidth="1"/>
    <col min="15604" max="15605" width="5.85546875" style="39" customWidth="1"/>
    <col min="15606" max="15606" width="7.28515625" style="39" bestFit="1" customWidth="1"/>
    <col min="15607" max="15626" width="5.85546875" style="39" customWidth="1"/>
    <col min="15627" max="15627" width="7.5703125" style="39" bestFit="1" customWidth="1"/>
    <col min="15628" max="15631" width="9.140625" style="39" customWidth="1"/>
    <col min="15632" max="15632" width="1" style="39" customWidth="1"/>
    <col min="15633" max="15634" width="9.140625" style="39" customWidth="1"/>
    <col min="15635" max="15858" width="11.42578125" style="39"/>
    <col min="15859" max="15859" width="15.5703125" style="39" bestFit="1" customWidth="1"/>
    <col min="15860" max="15861" width="5.85546875" style="39" customWidth="1"/>
    <col min="15862" max="15862" width="7.28515625" style="39" bestFit="1" customWidth="1"/>
    <col min="15863" max="15882" width="5.85546875" style="39" customWidth="1"/>
    <col min="15883" max="15883" width="7.5703125" style="39" bestFit="1" customWidth="1"/>
    <col min="15884" max="15887" width="9.140625" style="39" customWidth="1"/>
    <col min="15888" max="15888" width="1" style="39" customWidth="1"/>
    <col min="15889" max="15890" width="9.140625" style="39" customWidth="1"/>
    <col min="15891" max="16114" width="11.42578125" style="39"/>
    <col min="16115" max="16115" width="15.5703125" style="39" bestFit="1" customWidth="1"/>
    <col min="16116" max="16117" width="5.85546875" style="39" customWidth="1"/>
    <col min="16118" max="16118" width="7.28515625" style="39" bestFit="1" customWidth="1"/>
    <col min="16119" max="16138" width="5.85546875" style="39" customWidth="1"/>
    <col min="16139" max="16139" width="7.5703125" style="39" bestFit="1" customWidth="1"/>
    <col min="16140" max="16143" width="9.140625" style="39" customWidth="1"/>
    <col min="16144" max="16144" width="1" style="39" customWidth="1"/>
    <col min="16145" max="16146" width="9.140625" style="39" customWidth="1"/>
    <col min="16147" max="16384" width="11.42578125" style="39"/>
  </cols>
  <sheetData>
    <row r="1" spans="2:18" s="14" customFormat="1" ht="23.25" customHeight="1" thickBot="1">
      <c r="B1" s="7"/>
      <c r="C1" s="8" t="s">
        <v>29</v>
      </c>
      <c r="D1" s="9"/>
      <c r="E1" s="9"/>
      <c r="F1" s="9"/>
      <c r="G1" s="10"/>
      <c r="H1" s="11" t="s">
        <v>30</v>
      </c>
      <c r="I1" s="12"/>
      <c r="J1" s="12"/>
      <c r="K1" s="13"/>
      <c r="L1" s="89" t="s">
        <v>31</v>
      </c>
      <c r="M1" s="90"/>
      <c r="N1" s="87" t="s">
        <v>32</v>
      </c>
      <c r="O1" s="88"/>
      <c r="Q1" s="85" t="s">
        <v>22</v>
      </c>
      <c r="R1" s="86"/>
    </row>
    <row r="2" spans="2:18" s="14" customFormat="1" ht="23.25" customHeight="1" thickTop="1" thickBot="1">
      <c r="B2" s="15"/>
      <c r="C2" s="16">
        <f>C4+D4+E4+F4+G4+(Q4/7)</f>
        <v>16549.627714285718</v>
      </c>
      <c r="D2" s="17"/>
      <c r="E2" s="18">
        <f>IF(F2&gt;0,F2/(C5+D5+E5+F5+G5),"")</f>
        <v>0.11848726093146716</v>
      </c>
      <c r="F2" s="19">
        <f>C6+D6+E6+F6+G6+(Q6/7)</f>
        <v>1947.9</v>
      </c>
      <c r="G2" s="20"/>
      <c r="H2" s="21">
        <f>H4+I4+J4+K4+(Q4/7)</f>
        <v>9399.5177142857137</v>
      </c>
      <c r="I2" s="22"/>
      <c r="J2" s="23">
        <f>IF(K2&gt;0,K2/(H5+I5+J5+K5),"")</f>
        <v>2.5486477828185229E-2</v>
      </c>
      <c r="K2" s="24">
        <f>H6+I6+J6+K6+(Q6/7)</f>
        <v>236.76</v>
      </c>
      <c r="L2" s="25">
        <f>L4+M4+(Q4/7)</f>
        <v>6296.1957142857136</v>
      </c>
      <c r="M2" s="26">
        <f>IF((L6+M6)&gt;0,(L6+M6)/(L5+M5),"")</f>
        <v>7.7645640131192906E-2</v>
      </c>
      <c r="N2" s="27">
        <f>N4+O4+(Q4/7)</f>
        <v>14039.535714285716</v>
      </c>
      <c r="O2" s="28">
        <f>IF((N6+O6)&gt;0,(N6+O6)/(N5+O5),"")</f>
        <v>1.7610636304573338E-2</v>
      </c>
      <c r="Q2" s="29">
        <f>Q4+R4</f>
        <v>769.2</v>
      </c>
      <c r="R2" s="30" t="str">
        <f>IF((Q6+R6)&gt;0,(Q6+R6)/(Q5+R5),"")</f>
        <v/>
      </c>
    </row>
    <row r="3" spans="2:18" ht="15.75" thickTop="1">
      <c r="B3" s="31" t="s">
        <v>23</v>
      </c>
      <c r="C3" s="32">
        <v>105</v>
      </c>
      <c r="D3" s="33">
        <v>292</v>
      </c>
      <c r="E3" s="34">
        <v>314</v>
      </c>
      <c r="F3" s="35">
        <v>50</v>
      </c>
      <c r="G3" s="36">
        <v>53</v>
      </c>
      <c r="H3" s="32">
        <v>19</v>
      </c>
      <c r="I3" s="33">
        <v>309</v>
      </c>
      <c r="J3" s="35">
        <v>50</v>
      </c>
      <c r="K3" s="36">
        <v>53</v>
      </c>
      <c r="L3" s="32">
        <v>228</v>
      </c>
      <c r="M3" s="37">
        <v>229</v>
      </c>
      <c r="N3" s="32">
        <v>236</v>
      </c>
      <c r="O3" s="38">
        <v>237</v>
      </c>
      <c r="Q3" s="40">
        <v>328</v>
      </c>
      <c r="R3" s="38"/>
    </row>
    <row r="4" spans="2:18" ht="18.75" customHeight="1">
      <c r="B4" s="41" t="s">
        <v>33</v>
      </c>
      <c r="C4" s="42">
        <f>C19+C26+C33</f>
        <v>3803.34</v>
      </c>
      <c r="D4" s="43">
        <f t="shared" ref="D4:O4" si="0">D19+D26+D33</f>
        <v>0</v>
      </c>
      <c r="E4" s="43">
        <f t="shared" si="0"/>
        <v>12667.17</v>
      </c>
      <c r="F4" s="44">
        <f>F19+(F26-F20)+(F20/5)+F33</f>
        <v>0</v>
      </c>
      <c r="G4" s="45">
        <f>G19+(G26-G20)+(G20/5)+G33</f>
        <v>-30.768000000000001</v>
      </c>
      <c r="H4" s="42">
        <f t="shared" si="0"/>
        <v>3524.02</v>
      </c>
      <c r="I4" s="43">
        <f t="shared" si="0"/>
        <v>5796.38</v>
      </c>
      <c r="J4" s="44">
        <f>J19+(J26-J20)+(J20/5)+J33</f>
        <v>0</v>
      </c>
      <c r="K4" s="45">
        <f>K19+(K26-K20)+(K20/5)+K33</f>
        <v>-30.768000000000001</v>
      </c>
      <c r="L4" s="42">
        <f t="shared" si="0"/>
        <v>0</v>
      </c>
      <c r="M4" s="46">
        <f t="shared" si="0"/>
        <v>6186.3099999999995</v>
      </c>
      <c r="N4" s="42">
        <f t="shared" si="0"/>
        <v>110.09</v>
      </c>
      <c r="O4" s="47">
        <f t="shared" si="0"/>
        <v>13819.560000000001</v>
      </c>
      <c r="Q4" s="48">
        <f>Q19+Q26+Q33</f>
        <v>769.2</v>
      </c>
      <c r="R4" s="47">
        <f>R19+R26+R33</f>
        <v>0</v>
      </c>
    </row>
    <row r="5" spans="2:18" ht="18.75" customHeight="1">
      <c r="B5" s="41" t="s">
        <v>24</v>
      </c>
      <c r="C5" s="42">
        <f>C4-(C15+C17+C18+C22+C24+C25+C28+C29+C30+C31+C32)</f>
        <v>3803.34</v>
      </c>
      <c r="D5" s="43">
        <f>D4-(D15+D17+D18+D22+D24+D25+D28+D29+D30+D31+D32)</f>
        <v>0</v>
      </c>
      <c r="E5" s="43">
        <f t="shared" ref="E5:O5" si="1">E4-(E15+E17+E18+E22+E24+E25+E28+E29+E30+E31+E32)</f>
        <v>12667.17</v>
      </c>
      <c r="F5" s="44">
        <f>F4-F15-F17-F18-F22-F24-F25-F28-F29-F30-F31-F32</f>
        <v>0</v>
      </c>
      <c r="G5" s="45">
        <f>G4-G15-G17-G18-G22-G24-G25-G28-G29-G30-G31-G32</f>
        <v>-30.768000000000001</v>
      </c>
      <c r="H5" s="42">
        <f t="shared" si="1"/>
        <v>3524.02</v>
      </c>
      <c r="I5" s="43">
        <f t="shared" si="1"/>
        <v>5796.38</v>
      </c>
      <c r="J5" s="44">
        <f>J4-J15-J17-J18-J22-J24-J25-J28-J29-J30-J31-J32</f>
        <v>0</v>
      </c>
      <c r="K5" s="45">
        <f>K4-K15-K17-K18-K22-K24-K25-K28-K29-K30-K31-K32</f>
        <v>-30.768000000000001</v>
      </c>
      <c r="L5" s="42">
        <f t="shared" si="1"/>
        <v>0</v>
      </c>
      <c r="M5" s="46">
        <f t="shared" si="1"/>
        <v>6186.3099999999995</v>
      </c>
      <c r="N5" s="42">
        <f t="shared" si="1"/>
        <v>110.09</v>
      </c>
      <c r="O5" s="47">
        <f t="shared" si="1"/>
        <v>13819.560000000001</v>
      </c>
      <c r="Q5" s="48">
        <f>Q4-(Q15+Q17+Q18+Q22+Q24+Q25+Q28+Q29+Q30+Q31+Q32)</f>
        <v>769.2</v>
      </c>
      <c r="R5" s="47">
        <f>R4-(R15+R17+R18+R22+R24+R25+R28+R29+R30+R31+R32)</f>
        <v>0</v>
      </c>
    </row>
    <row r="6" spans="2:18">
      <c r="B6" s="49" t="s">
        <v>25</v>
      </c>
      <c r="C6" s="50">
        <v>1947.9</v>
      </c>
      <c r="D6" s="51"/>
      <c r="E6" s="51"/>
      <c r="F6" s="52"/>
      <c r="G6" s="53"/>
      <c r="H6" s="50"/>
      <c r="I6" s="51">
        <v>236.76</v>
      </c>
      <c r="J6" s="52"/>
      <c r="K6" s="54"/>
      <c r="L6" s="50"/>
      <c r="M6" s="55">
        <v>480.34</v>
      </c>
      <c r="N6" s="50"/>
      <c r="O6" s="56">
        <v>245.31</v>
      </c>
      <c r="Q6" s="57"/>
      <c r="R6" s="56"/>
    </row>
    <row r="7" spans="2:18" outlineLevel="1">
      <c r="B7" s="58">
        <v>17</v>
      </c>
      <c r="C7" s="42">
        <v>299.14</v>
      </c>
      <c r="D7" s="43"/>
      <c r="E7" s="43">
        <v>1495.7</v>
      </c>
      <c r="F7" s="44"/>
      <c r="G7" s="45"/>
      <c r="H7" s="42"/>
      <c r="I7" s="43">
        <v>1239.28</v>
      </c>
      <c r="J7" s="44"/>
      <c r="K7" s="59"/>
      <c r="L7" s="42"/>
      <c r="M7" s="46"/>
      <c r="N7" s="42"/>
      <c r="O7" s="47"/>
      <c r="Q7" s="48"/>
      <c r="R7" s="47"/>
    </row>
    <row r="8" spans="2:18" outlineLevel="1">
      <c r="B8" s="58">
        <v>18</v>
      </c>
      <c r="C8" s="42"/>
      <c r="D8" s="43"/>
      <c r="E8" s="43">
        <v>68.37</v>
      </c>
      <c r="F8" s="44"/>
      <c r="G8" s="45"/>
      <c r="H8" s="42">
        <v>1234.04</v>
      </c>
      <c r="I8" s="43"/>
      <c r="J8" s="44"/>
      <c r="K8" s="59"/>
      <c r="L8" s="42"/>
      <c r="M8" s="46"/>
      <c r="N8" s="42"/>
      <c r="O8" s="47"/>
      <c r="Q8" s="48"/>
      <c r="R8" s="47"/>
    </row>
    <row r="9" spans="2:18" outlineLevel="1">
      <c r="B9" s="58">
        <v>20</v>
      </c>
      <c r="C9" s="42">
        <v>692.29</v>
      </c>
      <c r="D9" s="43"/>
      <c r="E9" s="43">
        <v>811.95</v>
      </c>
      <c r="F9" s="44"/>
      <c r="G9" s="45"/>
      <c r="H9" s="42"/>
      <c r="I9" s="43"/>
      <c r="J9" s="44"/>
      <c r="K9" s="59"/>
      <c r="L9" s="42"/>
      <c r="M9" s="46"/>
      <c r="N9" s="42"/>
      <c r="O9" s="47"/>
      <c r="Q9" s="48"/>
      <c r="R9" s="47"/>
    </row>
    <row r="10" spans="2:18" outlineLevel="1">
      <c r="B10" s="58">
        <v>21</v>
      </c>
      <c r="C10" s="42">
        <v>1299.1099999999999</v>
      </c>
      <c r="D10" s="43"/>
      <c r="E10" s="43">
        <v>3034.1</v>
      </c>
      <c r="F10" s="44"/>
      <c r="G10" s="45"/>
      <c r="H10" s="42"/>
      <c r="I10" s="43">
        <v>1102.54</v>
      </c>
      <c r="J10" s="44"/>
      <c r="K10" s="59"/>
      <c r="L10" s="42"/>
      <c r="M10" s="46"/>
      <c r="N10" s="42"/>
      <c r="O10" s="47">
        <v>341.87</v>
      </c>
      <c r="Q10" s="48"/>
      <c r="R10" s="47"/>
    </row>
    <row r="11" spans="2:18" outlineLevel="1">
      <c r="B11" s="58">
        <v>22</v>
      </c>
      <c r="C11" s="42"/>
      <c r="D11" s="43"/>
      <c r="E11" s="43">
        <v>393.14</v>
      </c>
      <c r="F11" s="44"/>
      <c r="G11" s="45"/>
      <c r="H11" s="42"/>
      <c r="I11" s="43">
        <v>386.31</v>
      </c>
      <c r="J11" s="44"/>
      <c r="K11" s="59"/>
      <c r="L11" s="42"/>
      <c r="M11" s="46">
        <v>341.87</v>
      </c>
      <c r="N11" s="42"/>
      <c r="O11" s="47"/>
      <c r="Q11" s="48">
        <v>196.57</v>
      </c>
      <c r="R11" s="47"/>
    </row>
    <row r="12" spans="2:18" outlineLevel="1">
      <c r="B12" s="58">
        <v>23</v>
      </c>
      <c r="C12" s="42"/>
      <c r="D12" s="43"/>
      <c r="E12" s="43">
        <v>1239.28</v>
      </c>
      <c r="F12" s="44"/>
      <c r="G12" s="45"/>
      <c r="H12" s="42"/>
      <c r="I12" s="43">
        <v>1461.48</v>
      </c>
      <c r="J12" s="44"/>
      <c r="K12" s="59"/>
      <c r="L12" s="42"/>
      <c r="M12" s="46">
        <v>136.74</v>
      </c>
      <c r="N12" s="42"/>
      <c r="O12" s="47"/>
      <c r="Q12" s="48">
        <v>572.63</v>
      </c>
      <c r="R12" s="47"/>
    </row>
    <row r="13" spans="2:18" outlineLevel="1">
      <c r="B13" s="58">
        <v>24</v>
      </c>
      <c r="C13" s="42">
        <v>239.31</v>
      </c>
      <c r="D13" s="43"/>
      <c r="E13" s="43">
        <v>1111.9100000000001</v>
      </c>
      <c r="F13" s="44"/>
      <c r="G13" s="45"/>
      <c r="H13" s="42"/>
      <c r="I13" s="43">
        <v>1128.17</v>
      </c>
      <c r="J13" s="44"/>
      <c r="K13" s="59"/>
      <c r="L13" s="42"/>
      <c r="M13" s="46">
        <v>170.93</v>
      </c>
      <c r="N13" s="42"/>
      <c r="O13" s="47"/>
      <c r="Q13" s="48"/>
      <c r="R13" s="47"/>
    </row>
    <row r="14" spans="2:18" outlineLevel="1">
      <c r="B14" s="58">
        <v>25</v>
      </c>
      <c r="C14" s="42">
        <v>42.73</v>
      </c>
      <c r="D14" s="43"/>
      <c r="E14" s="43">
        <v>478.61</v>
      </c>
      <c r="F14" s="44"/>
      <c r="G14" s="45"/>
      <c r="H14" s="42"/>
      <c r="I14" s="43">
        <v>307.67</v>
      </c>
      <c r="J14" s="44"/>
      <c r="K14" s="59"/>
      <c r="L14" s="42"/>
      <c r="M14" s="46">
        <v>5066.6899999999996</v>
      </c>
      <c r="N14" s="42">
        <v>110.09</v>
      </c>
      <c r="O14" s="47">
        <v>13477.69</v>
      </c>
      <c r="Q14" s="48"/>
      <c r="R14" s="47"/>
    </row>
    <row r="15" spans="2:18" outlineLevel="1">
      <c r="B15" s="58">
        <v>26</v>
      </c>
      <c r="C15" s="42"/>
      <c r="D15" s="43"/>
      <c r="E15" s="43"/>
      <c r="F15" s="44"/>
      <c r="G15" s="45"/>
      <c r="H15" s="42"/>
      <c r="I15" s="43"/>
      <c r="J15" s="44"/>
      <c r="K15" s="59"/>
      <c r="L15" s="42"/>
      <c r="M15" s="46"/>
      <c r="N15" s="42"/>
      <c r="O15" s="47"/>
      <c r="Q15" s="48"/>
      <c r="R15" s="47"/>
    </row>
    <row r="16" spans="2:18" outlineLevel="1">
      <c r="B16" s="58">
        <v>27</v>
      </c>
      <c r="C16" s="42">
        <v>85.46</v>
      </c>
      <c r="D16" s="43"/>
      <c r="E16" s="43"/>
      <c r="F16" s="44"/>
      <c r="G16" s="45"/>
      <c r="H16" s="42">
        <v>2289.98</v>
      </c>
      <c r="I16" s="43">
        <v>170.93</v>
      </c>
      <c r="J16" s="44"/>
      <c r="K16" s="59"/>
      <c r="L16" s="42"/>
      <c r="M16" s="46"/>
      <c r="N16" s="42"/>
      <c r="O16" s="47"/>
      <c r="Q16" s="48"/>
      <c r="R16" s="47"/>
    </row>
    <row r="17" spans="2:18" outlineLevel="1">
      <c r="B17" s="58">
        <v>28</v>
      </c>
      <c r="C17" s="42"/>
      <c r="D17" s="43"/>
      <c r="E17" s="43"/>
      <c r="F17" s="44"/>
      <c r="G17" s="45"/>
      <c r="H17" s="42"/>
      <c r="I17" s="43"/>
      <c r="J17" s="44"/>
      <c r="K17" s="59"/>
      <c r="L17" s="42"/>
      <c r="M17" s="46"/>
      <c r="N17" s="42"/>
      <c r="O17" s="47"/>
      <c r="Q17" s="48"/>
      <c r="R17" s="47"/>
    </row>
    <row r="18" spans="2:18" outlineLevel="1">
      <c r="B18" s="58">
        <v>48</v>
      </c>
      <c r="C18" s="42"/>
      <c r="D18" s="43"/>
      <c r="E18" s="43"/>
      <c r="F18" s="44"/>
      <c r="G18" s="45"/>
      <c r="H18" s="42"/>
      <c r="I18" s="43"/>
      <c r="J18" s="44"/>
      <c r="K18" s="59"/>
      <c r="L18" s="42"/>
      <c r="M18" s="46"/>
      <c r="N18" s="42"/>
      <c r="O18" s="47"/>
      <c r="Q18" s="48"/>
      <c r="R18" s="47"/>
    </row>
    <row r="19" spans="2:18">
      <c r="B19" s="60" t="s">
        <v>26</v>
      </c>
      <c r="C19" s="61">
        <f>SUM(C7:C18)</f>
        <v>2658.04</v>
      </c>
      <c r="D19" s="62">
        <f t="shared" ref="D19:O19" si="2">SUM(D7:D18)</f>
        <v>0</v>
      </c>
      <c r="E19" s="62">
        <f t="shared" si="2"/>
        <v>8633.0600000000013</v>
      </c>
      <c r="F19" s="63">
        <f t="shared" si="2"/>
        <v>0</v>
      </c>
      <c r="G19" s="64">
        <f t="shared" si="2"/>
        <v>0</v>
      </c>
      <c r="H19" s="61">
        <f t="shared" si="2"/>
        <v>3524.02</v>
      </c>
      <c r="I19" s="62">
        <f t="shared" si="2"/>
        <v>5796.38</v>
      </c>
      <c r="J19" s="63">
        <f t="shared" si="2"/>
        <v>0</v>
      </c>
      <c r="K19" s="64">
        <f t="shared" si="2"/>
        <v>0</v>
      </c>
      <c r="L19" s="61"/>
      <c r="M19" s="65">
        <v>5716.23</v>
      </c>
      <c r="N19" s="61">
        <f t="shared" si="2"/>
        <v>110.09</v>
      </c>
      <c r="O19" s="66">
        <f t="shared" si="2"/>
        <v>13819.560000000001</v>
      </c>
      <c r="Q19" s="67">
        <f>SUM(Q7:Q18)</f>
        <v>769.2</v>
      </c>
      <c r="R19" s="66">
        <f>SUM(R7:R18)</f>
        <v>0</v>
      </c>
    </row>
    <row r="20" spans="2:18" outlineLevel="1">
      <c r="B20" s="58">
        <v>31</v>
      </c>
      <c r="C20" s="42">
        <v>1145.3</v>
      </c>
      <c r="D20" s="43"/>
      <c r="E20" s="43">
        <v>3734.97</v>
      </c>
      <c r="F20" s="44"/>
      <c r="G20" s="45">
        <v>-153.84</v>
      </c>
      <c r="H20" s="42"/>
      <c r="I20" s="43"/>
      <c r="J20" s="44"/>
      <c r="K20" s="59">
        <f>G20</f>
        <v>-153.84</v>
      </c>
      <c r="L20" s="42"/>
      <c r="M20" s="46">
        <v>470.08</v>
      </c>
      <c r="N20" s="42"/>
      <c r="O20" s="47"/>
      <c r="Q20" s="48"/>
      <c r="R20" s="47"/>
    </row>
    <row r="21" spans="2:18" outlineLevel="1">
      <c r="B21" s="58">
        <v>32</v>
      </c>
      <c r="C21" s="42"/>
      <c r="D21" s="43"/>
      <c r="E21" s="43"/>
      <c r="F21" s="44"/>
      <c r="G21" s="45"/>
      <c r="H21" s="42"/>
      <c r="I21" s="43"/>
      <c r="J21" s="44"/>
      <c r="K21" s="59"/>
      <c r="L21" s="42"/>
      <c r="M21" s="46"/>
      <c r="N21" s="42"/>
      <c r="O21" s="47"/>
      <c r="Q21" s="48"/>
      <c r="R21" s="47"/>
    </row>
    <row r="22" spans="2:18" outlineLevel="1">
      <c r="B22" s="58">
        <v>40</v>
      </c>
      <c r="C22" s="42"/>
      <c r="D22" s="43"/>
      <c r="E22" s="43"/>
      <c r="F22" s="44"/>
      <c r="G22" s="45"/>
      <c r="H22" s="42"/>
      <c r="I22" s="43"/>
      <c r="J22" s="44"/>
      <c r="K22" s="59"/>
      <c r="L22" s="42"/>
      <c r="M22" s="46"/>
      <c r="N22" s="42"/>
      <c r="O22" s="47"/>
      <c r="Q22" s="48"/>
      <c r="R22" s="47"/>
    </row>
    <row r="23" spans="2:18" outlineLevel="1">
      <c r="B23" s="58">
        <v>42</v>
      </c>
      <c r="C23" s="42"/>
      <c r="D23" s="43"/>
      <c r="E23" s="43"/>
      <c r="F23" s="44"/>
      <c r="G23" s="45"/>
      <c r="H23" s="42"/>
      <c r="I23" s="43"/>
      <c r="J23" s="44"/>
      <c r="K23" s="59"/>
      <c r="L23" s="42"/>
      <c r="M23" s="46"/>
      <c r="N23" s="42"/>
      <c r="O23" s="47"/>
      <c r="Q23" s="48"/>
      <c r="R23" s="47"/>
    </row>
    <row r="24" spans="2:18" outlineLevel="1">
      <c r="B24" s="58">
        <v>43</v>
      </c>
      <c r="C24" s="42"/>
      <c r="D24" s="43"/>
      <c r="E24" s="43"/>
      <c r="F24" s="44"/>
      <c r="G24" s="45"/>
      <c r="H24" s="42"/>
      <c r="I24" s="43"/>
      <c r="J24" s="44"/>
      <c r="K24" s="59"/>
      <c r="L24" s="42"/>
      <c r="M24" s="46"/>
      <c r="N24" s="42"/>
      <c r="O24" s="47"/>
      <c r="Q24" s="48"/>
      <c r="R24" s="47"/>
    </row>
    <row r="25" spans="2:18" outlineLevel="1">
      <c r="B25" s="58">
        <v>46</v>
      </c>
      <c r="C25" s="42"/>
      <c r="D25" s="43"/>
      <c r="E25" s="43"/>
      <c r="F25" s="44"/>
      <c r="G25" s="45"/>
      <c r="H25" s="42"/>
      <c r="I25" s="43"/>
      <c r="J25" s="44"/>
      <c r="K25" s="59"/>
      <c r="L25" s="42"/>
      <c r="M25" s="46"/>
      <c r="N25" s="42"/>
      <c r="O25" s="47"/>
      <c r="Q25" s="48"/>
      <c r="R25" s="47"/>
    </row>
    <row r="26" spans="2:18">
      <c r="B26" s="68" t="s">
        <v>27</v>
      </c>
      <c r="C26" s="69">
        <f>SUM(C20:C25)</f>
        <v>1145.3</v>
      </c>
      <c r="D26" s="69">
        <f t="shared" ref="D26:O26" si="3">SUM(D20:D25)</f>
        <v>0</v>
      </c>
      <c r="E26" s="69">
        <f t="shared" si="3"/>
        <v>3734.97</v>
      </c>
      <c r="F26" s="70">
        <f t="shared" si="3"/>
        <v>0</v>
      </c>
      <c r="G26" s="70">
        <f t="shared" si="3"/>
        <v>-153.84</v>
      </c>
      <c r="H26" s="69">
        <f t="shared" si="3"/>
        <v>0</v>
      </c>
      <c r="I26" s="69">
        <f t="shared" si="3"/>
        <v>0</v>
      </c>
      <c r="J26" s="70">
        <f t="shared" si="3"/>
        <v>0</v>
      </c>
      <c r="K26" s="70">
        <f t="shared" si="3"/>
        <v>-153.84</v>
      </c>
      <c r="L26" s="69">
        <f t="shared" si="3"/>
        <v>0</v>
      </c>
      <c r="M26" s="69">
        <f t="shared" si="3"/>
        <v>470.08</v>
      </c>
      <c r="N26" s="69">
        <f t="shared" si="3"/>
        <v>0</v>
      </c>
      <c r="O26" s="71">
        <f t="shared" si="3"/>
        <v>0</v>
      </c>
      <c r="Q26" s="72">
        <f>SUM(Q20:Q25)</f>
        <v>0</v>
      </c>
      <c r="R26" s="71">
        <f>SUM(R20:R25)</f>
        <v>0</v>
      </c>
    </row>
    <row r="27" spans="2:18" outlineLevel="1">
      <c r="B27" s="58">
        <v>37</v>
      </c>
      <c r="C27" s="42"/>
      <c r="D27" s="43"/>
      <c r="E27" s="43">
        <v>299.14</v>
      </c>
      <c r="F27" s="44"/>
      <c r="G27" s="45"/>
      <c r="H27" s="42"/>
      <c r="I27" s="43"/>
      <c r="J27" s="44"/>
      <c r="K27" s="59"/>
      <c r="L27" s="42"/>
      <c r="M27" s="46"/>
      <c r="N27" s="42"/>
      <c r="O27" s="47"/>
      <c r="Q27" s="48"/>
      <c r="R27" s="47"/>
    </row>
    <row r="28" spans="2:18" outlineLevel="1">
      <c r="B28" s="58">
        <v>38</v>
      </c>
      <c r="C28" s="42"/>
      <c r="D28" s="43"/>
      <c r="E28" s="43"/>
      <c r="F28" s="44"/>
      <c r="G28" s="45"/>
      <c r="H28" s="42"/>
      <c r="I28" s="43"/>
      <c r="J28" s="44"/>
      <c r="K28" s="59"/>
      <c r="L28" s="42"/>
      <c r="M28" s="46"/>
      <c r="N28" s="42"/>
      <c r="O28" s="47"/>
      <c r="Q28" s="48"/>
      <c r="R28" s="47"/>
    </row>
    <row r="29" spans="2:18" outlineLevel="1">
      <c r="B29" s="58">
        <v>39</v>
      </c>
      <c r="C29" s="42"/>
      <c r="D29" s="43"/>
      <c r="E29" s="43"/>
      <c r="F29" s="44"/>
      <c r="G29" s="45"/>
      <c r="H29" s="42"/>
      <c r="I29" s="43"/>
      <c r="J29" s="44"/>
      <c r="K29" s="59"/>
      <c r="L29" s="42"/>
      <c r="M29" s="46"/>
      <c r="N29" s="42"/>
      <c r="O29" s="47"/>
      <c r="Q29" s="48"/>
      <c r="R29" s="47"/>
    </row>
    <row r="30" spans="2:18" outlineLevel="1">
      <c r="B30" s="58">
        <v>41</v>
      </c>
      <c r="C30" s="42"/>
      <c r="D30" s="43"/>
      <c r="E30" s="43"/>
      <c r="F30" s="44"/>
      <c r="G30" s="45"/>
      <c r="H30" s="42"/>
      <c r="I30" s="43"/>
      <c r="J30" s="44"/>
      <c r="K30" s="59"/>
      <c r="L30" s="42"/>
      <c r="M30" s="46"/>
      <c r="N30" s="42"/>
      <c r="O30" s="47"/>
      <c r="Q30" s="48"/>
      <c r="R30" s="47"/>
    </row>
    <row r="31" spans="2:18" outlineLevel="1">
      <c r="B31" s="58">
        <v>44</v>
      </c>
      <c r="C31" s="42"/>
      <c r="D31" s="43"/>
      <c r="E31" s="43"/>
      <c r="F31" s="44"/>
      <c r="G31" s="45"/>
      <c r="H31" s="42"/>
      <c r="I31" s="43"/>
      <c r="J31" s="44"/>
      <c r="K31" s="59"/>
      <c r="L31" s="42"/>
      <c r="M31" s="46"/>
      <c r="N31" s="42"/>
      <c r="O31" s="47"/>
      <c r="Q31" s="48"/>
      <c r="R31" s="47"/>
    </row>
    <row r="32" spans="2:18" outlineLevel="1">
      <c r="B32" s="58">
        <v>47</v>
      </c>
      <c r="C32" s="42"/>
      <c r="D32" s="43"/>
      <c r="E32" s="43"/>
      <c r="F32" s="44"/>
      <c r="G32" s="45"/>
      <c r="H32" s="42"/>
      <c r="I32" s="43"/>
      <c r="J32" s="44"/>
      <c r="K32" s="59"/>
      <c r="L32" s="42"/>
      <c r="M32" s="46"/>
      <c r="N32" s="42"/>
      <c r="O32" s="47"/>
      <c r="Q32" s="48"/>
      <c r="R32" s="47"/>
    </row>
    <row r="33" spans="2:18" ht="15.75" thickBot="1">
      <c r="B33" s="73" t="s">
        <v>28</v>
      </c>
      <c r="C33" s="74">
        <f>SUM(C27:C32)</f>
        <v>0</v>
      </c>
      <c r="D33" s="75">
        <f t="shared" ref="D33:O33" si="4">SUM(D27:D32)</f>
        <v>0</v>
      </c>
      <c r="E33" s="75">
        <f t="shared" si="4"/>
        <v>299.14</v>
      </c>
      <c r="F33" s="76">
        <f t="shared" si="4"/>
        <v>0</v>
      </c>
      <c r="G33" s="77">
        <f t="shared" si="4"/>
        <v>0</v>
      </c>
      <c r="H33" s="74">
        <f t="shared" si="4"/>
        <v>0</v>
      </c>
      <c r="I33" s="75">
        <f t="shared" si="4"/>
        <v>0</v>
      </c>
      <c r="J33" s="78">
        <f t="shared" si="4"/>
        <v>0</v>
      </c>
      <c r="K33" s="79">
        <f t="shared" si="4"/>
        <v>0</v>
      </c>
      <c r="L33" s="74">
        <f t="shared" si="4"/>
        <v>0</v>
      </c>
      <c r="M33" s="80">
        <f t="shared" si="4"/>
        <v>0</v>
      </c>
      <c r="N33" s="74">
        <f t="shared" si="4"/>
        <v>0</v>
      </c>
      <c r="O33" s="81">
        <f t="shared" si="4"/>
        <v>0</v>
      </c>
      <c r="Q33" s="82">
        <f>SUM(Q27:Q32)</f>
        <v>0</v>
      </c>
      <c r="R33" s="81">
        <f>SUM(R27:R32)</f>
        <v>0</v>
      </c>
    </row>
  </sheetData>
  <mergeCells count="8">
    <mergeCell ref="H2:I2"/>
    <mergeCell ref="L1:M1"/>
    <mergeCell ref="N1:O1"/>
    <mergeCell ref="Q1:R1"/>
    <mergeCell ref="C2:D2"/>
    <mergeCell ref="F2:G2"/>
    <mergeCell ref="C1:G1"/>
    <mergeCell ref="H1:K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 brute</vt:lpstr>
      <vt:lpstr>Report &amp; Ratios</vt:lpstr>
      <vt:lpstr>Feuil3</vt:lpstr>
    </vt:vector>
  </TitlesOfParts>
  <Company>CONFORAMA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Galand</dc:creator>
  <cp:lastModifiedBy>Franck Galand</cp:lastModifiedBy>
  <dcterms:created xsi:type="dcterms:W3CDTF">2016-05-21T15:22:49Z</dcterms:created>
  <dcterms:modified xsi:type="dcterms:W3CDTF">2016-05-21T15:34:47Z</dcterms:modified>
</cp:coreProperties>
</file>