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2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18675" windowHeight="11535" activeTab="3"/>
  </bookViews>
  <sheets>
    <sheet name="Répartition intervention" sheetId="1" r:id="rId1"/>
    <sheet name="Date des décalages" sheetId="2" r:id="rId2"/>
    <sheet name="Emplacement des décalages" sheetId="5" r:id="rId3"/>
    <sheet name="Classement selon l'heure" sheetId="6" r:id="rId4"/>
  </sheets>
  <definedNames>
    <definedName name="_xlnm._FilterDatabase" localSheetId="0" hidden="1">'Répartition intervention'!$A$1:$F$1257</definedName>
  </definedNames>
  <calcPr calcId="145621"/>
</workbook>
</file>

<file path=xl/calcChain.xml><?xml version="1.0" encoding="utf-8"?>
<calcChain xmlns="http://schemas.openxmlformats.org/spreadsheetml/2006/main">
  <c r="J33" i="1" l="1"/>
  <c r="AB52" i="2"/>
  <c r="AB48" i="2"/>
  <c r="AB44" i="2"/>
  <c r="AC52" i="2"/>
  <c r="AD52" i="2"/>
  <c r="AE52" i="2"/>
  <c r="AF52" i="2"/>
  <c r="AC48" i="2"/>
  <c r="AD48" i="2"/>
  <c r="AE48" i="2"/>
  <c r="AF48" i="2"/>
  <c r="AG48" i="2"/>
  <c r="AH48" i="2"/>
  <c r="AI48" i="2"/>
  <c r="AJ48" i="2"/>
  <c r="AK48" i="2"/>
  <c r="AL48" i="2"/>
  <c r="AM48" i="2"/>
  <c r="AC44" i="2"/>
  <c r="AD44" i="2"/>
  <c r="AE44" i="2"/>
  <c r="AF44" i="2"/>
  <c r="AG44" i="2"/>
  <c r="AH44" i="2"/>
  <c r="AI44" i="2"/>
  <c r="AJ44" i="2"/>
  <c r="AK44" i="2"/>
  <c r="AL44" i="2"/>
  <c r="AM44" i="2"/>
  <c r="Q68" i="2"/>
  <c r="P68" i="2"/>
  <c r="O68" i="2"/>
  <c r="N68" i="2"/>
  <c r="M68" i="2"/>
  <c r="V60" i="2"/>
  <c r="U64" i="2"/>
  <c r="Z64" i="2"/>
  <c r="Z60" i="2"/>
  <c r="X64" i="2"/>
  <c r="W64" i="2"/>
  <c r="V64" i="2"/>
  <c r="T64" i="2"/>
  <c r="S64" i="2"/>
  <c r="R64" i="2"/>
  <c r="Q64" i="2"/>
  <c r="P64" i="2"/>
  <c r="O64" i="2"/>
  <c r="N64" i="2"/>
  <c r="M64" i="2"/>
  <c r="X60" i="2"/>
  <c r="W60" i="2"/>
  <c r="U60" i="2"/>
  <c r="S60" i="2"/>
  <c r="T60" i="2"/>
  <c r="R60" i="2"/>
  <c r="Q60" i="2"/>
  <c r="P60" i="2"/>
  <c r="O60" i="2"/>
  <c r="N60" i="2"/>
  <c r="M60" i="2"/>
  <c r="Z68" i="2" l="1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C11" i="5"/>
  <c r="R10" i="5"/>
  <c r="I83" i="5" l="1"/>
  <c r="H83" i="5"/>
  <c r="G83" i="5"/>
  <c r="F83" i="5"/>
  <c r="E83" i="5"/>
  <c r="D83" i="5"/>
  <c r="C83" i="5"/>
  <c r="I80" i="5"/>
  <c r="H80" i="5"/>
  <c r="G80" i="5"/>
  <c r="F80" i="5"/>
  <c r="E80" i="5"/>
  <c r="D80" i="5"/>
  <c r="C80" i="5"/>
  <c r="K38" i="1" l="1"/>
  <c r="J38" i="1"/>
  <c r="J11" i="1"/>
  <c r="X52" i="2" l="1"/>
  <c r="W52" i="2"/>
  <c r="V52" i="2"/>
  <c r="U52" i="2"/>
  <c r="T52" i="2"/>
  <c r="S52" i="2"/>
  <c r="R52" i="2"/>
  <c r="O52" i="2"/>
  <c r="N52" i="2"/>
  <c r="M52" i="2"/>
  <c r="X48" i="2"/>
  <c r="W48" i="2"/>
  <c r="V48" i="2"/>
  <c r="U48" i="2"/>
  <c r="T48" i="2"/>
  <c r="S48" i="2"/>
  <c r="R48" i="2"/>
  <c r="Q48" i="2"/>
  <c r="P48" i="2"/>
  <c r="O48" i="2"/>
  <c r="N48" i="2"/>
  <c r="M48" i="2"/>
  <c r="X44" i="2"/>
  <c r="W44" i="2"/>
  <c r="V44" i="2"/>
  <c r="U44" i="2"/>
  <c r="T44" i="2"/>
  <c r="S44" i="2"/>
  <c r="R44" i="2"/>
  <c r="Q44" i="2"/>
  <c r="P44" i="2"/>
  <c r="O44" i="2"/>
  <c r="N44" i="2"/>
  <c r="M44" i="2"/>
  <c r="Z52" i="2" l="1"/>
  <c r="Z47" i="2"/>
  <c r="Z44" i="2"/>
  <c r="M38" i="1"/>
  <c r="M37" i="1"/>
  <c r="M36" i="1"/>
  <c r="M35" i="1"/>
  <c r="M34" i="1"/>
  <c r="M33" i="1"/>
  <c r="L38" i="1"/>
  <c r="L37" i="1"/>
  <c r="L36" i="1"/>
  <c r="L34" i="1"/>
  <c r="L33" i="1"/>
  <c r="L35" i="1"/>
  <c r="K37" i="1"/>
  <c r="K36" i="1"/>
  <c r="K35" i="1"/>
  <c r="K34" i="1"/>
  <c r="K33" i="1"/>
  <c r="J37" i="1"/>
  <c r="J36" i="1"/>
  <c r="J34" i="1"/>
  <c r="M74" i="1"/>
  <c r="M84" i="1"/>
  <c r="J91" i="1"/>
  <c r="J65" i="1"/>
  <c r="J9" i="1"/>
  <c r="J35" i="1" l="1"/>
  <c r="N38" i="1" l="1"/>
  <c r="N37" i="1"/>
  <c r="N35" i="1"/>
  <c r="N34" i="1"/>
  <c r="N33" i="1"/>
  <c r="N36" i="1"/>
  <c r="K39" i="1"/>
  <c r="J48" i="1"/>
  <c r="K43" i="1" s="1"/>
  <c r="N39" i="1" l="1"/>
  <c r="K42" i="1"/>
  <c r="L42" i="1" s="1"/>
  <c r="L43" i="1" s="1"/>
  <c r="K44" i="1"/>
  <c r="K46" i="1"/>
  <c r="K47" i="1"/>
  <c r="K45" i="1"/>
  <c r="M39" i="1"/>
  <c r="L39" i="1"/>
  <c r="J39" i="1"/>
  <c r="K9" i="1"/>
  <c r="J8" i="1"/>
  <c r="K8" i="1" s="1"/>
  <c r="J5" i="1"/>
  <c r="J7" i="1"/>
  <c r="K7" i="1" s="1"/>
  <c r="L44" i="1" l="1"/>
  <c r="L45" i="1" s="1"/>
  <c r="L46" i="1" s="1"/>
  <c r="L47" i="1" s="1"/>
  <c r="J6" i="1"/>
  <c r="K6" i="1" s="1"/>
  <c r="J4" i="1"/>
  <c r="J10" i="1" l="1"/>
  <c r="K5" i="1"/>
  <c r="K4" i="1"/>
  <c r="L4" i="1" s="1"/>
  <c r="L5" i="1" s="1"/>
  <c r="L6" i="1" s="1"/>
  <c r="L7" i="1" s="1"/>
  <c r="L8" i="1" s="1"/>
  <c r="L9" i="1" s="1"/>
</calcChain>
</file>

<file path=xl/sharedStrings.xml><?xml version="1.0" encoding="utf-8"?>
<sst xmlns="http://schemas.openxmlformats.org/spreadsheetml/2006/main" count="4467" uniqueCount="1159">
  <si>
    <t>lWorkOrderId</t>
  </si>
  <si>
    <t>N° d'intervention</t>
  </si>
  <si>
    <t>Notifié le</t>
  </si>
  <si>
    <t>Libellé</t>
  </si>
  <si>
    <t>Recalage de donnees</t>
  </si>
  <si>
    <t xml:space="preserve">Suite à visite </t>
  </si>
  <si>
    <t xml:space="preserve">Suite à visite DI3367261 </t>
  </si>
  <si>
    <t>accélérateur + diffuseur HS turbine 5 suite a visite</t>
  </si>
  <si>
    <t>Une tôle de mal positionné sur P1.</t>
  </si>
  <si>
    <t>Vitesse nulle pour les turbines 1-2-3-4.</t>
  </si>
  <si>
    <t>Décalage de données.</t>
  </si>
  <si>
    <t>Reste de la grenaille sur les toles</t>
  </si>
  <si>
    <t>Décalage de données</t>
  </si>
  <si>
    <t>Tôle décalé sur convoyeur E4</t>
  </si>
  <si>
    <t>décallage de données</t>
  </si>
  <si>
    <t>Erreur dans pile J03.</t>
  </si>
  <si>
    <t>défaut butée soft</t>
  </si>
  <si>
    <t>Panne turbine 6 (sur vérin de régulation).</t>
  </si>
  <si>
    <t>S15 Préventif machine</t>
  </si>
  <si>
    <t>Navette bloquée suite chute d'une benne.</t>
  </si>
  <si>
    <t>Chaine HS sur rouleau de convoyage au niveau de la brosse de sortie</t>
  </si>
  <si>
    <t>Defaut com serveur</t>
  </si>
  <si>
    <t>tête imprimante trop basse</t>
  </si>
  <si>
    <t>reste de la grenaille</t>
  </si>
  <si>
    <t xml:space="preserve">tole de blindage hs </t>
  </si>
  <si>
    <t>défaut comm gestion</t>
  </si>
  <si>
    <t>décalage de donnée</t>
  </si>
  <si>
    <t>S14 Préventif machine</t>
  </si>
  <si>
    <t xml:space="preserve">Fuite sur dépoussiéreur </t>
  </si>
  <si>
    <t>Assistance prod passage tôle en test.</t>
  </si>
  <si>
    <t>décalage de données</t>
  </si>
  <si>
    <t>Amélioration Tahitienne</t>
  </si>
  <si>
    <t>Devis 227002 Fourniture d'un frein complet pour le moteur d'entrainement de la c</t>
  </si>
  <si>
    <t>Modification hauteur de brosse</t>
  </si>
  <si>
    <t>Problème de serveur.</t>
  </si>
  <si>
    <t>PB vis longitudinal 2 bloqué.</t>
  </si>
  <si>
    <t>Sortie 1 carte entrée automate pour capteur vibration gp</t>
  </si>
  <si>
    <t>Transfert de tôle</t>
  </si>
  <si>
    <t>S13 Préventif machine</t>
  </si>
  <si>
    <t>Vis longitudinal 2 bloqué.</t>
  </si>
  <si>
    <t>Pas d'avance convoyeur en maintenance</t>
  </si>
  <si>
    <t>plusieurs tôles de blindages latérales HS</t>
  </si>
  <si>
    <t>Régule suite à D.I n°3320933 pour clavetage d'un pignon</t>
  </si>
  <si>
    <t>tôle mal placée sur table de transfert</t>
  </si>
  <si>
    <t xml:space="preserve">changement de la brosse sortie grenailleuse </t>
  </si>
  <si>
    <t>Defaut com gestion</t>
  </si>
  <si>
    <t>Decalage de donnees</t>
  </si>
  <si>
    <t>pb de pile en I11 et I12</t>
  </si>
  <si>
    <t>S12 Préventif machine</t>
  </si>
  <si>
    <t>Rampe de soufflage sortie GP tordue</t>
  </si>
  <si>
    <t>Reste dfe la grenaille sur les toles</t>
  </si>
  <si>
    <t>Tole de travers sur E4</t>
  </si>
  <si>
    <t>Ctrl des turbines</t>
  </si>
  <si>
    <t>Une tôle de bloquée en E3A.</t>
  </si>
  <si>
    <t>changement des lamelles du dépoussiereur                   mardi 08/03/16</t>
  </si>
  <si>
    <t>Devis 227796 REE du moteur de turbine de la 2372H - A1845934</t>
  </si>
  <si>
    <t>Décalage données  X3.</t>
  </si>
  <si>
    <t>Décalage données.</t>
  </si>
  <si>
    <t>Recalage de données</t>
  </si>
  <si>
    <t>Décalage des données.</t>
  </si>
  <si>
    <t>reste de la grenaille sur les tôles</t>
  </si>
  <si>
    <t>Usure des palettes de turbine n°2</t>
  </si>
  <si>
    <t>Di sortie matériel capteurs turbines</t>
  </si>
  <si>
    <t>Suite à DI 3309558</t>
  </si>
  <si>
    <t>Devis 227628 REE du moteur de turbine Siemens 37KW de la grenailleuse 2372H - A1</t>
  </si>
  <si>
    <t>S11 Préventif machine</t>
  </si>
  <si>
    <t>Changement turbine moteur n°1</t>
  </si>
  <si>
    <t>Décalage de tôles en entrée.</t>
  </si>
  <si>
    <t xml:space="preserve">Deux toles l'une derriere l'autre </t>
  </si>
  <si>
    <t>Reste de la grenaille sur les tôles.</t>
  </si>
  <si>
    <t>décalage de données.</t>
  </si>
  <si>
    <t>Blocage turbine 5</t>
  </si>
  <si>
    <t>Défaut convertisseur de fréquence sur turbine N°5.</t>
  </si>
  <si>
    <t>Changement palettes turbine 1</t>
  </si>
  <si>
    <t>controle serrage des vis de fixation turbines</t>
  </si>
  <si>
    <t>défaut comm serveur</t>
  </si>
  <si>
    <t>Sortie 2 cartes analogiques pour chantier capteurs turbines GP</t>
  </si>
  <si>
    <t>tôle passée sous les rouleaux</t>
  </si>
  <si>
    <t>Remise en service de la grenailleuse.</t>
  </si>
  <si>
    <t>Toutes les vis de fixation de la turbine 4 hs.</t>
  </si>
  <si>
    <t>défaut com serveur</t>
  </si>
  <si>
    <t>Décalage de tôle.</t>
  </si>
  <si>
    <t>REE du frein du moteur de la 2372H - A1845802</t>
  </si>
  <si>
    <t>défaut perte de comm</t>
  </si>
  <si>
    <t xml:space="preserve">suite à visite di 3320933 changement palier et pignon de la brosse </t>
  </si>
  <si>
    <t>Régule suite à D.I:3320933. Clavetage d'un pignon aux normes</t>
  </si>
  <si>
    <t>Il reste de la grenaille sur les tôles.</t>
  </si>
  <si>
    <t>Suppression de tôles.</t>
  </si>
  <si>
    <t>S08 Préventif machine</t>
  </si>
  <si>
    <t>Pour sortie pièces du magasin capteurs turbines GP</t>
  </si>
  <si>
    <t>Erreur de pile zone parc.</t>
  </si>
  <si>
    <t>Décalage données parc.</t>
  </si>
  <si>
    <t>Decalage de donnees + defaut com</t>
  </si>
  <si>
    <t>Erreur sur piles du parc à tôles.</t>
  </si>
  <si>
    <t>Le bruleur 2 ne chauffe pas.</t>
  </si>
  <si>
    <t>Erreur de pile dans le parc.</t>
  </si>
  <si>
    <t>S07 Préventif machine</t>
  </si>
  <si>
    <t>Ecran du PC client planté</t>
  </si>
  <si>
    <t>défaut fdc soft</t>
  </si>
  <si>
    <t>Pas d'avance du convoyeur E1</t>
  </si>
  <si>
    <t>défaut comm</t>
  </si>
  <si>
    <t>Problème de pistolet.</t>
  </si>
  <si>
    <t>Erreur de données de tôle**</t>
  </si>
  <si>
    <t>Tole de travers sur table de transfert</t>
  </si>
  <si>
    <t xml:space="preserve">3 toles bord a bord </t>
  </si>
  <si>
    <t>Tole bord a bord</t>
  </si>
  <si>
    <t>PC coupé</t>
  </si>
  <si>
    <t xml:space="preserve">suite aux consignations pour preventif </t>
  </si>
  <si>
    <t>S06 Préventif machine</t>
  </si>
  <si>
    <t>Décalage de donnés</t>
  </si>
  <si>
    <t>2 toles l'une sur l'autre</t>
  </si>
  <si>
    <t>controle de la brosse sortie (fixation et usure)</t>
  </si>
  <si>
    <t>blocage elevateur godet</t>
  </si>
  <si>
    <t>Défaut rotation élévateur à godets.</t>
  </si>
  <si>
    <t>decalage de donnees</t>
  </si>
  <si>
    <t>Erreur sur pile E10.</t>
  </si>
  <si>
    <t>Décalage de donnée.</t>
  </si>
  <si>
    <t xml:space="preserve">Defaut FDC </t>
  </si>
  <si>
    <t>Décalage de données sur le convoyeur d'entrée.</t>
  </si>
  <si>
    <t>Decalage de données</t>
  </si>
  <si>
    <t>Décalage données tôles.</t>
  </si>
  <si>
    <t>Problème de pile.</t>
  </si>
  <si>
    <t>S04 Préventif machine</t>
  </si>
  <si>
    <t xml:space="preserve">transfert de données </t>
  </si>
  <si>
    <t xml:space="preserve">Suite à visite DI3204943Prévoir changement tole de blindage </t>
  </si>
  <si>
    <t>Défaut fdc soft sur E3B.</t>
  </si>
  <si>
    <t>tôle passée sous les convoyeurs puis a fait le S</t>
  </si>
  <si>
    <t>écran de caméra figé</t>
  </si>
  <si>
    <t>reste de la grenaille sur l'avant des tôles</t>
  </si>
  <si>
    <t>défaut fdc soft en avance</t>
  </si>
  <si>
    <t>S03 Préventif machine</t>
  </si>
  <si>
    <t>3 tôles se chevauchent.</t>
  </si>
  <si>
    <t>Défaut fdc soft en E2M2.</t>
  </si>
  <si>
    <t>défaut "fdc soft e avance"</t>
  </si>
  <si>
    <t>Chevauchement toles</t>
  </si>
  <si>
    <t xml:space="preserve">Tole collé l'une a l'autre </t>
  </si>
  <si>
    <t>tôle coincée dans le four de préchauffage</t>
  </si>
  <si>
    <t>recalage de données</t>
  </si>
  <si>
    <t>remise en état boulons de portes grenailleuse suite au préventif 3183857</t>
  </si>
  <si>
    <t>Tole disparue du panel</t>
  </si>
  <si>
    <t>R.E.E. d'une tahitienne</t>
  </si>
  <si>
    <t>Décalage de tôles.</t>
  </si>
  <si>
    <t>erreur sur pile J12</t>
  </si>
  <si>
    <t>Coupure PC client</t>
  </si>
  <si>
    <t>Tole qui a piquée a la tete imaje</t>
  </si>
  <si>
    <t>Decallage de données</t>
  </si>
  <si>
    <t>turbine 7 ne monte pas en intensité</t>
  </si>
  <si>
    <t>turbine 7 reste à 17A en charge</t>
  </si>
  <si>
    <t>pb de données</t>
  </si>
  <si>
    <t>Problème au niveau de la turbine 7.</t>
  </si>
  <si>
    <t>Problème d'intensité de la turbine 1.</t>
  </si>
  <si>
    <t>Défaut communication</t>
  </si>
  <si>
    <t>Turbine 5 passe en défaut.</t>
  </si>
  <si>
    <t>Chevauchement de deux tôles en sorties.</t>
  </si>
  <si>
    <t>Pc coupés</t>
  </si>
  <si>
    <t>Remplacement des filtres aspiration GP</t>
  </si>
  <si>
    <t>Suite à visite DI3183851</t>
  </si>
  <si>
    <t>Defaut clim sur armoire principal GP</t>
  </si>
  <si>
    <t>Plus de fonctionnement mobil panel</t>
  </si>
  <si>
    <t>tole décalée sur la ligne</t>
  </si>
  <si>
    <t>Base de donnée client plantée</t>
  </si>
  <si>
    <t>défaut de l'élévateur à godets</t>
  </si>
  <si>
    <t>TX HIVER 2015 Rempl 24 filtres du dépoussiéreur</t>
  </si>
  <si>
    <t>TX HIVER 2015 Rempl vis sans fin horizontale 2 séparateur à air (étallement de g</t>
  </si>
  <si>
    <t>TX HIVER 2015 Préventif</t>
  </si>
  <si>
    <t>Blocage de l'élévateur à godets.</t>
  </si>
  <si>
    <t>Tole pas dans la bonne pile informatiquement</t>
  </si>
  <si>
    <t>Mise en place système de consignation mécanique de la brosse</t>
  </si>
  <si>
    <t xml:space="preserve">Pas de mise en marche des convoyeurs ligne GP en automatique. </t>
  </si>
  <si>
    <t>Problème sur turbine 3.</t>
  </si>
  <si>
    <t>Une tôle de travers sur le convoyeur E4.</t>
  </si>
  <si>
    <t>Problème avec la turbine 8.</t>
  </si>
  <si>
    <t>Un ventilateur de hs dans l'armoire SA2.</t>
  </si>
  <si>
    <t>La turbine 8 monte en intensité à vide.</t>
  </si>
  <si>
    <t>une donnée de trop sur la ligne</t>
  </si>
  <si>
    <t xml:space="preserve">remplacement des lamelles caoutchouc au niveau de l'écluse du dépoussièreur </t>
  </si>
  <si>
    <t>Problème positionnement d'une tôle sur le convoyeur E2.</t>
  </si>
  <si>
    <t>Préventif machine S.50</t>
  </si>
  <si>
    <t>Données bloquées au niveau du convoyeur  CHM2.</t>
  </si>
  <si>
    <t>Controler le bon fonctionnement des turbines</t>
  </si>
  <si>
    <t>Tôle bloquée en P4.**</t>
  </si>
  <si>
    <t>visite grenailleuse</t>
  </si>
  <si>
    <t>Défaut F70 turbine7</t>
  </si>
  <si>
    <t>Une tôle de bloqué en E4.</t>
  </si>
  <si>
    <t>la grenailleuse s'arrête</t>
  </si>
  <si>
    <t>défaut com panel gp et pont comète</t>
  </si>
  <si>
    <t>reste de la grenaille sur la 1ère tôle</t>
  </si>
  <si>
    <t>Changement des palettes, diffuseur, accélérateur turbine 2</t>
  </si>
  <si>
    <t>Changement palettes, diffuseur, accélérateur turbine3</t>
  </si>
  <si>
    <t>défaut convertisseur de fréquence turbine 7</t>
  </si>
  <si>
    <t>mise en place capteur de vibration</t>
  </si>
  <si>
    <t>2 tôles se chevauchent en entrée.</t>
  </si>
  <si>
    <t>Défaut  rotation sur vis d'alimentation turbines basses.</t>
  </si>
  <si>
    <t xml:space="preserve">Défaut rotation vis sans fin </t>
  </si>
  <si>
    <t>Grenaille sur les toles</t>
  </si>
  <si>
    <t>Changement du capteur couvercle turbine (Test sur turbine 4)</t>
  </si>
  <si>
    <t>Préventif machine S48</t>
  </si>
  <si>
    <t>Suite à visite Di 3112550 et 3149363</t>
  </si>
  <si>
    <t>Suite à visite Di 3112549   BROSSE SORTIE : supérieure, inférieure à remplacer</t>
  </si>
  <si>
    <t>Suite à visite Di 3112549 DEPOUSSIEREUR A VOIE SECHE /prévoir changement filtres</t>
  </si>
  <si>
    <t>Acheminer les anciennes vis sans fin chez IDEA voir SGI</t>
  </si>
  <si>
    <t>Reste grenaille sur tole</t>
  </si>
  <si>
    <t>Tole chevauchées</t>
  </si>
  <si>
    <t>controle fonctionnement turbines</t>
  </si>
  <si>
    <t>Defaut intensité turbine7</t>
  </si>
  <si>
    <t>Défaut turbine 1.</t>
  </si>
  <si>
    <t>Défaut variateur turbine 7.</t>
  </si>
  <si>
    <t xml:space="preserve">REE du dépoussireur </t>
  </si>
  <si>
    <t>Pistolet a reparer</t>
  </si>
  <si>
    <t>Vis sans fin alim grenaille turbine basse bloqué</t>
  </si>
  <si>
    <t>REE turbine 5 à faire le 29/10/15</t>
  </si>
  <si>
    <t>Regule matiere pour changement des tole blindage DI 3149363</t>
  </si>
  <si>
    <t>Fuite de grenaille sur turbine 8.</t>
  </si>
  <si>
    <t>Probleme données sur convoyeur E1</t>
  </si>
  <si>
    <t>Défaut intensité turbine 7</t>
  </si>
  <si>
    <t>Tole en retour GP</t>
  </si>
  <si>
    <t>Defaut turbine 5</t>
  </si>
  <si>
    <t>Décalage de donnée en E4.</t>
  </si>
  <si>
    <t>Devis 224860 Devis de régule REE arbre d'entrainement et rouleaux supérieur pour</t>
  </si>
  <si>
    <t>Décalage de données en entrée.</t>
  </si>
  <si>
    <t>Visite de controle</t>
  </si>
  <si>
    <t>La tôle ne rentre pas en E4.</t>
  </si>
  <si>
    <t>fdc décallé</t>
  </si>
  <si>
    <t xml:space="preserve">Visite de controle </t>
  </si>
  <si>
    <t>deux tôles trop rapprochées</t>
  </si>
  <si>
    <t>Préventif Machine S45</t>
  </si>
  <si>
    <t>Préventif Machine S44</t>
  </si>
  <si>
    <t>Recalage données</t>
  </si>
  <si>
    <t>Defaut turbine 7 n'atteint pas sa vitesse</t>
  </si>
  <si>
    <t>Décalage ref tôle dans la pile J11.</t>
  </si>
  <si>
    <t xml:space="preserve">serveur arrêté </t>
  </si>
  <si>
    <t>pb de pile</t>
  </si>
  <si>
    <t>Deux données de restés sur les convoyeurs.</t>
  </si>
  <si>
    <t>2 tôles chavauchées</t>
  </si>
  <si>
    <t>défaut communication</t>
  </si>
  <si>
    <t>controle fonctionnement après intervention</t>
  </si>
  <si>
    <t xml:space="preserve">changement tole de blindage </t>
  </si>
  <si>
    <t>La turbine 1 ne monte qu'a 49A au lieu de 68A.</t>
  </si>
  <si>
    <t>Turbine 1 ne monte pas en intensité</t>
  </si>
  <si>
    <t>Vidanger la réserve de grenaille de ronde.</t>
  </si>
  <si>
    <t>convoyeur de sortie à l'arret</t>
  </si>
  <si>
    <t xml:space="preserve">Suite à visite DI 3112549 </t>
  </si>
  <si>
    <t>Intensité turbine 1 basse suite DI 3133272</t>
  </si>
  <si>
    <t>Suite à visite DI 3052757</t>
  </si>
  <si>
    <t>Données décalées.</t>
  </si>
  <si>
    <t>contrôler l'intensité de la turbine 1</t>
  </si>
  <si>
    <t>Problème de données.</t>
  </si>
  <si>
    <t>Fuite d'aspiration sur dépoussièreur (le sac se fait aspiré)</t>
  </si>
  <si>
    <t>Des données sont restés en A2 et CHM2.</t>
  </si>
  <si>
    <t>Il reste de la grenaille sur les tôles de 5mm</t>
  </si>
  <si>
    <t>Devis 224398 REE du moteur Siemens 37Kw de la 2372H - A1845934</t>
  </si>
  <si>
    <t>Décalage ref tôles dans le parc.</t>
  </si>
  <si>
    <t>Suite coupure électrique GP de nombreux défauts.</t>
  </si>
  <si>
    <t>Turbine N°1 monte en surintensité.</t>
  </si>
  <si>
    <t>Préventif Machine S40</t>
  </si>
  <si>
    <t>Perte etanchéité du dépoussièreur (lamelles caoutchou à changer)</t>
  </si>
  <si>
    <t>Problème de donnée en P4.</t>
  </si>
  <si>
    <t xml:space="preserve">turbine 1,changement palette et doseur </t>
  </si>
  <si>
    <t>tôle chevauchées</t>
  </si>
  <si>
    <t xml:space="preserve">controle des turbines,des toles de blindage,tahitiennes le 17/09/2015 à 5h </t>
  </si>
  <si>
    <t>Tole piquée dans le sable</t>
  </si>
  <si>
    <t>Problème de tôle déformée.</t>
  </si>
  <si>
    <t>Erreur de donnée sur le convoyeur P4.</t>
  </si>
  <si>
    <t>Suppression de deux tôles.</t>
  </si>
  <si>
    <t>Problème identifiant CC5</t>
  </si>
  <si>
    <t>Decalage des donnees</t>
  </si>
  <si>
    <t>Au de declenché</t>
  </si>
  <si>
    <t>Fuite de grenaille sur dépoussiereur/ Apporter solution</t>
  </si>
  <si>
    <t>PB grenaille et décalage de donnée</t>
  </si>
  <si>
    <t>Probleme pile C01 et C02</t>
  </si>
  <si>
    <t>De nouveau probleme sur pile C01</t>
  </si>
  <si>
    <t>Probleme sur pile C2</t>
  </si>
  <si>
    <t>Defaut dans pile J07</t>
  </si>
  <si>
    <t>Probleme sur pile</t>
  </si>
  <si>
    <t>ref tole en surface de J7 NOK</t>
  </si>
  <si>
    <t xml:space="preserve">decalage de données </t>
  </si>
  <si>
    <t>Décalages de données sur la ligne principale.</t>
  </si>
  <si>
    <t>Défaut communication sécurité avec le pont du parc.</t>
  </si>
  <si>
    <t>Défauts communication serveur et incohérence serveur/automate.</t>
  </si>
  <si>
    <t>Décalage de données sur E1- E2.</t>
  </si>
  <si>
    <t>Problème de marquage de l'imprimante mattews.</t>
  </si>
  <si>
    <t>DEVIS N°223836 REE MOTEUR DE TURBINE DE LA GRENAILLEUSE ROSLER (A1845934)</t>
  </si>
  <si>
    <t>la Tole n'avance pas</t>
  </si>
  <si>
    <t>Changement moteur turbine 8</t>
  </si>
  <si>
    <t>Grenaille sur les tôles</t>
  </si>
  <si>
    <t>Défaut communication serveur.</t>
  </si>
  <si>
    <t>défaut moteur turbine 5</t>
  </si>
  <si>
    <t>Decalage données en E4</t>
  </si>
  <si>
    <t>défaut décallage de données et défaut rouleau mobile map</t>
  </si>
  <si>
    <t>sortie de pièce</t>
  </si>
  <si>
    <t>remplacement du moteur de la turbine N7</t>
  </si>
  <si>
    <t>Préventif Machine S36</t>
  </si>
  <si>
    <t>Une tôle de bloqué en E4B.</t>
  </si>
  <si>
    <t>Contrôle turbine 8</t>
  </si>
  <si>
    <t>Changement Tambour/arbre superieur elevateur a godet</t>
  </si>
  <si>
    <t>Une tôle de 35mm d'épaisseur de bloqué en E4B.</t>
  </si>
  <si>
    <t>Deux tôles situé en E1, E2 sont trop proches.</t>
  </si>
  <si>
    <t>probleme intensité turbine 8</t>
  </si>
  <si>
    <t>Probleme turbine 8</t>
  </si>
  <si>
    <t>Palier coté moto réducteur élévateur à godets hs.</t>
  </si>
  <si>
    <t>Decalage de données tole bloquée dans le ski</t>
  </si>
  <si>
    <t>Decalage de données a cause du non fonctionnement du convoyeur E1.2</t>
  </si>
  <si>
    <t>Une tôle de bloqué en E1.</t>
  </si>
  <si>
    <t>Une tôle situé en E3 a perdu ses fdc.</t>
  </si>
  <si>
    <t>défaut communication serveur</t>
  </si>
  <si>
    <t>REE des deux registre dans l'atelier</t>
  </si>
  <si>
    <t>Fuite poussière de grenaille au niveau du dépoussiéreur</t>
  </si>
  <si>
    <t>suite visite 2782966</t>
  </si>
  <si>
    <t>REE DE 2 TAHITIENNES</t>
  </si>
  <si>
    <t>REE DES 2 REGISTRES</t>
  </si>
  <si>
    <t>Defaut communication serveur</t>
  </si>
  <si>
    <t>la turbinne 4 oscille en charge</t>
  </si>
  <si>
    <t>Décalage données tôle.</t>
  </si>
  <si>
    <t xml:space="preserve">inverser les vannes completes pmeumatiques de la 4 vers la 3 et vice versa </t>
  </si>
  <si>
    <t>contrôler arrivée de grenaille</t>
  </si>
  <si>
    <t>Defaut intensité turbine 8</t>
  </si>
  <si>
    <t>Reste de la grenaille sur la tole</t>
  </si>
  <si>
    <t>Problème intensité Turbine 8</t>
  </si>
  <si>
    <t>Pb turbine 7 et 8</t>
  </si>
  <si>
    <t>1tôle en J03 à déplacer.</t>
  </si>
  <si>
    <t>qualité grenaillage non conforme</t>
  </si>
  <si>
    <t>changement des palettes de la turbine N°5</t>
  </si>
  <si>
    <t>TX ETE 2015 Preventif complet GP y compris controle minutieux de la courroie a g</t>
  </si>
  <si>
    <t>Décalage de données en E4B.</t>
  </si>
  <si>
    <t>Deux tôles se chevauchent en P1.</t>
  </si>
  <si>
    <t>Décalage de données en E3B.</t>
  </si>
  <si>
    <t>DEVIS N°222624 REE DU SECOND MOTEUR DE TURBINE (A1845934)</t>
  </si>
  <si>
    <t>changement tole blindage turbine n°1(suite DI n°2983140)</t>
  </si>
  <si>
    <t>Remplacement de la brosse de nettoyage</t>
  </si>
  <si>
    <t xml:space="preserve">Changement des lamelles du dépoussièreur </t>
  </si>
  <si>
    <t>Changement des toles de blindage</t>
  </si>
  <si>
    <t>DEVIS N°222580 REE MOTEUR TURBINE GRENAILLEUSE ROSLER (A1845934)</t>
  </si>
  <si>
    <t>Defaut intensite sur turbine n°7</t>
  </si>
  <si>
    <t>remise en état de 3tahitiennes</t>
  </si>
  <si>
    <t>Préventif machines S27</t>
  </si>
  <si>
    <t>Fixation moteur turbine 4 cassé et roulementHS?</t>
  </si>
  <si>
    <t>Controle de la chambre de grenaillage et des turbine</t>
  </si>
  <si>
    <t>Décalage de donnée en E4B.</t>
  </si>
  <si>
    <t>Défaut décallage de données sur E4B</t>
  </si>
  <si>
    <t>Suite prôblème turbine 4 augmentation de la tolérance du défaut</t>
  </si>
  <si>
    <t>Turbine 4 ne monte pas en intensité</t>
  </si>
  <si>
    <t>REE turbine 3</t>
  </si>
  <si>
    <t>Toles chevauchées</t>
  </si>
  <si>
    <t>Préventif machines S26</t>
  </si>
  <si>
    <t>Decalage donnees</t>
  </si>
  <si>
    <t>decalage données</t>
  </si>
  <si>
    <t>Mauvaise reference**</t>
  </si>
  <si>
    <t>Tole arreté avant cellule turck</t>
  </si>
  <si>
    <t>Decalage données</t>
  </si>
  <si>
    <t>Préventif machines S25</t>
  </si>
  <si>
    <t>Une tôle de bloqué en E4M1</t>
  </si>
  <si>
    <t>Deux tôles se chevauchent en A1.</t>
  </si>
  <si>
    <t>controle des palettes turbines</t>
  </si>
  <si>
    <t xml:space="preserve">prise de cotes et mise en place mouchoir sur tuyauterie d'aspiration </t>
  </si>
  <si>
    <t>décalage de donnée.</t>
  </si>
  <si>
    <t>Defaut com et incoherence serveur</t>
  </si>
  <si>
    <t>Remplacement des filtres dépoussiéreurs</t>
  </si>
  <si>
    <t>decalage de données</t>
  </si>
  <si>
    <t>Transfert de tole de voie vers zone J05</t>
  </si>
  <si>
    <t>Transfert de données suite a inventaire du parc</t>
  </si>
  <si>
    <t>une tole a piquée sous les rouleaux au niveau de la tête mathews</t>
  </si>
  <si>
    <t>Tole piqué dans le sable au niveau de E1</t>
  </si>
  <si>
    <t>Préventif machine S22</t>
  </si>
  <si>
    <t>pb d'horloge</t>
  </si>
  <si>
    <t>Ctrl de l'élevateur à godets   A faire le 30/04/15 de 6h à 15h</t>
  </si>
  <si>
    <t>Decalage suite a depose de 3 toles en memetemps par le 2515DE</t>
  </si>
  <si>
    <t>Defaut incoherence serveur</t>
  </si>
  <si>
    <t>transfert de données</t>
  </si>
  <si>
    <t>mauvaise qualité d'image</t>
  </si>
  <si>
    <t xml:space="preserve">les tôles accroches sur le ski en E4 </t>
  </si>
  <si>
    <t>Deux tôles se chevauche sur la ligne.</t>
  </si>
  <si>
    <t>problème de vitesse de convoyeur en auto reste à 4m/min</t>
  </si>
  <si>
    <t>Changement moteur turbine 3</t>
  </si>
  <si>
    <t>Préventif machines S19</t>
  </si>
  <si>
    <t>Regule expertise frein suite a la DI 2867249</t>
  </si>
  <si>
    <t>Erreur de tôle dans la pile K07.</t>
  </si>
  <si>
    <t>DEVIS N°221450 REE MOTEUR 37KW TURBINE EVO DE LA 2372H (A1845934)</t>
  </si>
  <si>
    <t>tôles dans le mauvais ordre en CO2</t>
  </si>
  <si>
    <t>Décalage de données + pb connexion serveur</t>
  </si>
  <si>
    <t>Décalage de donnée</t>
  </si>
  <si>
    <t>Redémarrage suite PB turbine</t>
  </si>
  <si>
    <t>Préventif machines S18</t>
  </si>
  <si>
    <t>Bruit sur turbine 4</t>
  </si>
  <si>
    <t>Bruit pas normal</t>
  </si>
  <si>
    <t>Pont bloqué sur pile G04.</t>
  </si>
  <si>
    <t>Tole en surface d'une mauvaise pile</t>
  </si>
  <si>
    <t>REE tahitienne rechange suite preventif</t>
  </si>
  <si>
    <t>défaut serveur+défaut décallage de données</t>
  </si>
  <si>
    <t>decalage donnees</t>
  </si>
  <si>
    <t>Problème sur les piles G05 et J03.</t>
  </si>
  <si>
    <t>défaut élévateur à godets</t>
  </si>
  <si>
    <t>Protection moteur récupération grenailles E1.3</t>
  </si>
  <si>
    <t xml:space="preserve">controle et remise en état des godets </t>
  </si>
  <si>
    <t xml:space="preserve"> 4 toles ce sont chevauchées</t>
  </si>
  <si>
    <t>Préventif Machines S16</t>
  </si>
  <si>
    <t>Decalage données entre E4M1 et E4M2</t>
  </si>
  <si>
    <t>La tole n'avance pas</t>
  </si>
  <si>
    <t>identifiant et référence non correct</t>
  </si>
  <si>
    <t>Une tôle de bloquée entre E1 et E2 ( blocage dans le ski ).</t>
  </si>
  <si>
    <t>Décalage des données</t>
  </si>
  <si>
    <t>Devis220735 Devis de régule pour un frein du moteur de l'élévateur a godet 2372H</t>
  </si>
  <si>
    <t xml:space="preserve">modifié usure brosse  </t>
  </si>
  <si>
    <t>ski déréglé</t>
  </si>
  <si>
    <t>Défaut courroie élévateur à godet</t>
  </si>
  <si>
    <t>Défaut décalage de données</t>
  </si>
  <si>
    <t>Sortie de pièce.</t>
  </si>
  <si>
    <t xml:space="preserve">Changement de la bande de l'élevateur à godets +anti giration +fixation trappe </t>
  </si>
  <si>
    <t>odeur de brulé sur moteur élévateurs à godets</t>
  </si>
  <si>
    <t>odeur de brulé</t>
  </si>
  <si>
    <t>Défaut rotation vis sans fin haute.</t>
  </si>
  <si>
    <t>Préventif Machines S14</t>
  </si>
  <si>
    <t>défaut X16.3: AU table de transfert côté grenailleuse</t>
  </si>
  <si>
    <t>recalage d'une tôle.</t>
  </si>
  <si>
    <t>fuite grenaille sur trappe élévateur à godets</t>
  </si>
  <si>
    <t>Données décalées sur une tôle en E4B.</t>
  </si>
  <si>
    <t>REE du systeme d'elevateur a godet</t>
  </si>
  <si>
    <t>Défaut rotation élévateur à godet.</t>
  </si>
  <si>
    <t>Transfert de données</t>
  </si>
  <si>
    <t>suite a visite du preventif S10 changement des palettes de la turbine  3</t>
  </si>
  <si>
    <t>Transfert de donnees</t>
  </si>
  <si>
    <t>défaut incohérence serveur</t>
  </si>
  <si>
    <t>déplacement de tôle</t>
  </si>
  <si>
    <t>Demande de transfert par operateur</t>
  </si>
  <si>
    <t>la tôle 160623 reste en E1</t>
  </si>
  <si>
    <t>défaut protection moteur filtre (E1.6)</t>
  </si>
  <si>
    <t>suite aux décalages de données cette semaine sur des 3180</t>
  </si>
  <si>
    <t>Decallage données</t>
  </si>
  <si>
    <t>REE des tahitiennes</t>
  </si>
  <si>
    <t>suite a visite di 2782966 changement de 3 tahitienne</t>
  </si>
  <si>
    <t>Préventif Machines S11</t>
  </si>
  <si>
    <t>pas de transfert</t>
  </si>
  <si>
    <t>tôles chevauchées</t>
  </si>
  <si>
    <t>une donnée est restée en A1M1 alors qu'il n'y a plus de tôle</t>
  </si>
  <si>
    <t>Régule intervention du dimanche 15 février 2015 sur élévateur à godets</t>
  </si>
  <si>
    <t>DEVIS N°218254 REE MOTEUR TURBINE DE LA 2372H (A1845934)</t>
  </si>
  <si>
    <t xml:space="preserve">Fourniture d'une tuyere </t>
  </si>
  <si>
    <t>palier elevateur a godet HS</t>
  </si>
  <si>
    <t>Préventif Machines S10</t>
  </si>
  <si>
    <t>defaut communication serveur</t>
  </si>
  <si>
    <t>Ctrl déclage de la poulie haute de l'élevateur à godet</t>
  </si>
  <si>
    <t xml:space="preserve">Defaut capot turbine 3 ouvert </t>
  </si>
  <si>
    <t>Defaut capot ouvert turbine 3</t>
  </si>
  <si>
    <t>AU portillon sortie A2</t>
  </si>
  <si>
    <t>Suite a visite</t>
  </si>
  <si>
    <t>Suite AU problème de cycle de la table de transfert</t>
  </si>
  <si>
    <t>le pc client rame beaucoup depuis plusieurs jours</t>
  </si>
  <si>
    <t>Suppression d'une tôle.</t>
  </si>
  <si>
    <t>recalage donnée</t>
  </si>
  <si>
    <t>Recalage de tôles.</t>
  </si>
  <si>
    <t>Tôle mal positionné sur P1.</t>
  </si>
  <si>
    <t>décallage de données sur E2M2</t>
  </si>
  <si>
    <t>Transfert de données sur pile de K4 vers K7</t>
  </si>
  <si>
    <t>Tole qui se chevauche sur convoyeur</t>
  </si>
  <si>
    <t xml:space="preserve">Mauvaise données </t>
  </si>
  <si>
    <t>controle de la chambre de grenaillage</t>
  </si>
  <si>
    <t>Une tôle bloqué sur le convoyeur P2.</t>
  </si>
  <si>
    <t>Défaut "Protection moteur ventilateur et brosse et station de soufflage E12.7"</t>
  </si>
  <si>
    <t>Tôle décalée physiquement ainsi que les données</t>
  </si>
  <si>
    <t>elevateur a godets ne tourne pas</t>
  </si>
  <si>
    <t>contrôle de rotation élévateur à godet (E150.3)</t>
  </si>
  <si>
    <t>Préventif Machines S06</t>
  </si>
  <si>
    <t>REALISER OUTIL POUR EXTRACTION / REMONTAGE COURROIE ELEVATEUR A GODETS</t>
  </si>
  <si>
    <t>Chevauchement de deux tôles sur le convoyeur P2.</t>
  </si>
  <si>
    <t>Compteur activité elevateur à godet lors de la casse</t>
  </si>
  <si>
    <t>Turbine N1 HS</t>
  </si>
  <si>
    <t>turbine 8 à 33A en charge</t>
  </si>
  <si>
    <t>Défaut manque alim onduleur.</t>
  </si>
  <si>
    <t>def com gestion et serveur</t>
  </si>
  <si>
    <t>Turbine 4 ne monte pas assez en intensité- controler registre</t>
  </si>
  <si>
    <t>décalage données</t>
  </si>
  <si>
    <t>Defaut onduleur hors tension</t>
  </si>
  <si>
    <t>élévateur à retendre</t>
  </si>
  <si>
    <t>Préventif Machines S03</t>
  </si>
  <si>
    <t>élévateur à godets ne tourne pas</t>
  </si>
  <si>
    <t>Défaut feedback turbine1-8</t>
  </si>
  <si>
    <t>Recalage d'une tôle.</t>
  </si>
  <si>
    <t>Problème sur l'élévateur à godet - ne tourne pas</t>
  </si>
  <si>
    <t>Défaut élévateur à godets.</t>
  </si>
  <si>
    <t>décalage de données + absence d'une tôle en P4 dépose.</t>
  </si>
  <si>
    <t>blocage de l'elevateur</t>
  </si>
  <si>
    <t>Préventif Machines S02</t>
  </si>
  <si>
    <t>defaut X11.3</t>
  </si>
  <si>
    <t>problème de décalage de tôle.</t>
  </si>
  <si>
    <t>recalage données</t>
  </si>
  <si>
    <t>Defaut turbine 4</t>
  </si>
  <si>
    <t>Pas de lumiere dans local peinture</t>
  </si>
  <si>
    <t>Suite a inventaire</t>
  </si>
  <si>
    <t>Défaut turbine 4.</t>
  </si>
  <si>
    <t>Axe réducteur de l'élévateur à godet décalé</t>
  </si>
  <si>
    <t>Régler les guides sous brosse sortie GP à la hauteur des rouleaux</t>
  </si>
  <si>
    <t>Chevauchement tôle dans GP</t>
  </si>
  <si>
    <t>Mauvaise tôle déposé sur P4.</t>
  </si>
  <si>
    <t>Serveur en défaut.</t>
  </si>
  <si>
    <t>Pas de lumiere</t>
  </si>
  <si>
    <t xml:space="preserve">Defaut porte  </t>
  </si>
  <si>
    <t xml:space="preserve">Tole de 3m180 piquée dans le sable </t>
  </si>
  <si>
    <t>Attente autorisation vitesse</t>
  </si>
  <si>
    <t>decallage données</t>
  </si>
  <si>
    <t>défaut porte 4</t>
  </si>
  <si>
    <t>Arret GP</t>
  </si>
  <si>
    <t>Transfert données</t>
  </si>
  <si>
    <t>Données reste sur E4M2</t>
  </si>
  <si>
    <t>AU permanent</t>
  </si>
  <si>
    <t>TX HIVER 2014 REMPLACEMENT BROSSE (PREVU JN 26 ET JN 27 DEC)</t>
  </si>
  <si>
    <t>TX HIVER 2014 PREVENTIF APPROFONDI (PREVU WE S50 ET WE S51)</t>
  </si>
  <si>
    <t>défaut communication gestion</t>
  </si>
  <si>
    <t>confection et mise en place ratelier  dans atelier grenailleuse</t>
  </si>
  <si>
    <t>Suite a visite DI 2703923</t>
  </si>
  <si>
    <t>chevauchement de tôle sur P1</t>
  </si>
  <si>
    <t>défaut incohérence serveur/automate</t>
  </si>
  <si>
    <t>Recalage tole sur pile F10</t>
  </si>
  <si>
    <t xml:space="preserve">tôle de 9m, données décalées </t>
  </si>
  <si>
    <t>Recallage données</t>
  </si>
  <si>
    <t>modification données</t>
  </si>
  <si>
    <t>Défaut com automate/serveur</t>
  </si>
  <si>
    <t>chevauchement de tôles</t>
  </si>
  <si>
    <t>Défaut thermostat de sécurité sur le four de préchauffage.</t>
  </si>
  <si>
    <t>Fourniture raccord suite à demande de PTY</t>
  </si>
  <si>
    <t>Tôle bloqué en E2.</t>
  </si>
  <si>
    <t>tôles décallées suite à dépose de 2 tôles en P4**</t>
  </si>
  <si>
    <t>Mauvaise données</t>
  </si>
  <si>
    <t>Explication du forcage alimentation ligne</t>
  </si>
  <si>
    <t>dépose d'une tôle en P4 avec mauvaises données</t>
  </si>
  <si>
    <t>REE registre de la grenailleuse (A1863142)</t>
  </si>
  <si>
    <t>défaut profibus slave 12</t>
  </si>
  <si>
    <t>Préventif Machines S48</t>
  </si>
  <si>
    <t>Tole coincé en E2</t>
  </si>
  <si>
    <t>pb sur la vis transversale basse</t>
  </si>
  <si>
    <t>défaut vis transversalle basse</t>
  </si>
  <si>
    <t>la turbine 8 ne monte pas en intensité en grenaillage</t>
  </si>
  <si>
    <t>turbine 8 ne monte pas en intensité</t>
  </si>
  <si>
    <t>défaut incohérence tôle**</t>
  </si>
  <si>
    <t>3 tôles chevauchées</t>
  </si>
  <si>
    <t>Recallage de données</t>
  </si>
  <si>
    <t>Suite a un  refresh</t>
  </si>
  <si>
    <t>Defaut Num pile</t>
  </si>
  <si>
    <t>Erreur serveur.</t>
  </si>
  <si>
    <t>Mauvaise données par rapport à la tôle en P4**.</t>
  </si>
  <si>
    <t>Transfert des données.</t>
  </si>
  <si>
    <t>PB de FDC sur P1, P4 et A2</t>
  </si>
  <si>
    <t>Les données sont restés sur E4B.</t>
  </si>
  <si>
    <t>défaut serveur.</t>
  </si>
  <si>
    <t>Blocage de tôles en sortie de la ligne principal.</t>
  </si>
  <si>
    <t>prise de cote de la brosse,changement pignon et chaine entrainement de la brosse</t>
  </si>
  <si>
    <t>Suite a visite DI 2676280</t>
  </si>
  <si>
    <t>Serveur en défaut</t>
  </si>
  <si>
    <t>Défaut 230V GP + ARU en sortie.</t>
  </si>
  <si>
    <t>Decallages donnees</t>
  </si>
  <si>
    <t>Décalge de tôles en E1.</t>
  </si>
  <si>
    <t>visite de la chambre de la grenailleuse &amp; élevateur à godets</t>
  </si>
  <si>
    <t>Tole 15223HS</t>
  </si>
  <si>
    <t>Probleme camera</t>
  </si>
  <si>
    <t>Cellule rideau ne fonctionne pas</t>
  </si>
  <si>
    <t>Tôle bloqué en A2.</t>
  </si>
  <si>
    <t>Offset usure brosse à reprendre</t>
  </si>
  <si>
    <t>Préventif Machines S44</t>
  </si>
  <si>
    <t>changement palet turbine 8 réparation tole de blindage</t>
  </si>
  <si>
    <t>Problème de tôle sur la pile C5.</t>
  </si>
  <si>
    <t>Transfert tole de pile C3 a voie1</t>
  </si>
  <si>
    <t xml:space="preserve">Donné bloquée sur A1 ligne </t>
  </si>
  <si>
    <t>turbine 7 ne monte pas a son intensité demandé</t>
  </si>
  <si>
    <t>Décalage de tôles sur les convoyeurs parrallèles.</t>
  </si>
  <si>
    <t>voir rapport visite du 29/09/2014(LDR)</t>
  </si>
  <si>
    <t>Problème d'alim de grenaille de la turbine 7.</t>
  </si>
  <si>
    <t>Turbine 5 bloqué.</t>
  </si>
  <si>
    <t>Le portique a déposé 6 tôles sur le convoyeur E1.</t>
  </si>
  <si>
    <t>Les tôles passe en retour GP une fois sortie de la grenailleuse.</t>
  </si>
  <si>
    <t>Suite a visite DI 2642970</t>
  </si>
  <si>
    <t>Controle écluse de récupération de poussières (fuite d'aspiration)</t>
  </si>
  <si>
    <t>Défaut serveur.</t>
  </si>
  <si>
    <t>PB de PC client</t>
  </si>
  <si>
    <t xml:space="preserve">Transfert données </t>
  </si>
  <si>
    <t>Chevauchement tôles</t>
  </si>
  <si>
    <t>Le pont 4it a chargé 4 tôes en même temps</t>
  </si>
  <si>
    <t>pas les bon programmes sur PC client</t>
  </si>
  <si>
    <t>tôle coincée dans la gp</t>
  </si>
  <si>
    <t>tole coincée dans la grenailleuse</t>
  </si>
  <si>
    <t>Préventif machine S39</t>
  </si>
  <si>
    <t>Une tôle de travers sur E4.</t>
  </si>
  <si>
    <t>Turbine 5 ne démarre pas</t>
  </si>
  <si>
    <t>Remise en état de la brosse inférieure de la brosse de sortie GP</t>
  </si>
  <si>
    <t>Blocage d'une tôle ( E4B ).</t>
  </si>
  <si>
    <t>Préventif S39</t>
  </si>
  <si>
    <t>4 tôles l'une sur l'autres sur A2.</t>
  </si>
  <si>
    <t>Tôle bloquée dans ski à l'entrée</t>
  </si>
  <si>
    <t>Problème turbine 5 + four de prechauffage.</t>
  </si>
  <si>
    <t>Décalage de données de tôles.</t>
  </si>
  <si>
    <t>Tôle bloqué à l'entrée de la grenailleuse.</t>
  </si>
  <si>
    <t xml:space="preserve">les données de la tôle en P2M23 sont décalé. </t>
  </si>
  <si>
    <t xml:space="preserve">Tole venue bloqué dans ski de la grenailleuse </t>
  </si>
  <si>
    <t>Recalage données toles</t>
  </si>
  <si>
    <t>Tôle bloqué en E1.</t>
  </si>
  <si>
    <t>reprise tension chaine sur moteur entre four de préch et gren</t>
  </si>
  <si>
    <t>Tôle de travers entrée.</t>
  </si>
  <si>
    <t>pignon a realigner au niveau du motoreducteur</t>
  </si>
  <si>
    <t>Préventif Machines S35</t>
  </si>
  <si>
    <t>DEVIS N°185799 REE TUYAU GRENAILLEUSE 2372H</t>
  </si>
  <si>
    <t>Tôle bloquée dans ski entrée grenailleuse, chevauchement tôles, à recaler</t>
  </si>
  <si>
    <t>Chevauchements de tôles et recalage de données</t>
  </si>
  <si>
    <t>longueur de tôle incohérente avec ses données</t>
  </si>
  <si>
    <t>2 tôles chevauchées</t>
  </si>
  <si>
    <t>défaut incohérence longueur de tôle</t>
  </si>
  <si>
    <t>décallage tôles</t>
  </si>
  <si>
    <t>défaut protection moteur et contrôle vis sans fin</t>
  </si>
  <si>
    <t>vis sans fin bloquée</t>
  </si>
  <si>
    <t>suite redémarrage coupure haute tension</t>
  </si>
  <si>
    <t>Tôle bloqué dans la grenailleuse.</t>
  </si>
  <si>
    <t>Deux tôles l'une sur l'autre en entrée.</t>
  </si>
  <si>
    <t>Problème de décalage de données.</t>
  </si>
  <si>
    <t>Préventif Machines S29</t>
  </si>
  <si>
    <t>recallage de donnée</t>
  </si>
  <si>
    <t>VISTE de grenailleuse (controle des tahitiennes)</t>
  </si>
  <si>
    <t>brosse grenailleuse ne bouge pas en auto</t>
  </si>
  <si>
    <t>pas de grenaillage sur toute la longueur de tôle</t>
  </si>
  <si>
    <t>Changement  brosse inférieur</t>
  </si>
  <si>
    <t>défaut vis sans fin transversal haute</t>
  </si>
  <si>
    <t>Le portique a déposé deux toles au même endroit.</t>
  </si>
  <si>
    <t>Pas de transfert de la tôle de P1.</t>
  </si>
  <si>
    <t>Recallage tole</t>
  </si>
  <si>
    <t>Problème au niveau de la table de transfert.</t>
  </si>
  <si>
    <t>FDC pas actif</t>
  </si>
  <si>
    <t>Décalage de tôles et données</t>
  </si>
  <si>
    <t>défaut AU convoyeur d'entrée</t>
  </si>
  <si>
    <t>Décalage de tôles</t>
  </si>
  <si>
    <t>Changement des tahitienes (lundi 23/06/2014 AM)</t>
  </si>
  <si>
    <t xml:space="preserve">Reste de la grenaille sur les toles </t>
  </si>
  <si>
    <t xml:space="preserve">Perte de liaison WIFI </t>
  </si>
  <si>
    <t>Remplacement spot près de la porte test (lampe craméee</t>
  </si>
  <si>
    <t>REMISE EN ETAT REGISTRE</t>
  </si>
  <si>
    <t>Mauvaise ref sur pile A05 et D03</t>
  </si>
  <si>
    <t>Problème dans la pile A05.</t>
  </si>
  <si>
    <t>Offset brosse à modifier</t>
  </si>
  <si>
    <t>Turbine 6 hors tolérances.</t>
  </si>
  <si>
    <t>Préventif Machines S25</t>
  </si>
  <si>
    <t xml:space="preserve">Changement de la brosse </t>
  </si>
  <si>
    <t>Controle du registre n°5 Jeudi 19/06/2014</t>
  </si>
  <si>
    <t>TX ETE 2014 Preventif complet GP</t>
  </si>
  <si>
    <t>pb de poussière depuis plusieurs jours</t>
  </si>
  <si>
    <t>Défaut sur la brosse d'entrée.</t>
  </si>
  <si>
    <t>turbine N5 bloque</t>
  </si>
  <si>
    <t>décalage tôles</t>
  </si>
  <si>
    <t>rets de la grenaille sur la tôle</t>
  </si>
  <si>
    <t>Tôle décalé en E2B</t>
  </si>
  <si>
    <t>Remplacement palettes turbine 7</t>
  </si>
  <si>
    <t>défaut info secu des convoyeurs non acquitté</t>
  </si>
  <si>
    <t>Tuyau coupé sur pompe a peinture</t>
  </si>
  <si>
    <t>erreur X19.4</t>
  </si>
  <si>
    <t>pb d'incohérence tôle</t>
  </si>
  <si>
    <t>Changement palettes turbine 1 A faire QAM le 10/06/14</t>
  </si>
  <si>
    <t>Probème de pile dans le parc.</t>
  </si>
  <si>
    <t>Défaut serveur GP</t>
  </si>
  <si>
    <t>Décalage de tôles en E1.</t>
  </si>
  <si>
    <t>Défaut turbine 7.</t>
  </si>
  <si>
    <t>Défaut "info secu convoyeur non acquité".</t>
  </si>
  <si>
    <t>tôle plié sur une des portes du bungalow de stockage peinture.</t>
  </si>
  <si>
    <t>Capteur porte brosse grenailleuse coté garage - faux contact - à voir</t>
  </si>
  <si>
    <t>Préventif Machine S24</t>
  </si>
  <si>
    <t>défaut "info secu convoyeurs non acquitté"</t>
  </si>
  <si>
    <t>Visite  grenailleuse et nettoyage des cellules</t>
  </si>
  <si>
    <t>Décalage e données.</t>
  </si>
  <si>
    <t>Le registre n°5 fonctionne mal</t>
  </si>
  <si>
    <t xml:space="preserve">reste de la grenaille sur les tôles </t>
  </si>
  <si>
    <t>Defaut info secu des convoyeurs non acquité</t>
  </si>
  <si>
    <t>Vase deshumidificateur HS</t>
  </si>
  <si>
    <t>Plusieurs mauvais positionnement sur P1</t>
  </si>
  <si>
    <t>Défaut turbine 5.</t>
  </si>
  <si>
    <t>Defaut protection moteur</t>
  </si>
  <si>
    <t>décallage donnée serveur</t>
  </si>
  <si>
    <t>défaut dépose conv P4</t>
  </si>
  <si>
    <t>tôles chevauchés en E4</t>
  </si>
  <si>
    <t>contrôle de rotation vis sans fin transversale haute(E153.3)</t>
  </si>
  <si>
    <t>Décalage d'une tôle.</t>
  </si>
  <si>
    <t>longueur de tôle en P3 incohérente avec ses données</t>
  </si>
  <si>
    <t>Suite a visite DI 2539482</t>
  </si>
  <si>
    <t>le pont a chargé 3 tôles l'une sur l'autre</t>
  </si>
  <si>
    <t>Réparation prise murale</t>
  </si>
  <si>
    <t>Défaut com serveur</t>
  </si>
  <si>
    <t>Essai Retour GP</t>
  </si>
  <si>
    <t>problème de décalage de tôles.</t>
  </si>
  <si>
    <t>Préventif Machine S21</t>
  </si>
  <si>
    <t>décalage de données sur ligne parallèle</t>
  </si>
  <si>
    <t>Préventif Machine S19</t>
  </si>
  <si>
    <t>problème de grenaille sur les tôles.</t>
  </si>
  <si>
    <t>Donné reste sur P4</t>
  </si>
  <si>
    <t xml:space="preserve">decallage de données </t>
  </si>
  <si>
    <t>Défaut position sur A2</t>
  </si>
  <si>
    <t>les données n'apparaissent pas</t>
  </si>
  <si>
    <t>Préventif Machine S18</t>
  </si>
  <si>
    <t>Plusieurs défauts sur la grenailleuse.</t>
  </si>
  <si>
    <t>Tole perdu dans le parc</t>
  </si>
  <si>
    <t>Controle intérieur GP(tahitiennes+ toles de blindage+brosse+ etc...)</t>
  </si>
  <si>
    <t>Repositionnement tôle</t>
  </si>
  <si>
    <t>Registre turbine 3 ne fonctionne pas</t>
  </si>
  <si>
    <t>Suite a visite DI 2525355</t>
  </si>
  <si>
    <t>décalage E4 et PB tole en conv P4</t>
  </si>
  <si>
    <t>bruit anormal sur turbine</t>
  </si>
  <si>
    <t>défaut contrôle rotation vis sans fin transversal haute.</t>
  </si>
  <si>
    <t>tôle bloqué en E4.</t>
  </si>
  <si>
    <t>Défaut communication gestion du portique.</t>
  </si>
  <si>
    <t>défaut débit turbine 5 hors tolérance.</t>
  </si>
  <si>
    <t>Décalages de données.</t>
  </si>
  <si>
    <t>Remettre en place vis sur motoreducteur vis sans fin recyclage grenaille basse</t>
  </si>
  <si>
    <t xml:space="preserve">recallage tôle </t>
  </si>
  <si>
    <t>erreur "contrôle rotationvis sans fin transversale en haut (E153.3)"</t>
  </si>
  <si>
    <t>Vis sans fin haute séparateur à air  de grenaille cassé</t>
  </si>
  <si>
    <t>Recalage de tôle</t>
  </si>
  <si>
    <t>Préventif Machine S15</t>
  </si>
  <si>
    <t>Remplacement des 2 paliers de la ligne d'arbre de l'élévateur à godets</t>
  </si>
  <si>
    <t>problème de décalage de données.</t>
  </si>
  <si>
    <t>Problème de données</t>
  </si>
  <si>
    <t>Mesure complementaire de l'usure des palettes de turbine (voir CCD)</t>
  </si>
  <si>
    <t>Fourniture capteur XCS-A701 pour la sécurité d'ouverture des capots de turbine</t>
  </si>
  <si>
    <t>capteur sécu turbine HS</t>
  </si>
  <si>
    <t>Ctrl des trables de transfert 2372H</t>
  </si>
  <si>
    <t>Préventif Machine S12</t>
  </si>
  <si>
    <t>plus de grenaiille</t>
  </si>
  <si>
    <t xml:space="preserve">la base ne démarre pas et reste bloquée à 56% </t>
  </si>
  <si>
    <t>Défaut communication serveur</t>
  </si>
  <si>
    <t>problème de tôles.</t>
  </si>
  <si>
    <t>problème de données.</t>
  </si>
  <si>
    <t>problème de tôles sur le convoyeur parrallèle.</t>
  </si>
  <si>
    <t>Grenaille sur les tôles.</t>
  </si>
  <si>
    <t>présence de 2 toles dans la grenailleuse</t>
  </si>
  <si>
    <t>PB de tole en entrée</t>
  </si>
  <si>
    <t>Impossible de modifier la couleur en entrée de grenailleuse.</t>
  </si>
  <si>
    <t>Remplacement des filtres de nettoyage</t>
  </si>
  <si>
    <t>Une tôle est passée sous le tilt roll et entre les lames du convoyeur a berce</t>
  </si>
  <si>
    <t>décalage des données suite arrêt temporaire</t>
  </si>
  <si>
    <t>Préventif Machine S09</t>
  </si>
  <si>
    <t>Remplacement de 4 toles de sky</t>
  </si>
  <si>
    <t>bruit anormal</t>
  </si>
  <si>
    <t>la tôle n'a pas les bonnes données</t>
  </si>
  <si>
    <t>Problème de données tôles.</t>
  </si>
  <si>
    <t>une tôle fine a bloqué sur la ligne parallèle</t>
  </si>
  <si>
    <t>données décalées par rapport aux tôles</t>
  </si>
  <si>
    <t>Problème de grenaille sur les tôles.</t>
  </si>
  <si>
    <t>REE du registre de la grenailleuse</t>
  </si>
  <si>
    <t>Devis n°153574 REE moteur de turbine</t>
  </si>
  <si>
    <t>Bruit repetitif sur la brosse de sortie grenailleuse</t>
  </si>
  <si>
    <t>Suite info quart de nuit, grenaille sur les tôles de faible épaisseur.</t>
  </si>
  <si>
    <t>test en fonctionnement de la brosse de nettoyage.</t>
  </si>
  <si>
    <t>grenaille sur bord de tôle coté garage</t>
  </si>
  <si>
    <t>Changer les brosses d'extrémités par les brosses Rosler</t>
  </si>
  <si>
    <t xml:space="preserve">Brosse intérieur grenailleuse à remettre en place ( plusieurs segments tombés) </t>
  </si>
  <si>
    <t>Préventif machine S6</t>
  </si>
  <si>
    <t>Le registre 6 ne fonctionne pas</t>
  </si>
  <si>
    <t>Convoyeurs en défaut.</t>
  </si>
  <si>
    <t>Bruit anormal sur la turbine N°8</t>
  </si>
  <si>
    <t>Problème de grenaillage.</t>
  </si>
  <si>
    <t>Problème de grenaillage</t>
  </si>
  <si>
    <t>dépannage</t>
  </si>
  <si>
    <t>Bruit anormal au niveau de la brosse + grenailles sur les tôles.</t>
  </si>
  <si>
    <t>Bruit anormal sur la brosse</t>
  </si>
  <si>
    <t xml:space="preserve">DI DE REGUL Debouchage de la vis sans fin </t>
  </si>
  <si>
    <t xml:space="preserve">Vérifier le registre de la turbine 5 </t>
  </si>
  <si>
    <t>Problème turbine 5</t>
  </si>
  <si>
    <t>Disjoncteur d'alim d'une vis sans fin déclenché.</t>
  </si>
  <si>
    <t>1 morceau de la brosse sort avec la tôle</t>
  </si>
  <si>
    <t>Travaux d'hiver 2013 Preventif ligne GP + travaux suite a visite</t>
  </si>
  <si>
    <t>Travaux d'hiver 2013 Remplacement de la brosse dans GP</t>
  </si>
  <si>
    <t>Travaux d'hiver 2013 SAS entrée tahitienne HS</t>
  </si>
  <si>
    <t>pate de support de rampe de souffage à diminuer</t>
  </si>
  <si>
    <t>donneés tôles décalées.</t>
  </si>
  <si>
    <t>décalage données, tôles...</t>
  </si>
  <si>
    <t>Preventif Machine S3</t>
  </si>
  <si>
    <t>Moteur resiclage grenaille disjonte</t>
  </si>
  <si>
    <t>Suite à visite DI2459802</t>
  </si>
  <si>
    <t>Suite à visite DI2347490</t>
  </si>
  <si>
    <t>toto dormi</t>
  </si>
  <si>
    <t>chevauchement tôles</t>
  </si>
  <si>
    <t>Préventif Machine S49</t>
  </si>
  <si>
    <t>préventif machines S46</t>
  </si>
  <si>
    <t>test perigreenne</t>
  </si>
  <si>
    <t>Tole mal positionnée</t>
  </si>
  <si>
    <t>Préventif machines S43</t>
  </si>
  <si>
    <t>pas de mise en service</t>
  </si>
  <si>
    <t>reste de la grenaille sur les toles</t>
  </si>
  <si>
    <t>Tole entrée de la mauvaise couleur</t>
  </si>
  <si>
    <t>Tole chevauchée en E3M1</t>
  </si>
  <si>
    <t>Tole chevauchée en A2</t>
  </si>
  <si>
    <t>Fourniture d'un plan de l'équerre support pistolet peinture</t>
  </si>
  <si>
    <t>Chaine convoyeur entre four et GP à retendre</t>
  </si>
  <si>
    <t>turbine 5 bouchée</t>
  </si>
  <si>
    <t>Préventif machines S21</t>
  </si>
  <si>
    <t>Défaut X19.4 X4.4 convertisseur de fréquence turbine 5.</t>
  </si>
  <si>
    <t>Préventif machine S18</t>
  </si>
  <si>
    <t xml:space="preserve">Travaux de reprise 2013 </t>
  </si>
  <si>
    <t>Préventif machines S15</t>
  </si>
  <si>
    <t>la turbine monte en I au démarrage</t>
  </si>
  <si>
    <t>Préventif machines S12</t>
  </si>
  <si>
    <t>défaut sur turbine 5 au démarrage</t>
  </si>
  <si>
    <t>Déblocage bras 3 table de transfert</t>
  </si>
  <si>
    <t>Renfort à ressouder sur tole de blindage</t>
  </si>
  <si>
    <t>Mise en place AU supplémentaire sur ligne</t>
  </si>
  <si>
    <t>la rampe de soufflage frotte la tôle</t>
  </si>
  <si>
    <t>Préventif machines S05</t>
  </si>
  <si>
    <t>toutes les toles passe en retour GP</t>
  </si>
  <si>
    <t>reste de la grenaille sur les tôles fines</t>
  </si>
  <si>
    <t>PB transfert convoyeur parallèle</t>
  </si>
  <si>
    <t>Problème couleur et table de transfert.</t>
  </si>
  <si>
    <t>Problème tôle sur P3</t>
  </si>
  <si>
    <t>PB couleur tole</t>
  </si>
  <si>
    <t>Remonter vanne turbine 5 modifiée</t>
  </si>
  <si>
    <t>Contrôle brosse grenailleuse</t>
  </si>
  <si>
    <t>PB tole en E1</t>
  </si>
  <si>
    <t>PB présence tole devant A2</t>
  </si>
  <si>
    <t>Problème de tôle présente sur A2 sur supervision.</t>
  </si>
  <si>
    <t>defaut filtre grenaillage</t>
  </si>
  <si>
    <t>Remise en route grenailleuse + pont</t>
  </si>
  <si>
    <t>Problème couleur sur tôle de 72mm épaisseur</t>
  </si>
  <si>
    <t>Préventif machines S51</t>
  </si>
  <si>
    <t>suite a visite changement palette sur turbine 7</t>
  </si>
  <si>
    <t>Changement du registre de la turbine 5 inférieure</t>
  </si>
  <si>
    <t>Controle de la turbine 5 inférieure</t>
  </si>
  <si>
    <t>GP / Mettre des palettes Ref A 1845993 sur turbine 1 et 2</t>
  </si>
  <si>
    <t>Passage tôle de 60mm épaisseur</t>
  </si>
  <si>
    <t>fourniture support aluminium de pistolet à peinture 2372H</t>
  </si>
  <si>
    <t>S43 préventif grenailleuse 2372H</t>
  </si>
  <si>
    <t>le rouleau d'entrée saute + pistolets inférieurs non-alignés</t>
  </si>
  <si>
    <t>Ajouter support pour rampe air (michel 9/10/12 matin)</t>
  </si>
  <si>
    <t>Installation roulettes avec frein sur 4 roule fût</t>
  </si>
  <si>
    <t>Reprendre 3 éléments de brosse abimmés</t>
  </si>
  <si>
    <t>élément de brosse cassée sur la sortie GP</t>
  </si>
  <si>
    <t>Pas de transfert datas de E2 vers E1.</t>
  </si>
  <si>
    <t>Remplissage du réducteur suite fuite</t>
  </si>
  <si>
    <t>Devis 74247 : modification de rampe de soufflage</t>
  </si>
  <si>
    <t>Défaut incohérence serveur/automate</t>
  </si>
  <si>
    <t>remise en route de la grenailleuse.</t>
  </si>
  <si>
    <t>bruit anormal turbine 8 GP 2372H</t>
  </si>
  <si>
    <t>remettre guide tôle dans la Grenailleuse Rolser</t>
  </si>
  <si>
    <t>Préventif machines S37</t>
  </si>
  <si>
    <t>PB grenaille sur tole</t>
  </si>
  <si>
    <t>Découpe des cames sur table de transfert GP</t>
  </si>
  <si>
    <t>GESTAL rehausser la bavette de la grenailleuse</t>
  </si>
  <si>
    <t>Devis 38252</t>
  </si>
  <si>
    <t>Le 2515DE a déposé 3 tôles sur le convoyeur en E04</t>
  </si>
  <si>
    <t>Travaux d'été 2012</t>
  </si>
  <si>
    <t>réhausse tahitienne 30 mm sur grenailleuse 2372H</t>
  </si>
  <si>
    <t>Pas de démarrage grenailleuse</t>
  </si>
  <si>
    <t>Sécurisation convoyeur coté imprimante</t>
  </si>
  <si>
    <t>Controle des caoutchoucs de la vanne ecluse des poussières</t>
  </si>
  <si>
    <t>Défaut disjonction vis de vidage filtre</t>
  </si>
  <si>
    <t>Défaut transfert de données paint vers A1</t>
  </si>
  <si>
    <t>Préventif machine S27</t>
  </si>
  <si>
    <t>Défaut tôle n'avance plus sur A1</t>
  </si>
  <si>
    <t>La tôle reste bloqué devant la map.</t>
  </si>
  <si>
    <t>La tôle s'arrête devant la map</t>
  </si>
  <si>
    <t xml:space="preserve">Defaut occupation LS11 </t>
  </si>
  <si>
    <t>Assistance Gestal sur 2372H</t>
  </si>
  <si>
    <t>Le pc de suivi est lent</t>
  </si>
  <si>
    <t>Rampe air pour grenailleuse</t>
  </si>
  <si>
    <t>travaux sous-traitance</t>
  </si>
  <si>
    <t>Création rembardes</t>
  </si>
  <si>
    <t>PB reste de grenaille</t>
  </si>
  <si>
    <t>Mise en place soufflerie</t>
  </si>
  <si>
    <t>creation 2 zones éclairage</t>
  </si>
  <si>
    <t>Préventif machines S23</t>
  </si>
  <si>
    <t>Plus de signal sur les écrans de supervision.</t>
  </si>
  <si>
    <t>la tôle s'arrête devant la map</t>
  </si>
  <si>
    <t>Divers défauts sur grenailleuse.</t>
  </si>
  <si>
    <t>Devis 37704 Création de 2 portes entre four et grenailleuse</t>
  </si>
  <si>
    <t>Mersure débit incinérateur COV</t>
  </si>
  <si>
    <t>Repérage armoire</t>
  </si>
  <si>
    <t>Remise en service zone ancienne GP</t>
  </si>
  <si>
    <t>Remise en état zone ancienne GP</t>
  </si>
  <si>
    <t>Recherche de câbles zone ancienne GP</t>
  </si>
  <si>
    <t>Création alimentation air comprimé</t>
  </si>
  <si>
    <t>Travaux d'été 2012 en mai</t>
  </si>
  <si>
    <t>Problème de suivi de données.</t>
  </si>
  <si>
    <t>Brosse à couper sur les coté (ramené cote à 250mm de rayon)</t>
  </si>
  <si>
    <t>Problème de suivi de tôles.</t>
  </si>
  <si>
    <t>Suite à visite 2051875</t>
  </si>
  <si>
    <t>plusieurs pb</t>
  </si>
  <si>
    <t>problème datas et problème défaut X43.3 imprimante.</t>
  </si>
  <si>
    <t>Devis n°37709</t>
  </si>
  <si>
    <t>Devis n°38168</t>
  </si>
  <si>
    <t>Devis n°37698</t>
  </si>
  <si>
    <t>Défaut présence sur A2</t>
  </si>
  <si>
    <t>pb de tôles et base de données décyclées</t>
  </si>
  <si>
    <t>Défaut vis transversale basse</t>
  </si>
  <si>
    <t>Une tôle de déformée dans sa partie arrière.</t>
  </si>
  <si>
    <t>problème de suivi de tôles.</t>
  </si>
  <si>
    <t>Remise en marche suite travaux</t>
  </si>
  <si>
    <t>Consignation pour Gestal</t>
  </si>
  <si>
    <t>Défaut données tôles</t>
  </si>
  <si>
    <t>PB de grenaille sur les toles</t>
  </si>
  <si>
    <t>Pas d'avance tôle dans MAP</t>
  </si>
  <si>
    <t>Préventif machine S15</t>
  </si>
  <si>
    <t>Problème barrière LH2 tordu</t>
  </si>
  <si>
    <t xml:space="preserve">Démontage de 2 néons </t>
  </si>
  <si>
    <t>PB de poussière de grenaille sur les toles</t>
  </si>
  <si>
    <t>Montage du filtre manquant sur dépoussiéreur</t>
  </si>
  <si>
    <t>Pas de données sur P4</t>
  </si>
  <si>
    <t>Un tuyau de retour grenaille de défait.</t>
  </si>
  <si>
    <t xml:space="preserve">Rallonger le tuyau évacuation poussière de grenaille </t>
  </si>
  <si>
    <t>défaut filtres encrassés à 100%</t>
  </si>
  <si>
    <t>il reste de la grenaille sur les tôles</t>
  </si>
  <si>
    <t xml:space="preserve">Déconsignation </t>
  </si>
  <si>
    <t xml:space="preserve">Problème données resté sur A1 et A2 </t>
  </si>
  <si>
    <t>PB de transfert des datas</t>
  </si>
  <si>
    <t>Redémmarrage grenailleuse  après casse vis</t>
  </si>
  <si>
    <t>Défaut tôle en E1 alors pas physiquement</t>
  </si>
  <si>
    <t>Préventif machine S12</t>
  </si>
  <si>
    <t>Défaut présence LT2 sur A2</t>
  </si>
  <si>
    <t>Découpe tole en sortie convoyeur grenailleuse</t>
  </si>
  <si>
    <t>Problème de suivi décalé sur la ligne</t>
  </si>
  <si>
    <t>défaut décolmatage à 75%</t>
  </si>
  <si>
    <t>Essai nouvelle CPU</t>
  </si>
  <si>
    <t>problème de grenailles sur les tôles.</t>
  </si>
  <si>
    <t>défaut filtres dépoussiéreur</t>
  </si>
  <si>
    <t>Changement des 8 filtres cotés carters d'accès</t>
  </si>
  <si>
    <t>Défaut filtres dépoussiéreur</t>
  </si>
  <si>
    <t>les pompes de peinture ne tourne plus et tête mattwes en défaut</t>
  </si>
  <si>
    <t>la tôle a plongé entre les rouleaux et celle d'après est venue dessus</t>
  </si>
  <si>
    <t>les robots de peinture peignent environ 1m après le début de la tôle</t>
  </si>
  <si>
    <t>Défaut filtres dépoussiéreur.</t>
  </si>
  <si>
    <t>mise en fonctionnement automatique difficile</t>
  </si>
  <si>
    <t>Vis sans fin sortie élévateur à godet HS</t>
  </si>
  <si>
    <t xml:space="preserve">défaut contrôle de rotation vis sans fin transverse haute. </t>
  </si>
  <si>
    <t>chaine détendue sur convoyeur</t>
  </si>
  <si>
    <t>Problème de suivi de tôles</t>
  </si>
  <si>
    <t>défaut X0.1:protection moteur filtre (E1.6)</t>
  </si>
  <si>
    <t>Devis n°46412</t>
  </si>
  <si>
    <t>Préventif machines S09</t>
  </si>
  <si>
    <t>assistance Gestal</t>
  </si>
  <si>
    <t>PB sur pile B6</t>
  </si>
  <si>
    <t>Enlevement des toles sur E1 à E4 pour essai roesler</t>
  </si>
  <si>
    <t>Préventif machines S06</t>
  </si>
  <si>
    <t>pb de grenaille sur les toles</t>
  </si>
  <si>
    <t>Problème sortie de tôles A2</t>
  </si>
  <si>
    <t>Problème dans la page suivit</t>
  </si>
  <si>
    <t>Alimentation Potence grenailleuse</t>
  </si>
  <si>
    <t>GTC Sur grenailleuse</t>
  </si>
  <si>
    <t>Devis n°43628</t>
  </si>
  <si>
    <t>problème de transfert data de E1 vers E2</t>
  </si>
  <si>
    <t>défaut de suivi</t>
  </si>
  <si>
    <t>Problème chevauchement Tôle en A2</t>
  </si>
  <si>
    <t>Il reste de la grenaille sur les tôles fines.</t>
  </si>
  <si>
    <t>PB de grenaille sur les toles en sortie grenailleuse</t>
  </si>
  <si>
    <t>système d'accroche d'un fux de récupération de poussière HS</t>
  </si>
  <si>
    <t>Défaut suivi</t>
  </si>
  <si>
    <t>Deux toles de posées sur E1</t>
  </si>
  <si>
    <t>Défaut en rentrée tole manuel</t>
  </si>
  <si>
    <t>Disjonction alimentation bureau grenailleuse</t>
  </si>
  <si>
    <t>Remise en état de 3 pistolets</t>
  </si>
  <si>
    <t>Préventif machines S03</t>
  </si>
  <si>
    <t>PB de suivi</t>
  </si>
  <si>
    <t>Plus de communication entre le pont et le serveur</t>
  </si>
  <si>
    <t>Mise en place de boutons de forcage des datas sur la supervision</t>
  </si>
  <si>
    <t>Mettre une protection mécanique sur le câble de connection du Mobil Panel</t>
  </si>
  <si>
    <t>Le pont a perdu une tole et pense l'avoir déposée sur E1</t>
  </si>
  <si>
    <t>Le PC de suivi RAM</t>
  </si>
  <si>
    <t>branchement de la tête image remontée par gestal ce matin</t>
  </si>
  <si>
    <t>Démontage de la tête de marquage</t>
  </si>
  <si>
    <t>Installattion d'une trémis nouvelle grenailleuse</t>
  </si>
  <si>
    <t>La tôle s'arrête juste devant la machine à peindre</t>
  </si>
  <si>
    <t>Débranchement du bungalow rosler pour nouvelle grenailleuse</t>
  </si>
  <si>
    <t>Plus de comm avec le PC pont</t>
  </si>
  <si>
    <t xml:space="preserve">Bug de l'appli 4IT </t>
  </si>
  <si>
    <t>Les toles sont physiquement sur E1 à E4 mais les données sont faussent</t>
  </si>
  <si>
    <t>Préventif machines S49</t>
  </si>
  <si>
    <t>Devis n°28897</t>
  </si>
  <si>
    <t>Travaux d'hiver 2011</t>
  </si>
  <si>
    <t>impossible de verrouiller la porte de contrôle.</t>
  </si>
  <si>
    <t>support de pistolet tordu ( urgent arrêt prod)</t>
  </si>
  <si>
    <t>Disjonction vis sans fin supérieure</t>
  </si>
  <si>
    <t>contrôle brosse de la grenailleuse</t>
  </si>
  <si>
    <t>le tuyau de descente de la poussière à la sortie du silot grenaille est bouché</t>
  </si>
  <si>
    <t>reste de la grenaille sur la tôle</t>
  </si>
  <si>
    <t>Remplacement du tuyau de récupération de poussière grenaille en entrée Grenaille</t>
  </si>
  <si>
    <t>défaut sur vis sans fin d'évacuation de la poussière</t>
  </si>
  <si>
    <t>tuyau descente flux HS</t>
  </si>
  <si>
    <t>Préventif machines S45</t>
  </si>
  <si>
    <t>Erreur numéro d'décalage de données.</t>
  </si>
  <si>
    <t>Manque une tole de gudécalage de donnéesage en sortie de brosse de nettoyage</t>
  </si>
  <si>
    <t>inversion d'décalage de données</t>
  </si>
  <si>
    <t>mauvaise attribution des décalage de données par rapport aux references</t>
  </si>
  <si>
    <t>Problème d'décalage de donnéesentifiant de tôle.</t>
  </si>
  <si>
    <t>Catégorie</t>
  </si>
  <si>
    <t>meca</t>
  </si>
  <si>
    <t>préventif</t>
  </si>
  <si>
    <t>REE du registre + amélioration décalage de données</t>
  </si>
  <si>
    <t>Somme</t>
  </si>
  <si>
    <t>electrique</t>
  </si>
  <si>
    <t>electronique</t>
  </si>
  <si>
    <t>electronique.</t>
  </si>
  <si>
    <t>Autre</t>
  </si>
  <si>
    <t>autre</t>
  </si>
  <si>
    <t>Freq</t>
  </si>
  <si>
    <t>Freq. Cum.</t>
  </si>
  <si>
    <t>Freq.</t>
  </si>
  <si>
    <t>Total défaillance</t>
  </si>
  <si>
    <t>Années</t>
  </si>
  <si>
    <t>2015-2016</t>
  </si>
  <si>
    <t>2014-2015</t>
  </si>
  <si>
    <t>2016-2017</t>
  </si>
  <si>
    <t>2012-2013</t>
  </si>
  <si>
    <t>2013-2014</t>
  </si>
  <si>
    <t>2011-2012</t>
  </si>
  <si>
    <t>Freq cum</t>
  </si>
  <si>
    <t>Année</t>
  </si>
  <si>
    <t>Electronique</t>
  </si>
  <si>
    <t>Electrique</t>
  </si>
  <si>
    <t>Préventif</t>
  </si>
  <si>
    <t>Mécanique</t>
  </si>
  <si>
    <t>Nb de d'interventions</t>
  </si>
  <si>
    <t>Type de d'intervention</t>
  </si>
  <si>
    <t>Erreur de pile</t>
  </si>
  <si>
    <t>Défaut serveur</t>
  </si>
  <si>
    <t>erreur prog</t>
  </si>
  <si>
    <t>problème pc</t>
  </si>
  <si>
    <t>caméra</t>
  </si>
  <si>
    <t>problème marquage</t>
  </si>
  <si>
    <t>test peregrine</t>
  </si>
  <si>
    <t>Base plantée</t>
  </si>
  <si>
    <t>Position tôle</t>
  </si>
  <si>
    <t>Problème grenaille tôle</t>
  </si>
  <si>
    <t>Problème couleur tôle</t>
  </si>
  <si>
    <t>Turbine</t>
  </si>
  <si>
    <t>Tahitienne</t>
  </si>
  <si>
    <t>Godets</t>
  </si>
  <si>
    <t>Brosse grenailleuse</t>
  </si>
  <si>
    <t>Défaut fdc</t>
  </si>
  <si>
    <t xml:space="preserve">Convoyeur </t>
  </si>
  <si>
    <t>Interventions</t>
  </si>
  <si>
    <t>Dépoussiéreur</t>
  </si>
  <si>
    <t>Un tôle de bloqué en E2M1.</t>
  </si>
  <si>
    <t>pneumatique</t>
  </si>
  <si>
    <t>Registre</t>
  </si>
  <si>
    <t>Bruit anormal</t>
  </si>
  <si>
    <t>Problème porte</t>
  </si>
  <si>
    <t>AU</t>
  </si>
  <si>
    <t>Problème de vis</t>
  </si>
  <si>
    <t>Dépannage</t>
  </si>
  <si>
    <t>Pistolet</t>
  </si>
  <si>
    <t>Moteur 2372H</t>
  </si>
  <si>
    <t>Capteur</t>
  </si>
  <si>
    <t xml:space="preserve">Autre </t>
  </si>
  <si>
    <t>Électrique</t>
  </si>
  <si>
    <t>Pc</t>
  </si>
  <si>
    <t>Alimentation</t>
  </si>
  <si>
    <t>REE</t>
  </si>
  <si>
    <t>Défaut com</t>
  </si>
  <si>
    <t>Lumière</t>
  </si>
  <si>
    <t>Armoire</t>
  </si>
  <si>
    <t>Wifi</t>
  </si>
  <si>
    <t>Caméra</t>
  </si>
  <si>
    <t>Prise murale</t>
  </si>
  <si>
    <t>Programme</t>
  </si>
  <si>
    <t>Branchemement</t>
  </si>
  <si>
    <t>Travaux hiver</t>
  </si>
  <si>
    <t>Travaux été</t>
  </si>
  <si>
    <t>Travaux de reprise</t>
  </si>
  <si>
    <t>Visite</t>
  </si>
  <si>
    <t>Suite de DI</t>
  </si>
  <si>
    <t>Incinérateur COV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</si>
  <si>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</si>
  <si>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</si>
  <si>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</si>
  <si>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</si>
  <si>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</si>
  <si>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</si>
  <si>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</si>
  <si>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</si>
  <si>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</si>
  <si>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</si>
  <si>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</si>
  <si>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</si>
  <si>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2014</t>
  </si>
  <si>
    <t>Année 2015</t>
  </si>
  <si>
    <t>Année 2016</t>
  </si>
  <si>
    <t xml:space="preserve"> </t>
  </si>
  <si>
    <t>Convoyeurs d'entrés</t>
  </si>
  <si>
    <t>% de décalage</t>
  </si>
  <si>
    <t>Nb de décalage</t>
  </si>
  <si>
    <t>Total</t>
  </si>
  <si>
    <t>A2</t>
  </si>
  <si>
    <t>A1</t>
  </si>
  <si>
    <t>CH</t>
  </si>
  <si>
    <t>PH</t>
  </si>
  <si>
    <t>TT</t>
  </si>
  <si>
    <t>BLM1</t>
  </si>
  <si>
    <t>P4</t>
  </si>
  <si>
    <t>P3</t>
  </si>
  <si>
    <t>P2</t>
  </si>
  <si>
    <t>P1</t>
  </si>
  <si>
    <t>E4</t>
  </si>
  <si>
    <t>E3</t>
  </si>
  <si>
    <t>E2</t>
  </si>
  <si>
    <t>E1</t>
  </si>
  <si>
    <t>Emplacement</t>
  </si>
  <si>
    <t>Le reste des décalage est inconnu, impossible de définir leur emplacement.</t>
  </si>
  <si>
    <t>Blocage ski</t>
  </si>
  <si>
    <t>FDC</t>
  </si>
  <si>
    <t xml:space="preserve">Vitesse </t>
  </si>
  <si>
    <t>février</t>
  </si>
  <si>
    <t>Production tôles 2014</t>
  </si>
  <si>
    <t>Production tôles 2015</t>
  </si>
  <si>
    <t>Production tôles 2016</t>
  </si>
  <si>
    <t>Di pour sortie pièces mag40 chantier capteurs GP</t>
  </si>
  <si>
    <t>Recalage de donnée sur P4.</t>
  </si>
  <si>
    <t>pas d'éclairage dans local supervision</t>
  </si>
  <si>
    <t>Mauvaise reference sur identifiant</t>
  </si>
  <si>
    <t>Regule expertise moteur A1845780</t>
  </si>
  <si>
    <t>Tole piquée dans ski  du convoyeur E4</t>
  </si>
  <si>
    <t xml:space="preserve"> 2 toles de 16m chevauchées</t>
  </si>
  <si>
    <t>Defaut com serveur + incoherance serveur</t>
  </si>
  <si>
    <t>def incohérence serveur automate</t>
  </si>
  <si>
    <t>Tole de 20m de travers</t>
  </si>
  <si>
    <t>Tole piquet dans le ski en E1</t>
  </si>
  <si>
    <t>Mauvais identifiant</t>
  </si>
  <si>
    <t>une donnée en P4 mais pas de rect orange</t>
  </si>
  <si>
    <t xml:space="preserve">S20 Préventif Machine </t>
  </si>
  <si>
    <t>TX ETE 2016 "Ree des vannes guillotines alim turbines haute,</t>
  </si>
  <si>
    <t>TX ETE 2016 Remise à neuf de la brosse.</t>
  </si>
  <si>
    <t>TX ETE 2016 Remise à neuf des filtres à poussières.</t>
  </si>
  <si>
    <t>TX ETE 2016 "Préventif complet GP y compris contrôle minutieux</t>
  </si>
  <si>
    <t>vérin turbine 5 tombé</t>
  </si>
  <si>
    <t>Tole bloqué dans la GP</t>
  </si>
  <si>
    <t>Problème fermeture porte d'accès grenailleuse.</t>
  </si>
  <si>
    <t>Une tôle de bloqué sur P1.</t>
  </si>
  <si>
    <t>Défaut ventilateur et brosse d'entrée.</t>
  </si>
  <si>
    <t>S19 Préventif machine</t>
  </si>
  <si>
    <t>Sous consomation turbine 5</t>
  </si>
  <si>
    <t>Une tôle de bloquée dans la grenailleuse.</t>
  </si>
  <si>
    <t>Défaut com avec le pont 2515DE</t>
  </si>
  <si>
    <t xml:space="preserve">2 toles chevauchées </t>
  </si>
  <si>
    <t>pas de rotation sur la turbine 5</t>
  </si>
  <si>
    <t>Registre turbine 5 à changer + déboucher turbine</t>
  </si>
  <si>
    <t>donnees reste sur E2M3</t>
  </si>
  <si>
    <t>Manque FDC</t>
  </si>
  <si>
    <t>Tole bloqué dans skie en E4</t>
  </si>
  <si>
    <t>baisse d'intensité turbine 6</t>
  </si>
  <si>
    <t>Pas d'ouverture VNC</t>
  </si>
  <si>
    <t>pas de mise a jour serveur</t>
  </si>
  <si>
    <t xml:space="preserve">redémarrage grenailleuse </t>
  </si>
  <si>
    <t>Deux identifiant sur table de transfert</t>
  </si>
  <si>
    <t xml:space="preserve"> 3 toles chevauchées</t>
  </si>
  <si>
    <t>Manque un FDC sur une tole</t>
  </si>
  <si>
    <t>Discordance présence tôle</t>
  </si>
  <si>
    <t>Défaut arrêt d'urgence convoyeur E1</t>
  </si>
  <si>
    <t>2 toles chevauchées</t>
  </si>
  <si>
    <t>Defaut FDC</t>
  </si>
  <si>
    <t>Discordance pile J06</t>
  </si>
  <si>
    <t>Décalage tôles et données.</t>
  </si>
  <si>
    <t>bug</t>
  </si>
  <si>
    <t xml:space="preserve">Une des pompes du cicuit de gris ne fonctionne pas </t>
  </si>
  <si>
    <t>Blocage d'une tôle dans le four.</t>
  </si>
  <si>
    <t>S16 Préventif machine</t>
  </si>
  <si>
    <t>Suite a visite accélérateur + diffuseur HS turbine 5</t>
  </si>
  <si>
    <t>Erreur numéro d'ID.</t>
  </si>
  <si>
    <t>Manque une tole de guidage en sortie de brosse de nettoyage</t>
  </si>
  <si>
    <t>inversion d'ID</t>
  </si>
  <si>
    <t>mauvaise attribution des ID par rapport aux references</t>
  </si>
  <si>
    <t>Un ber de bloqué en E2M1.</t>
  </si>
  <si>
    <t>Problème d'identifiant de tôle.</t>
  </si>
  <si>
    <t>d</t>
  </si>
  <si>
    <t>REE du registre + amélioration guidage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</si>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</sst>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7">
    <xf numFmtId="0" fontId="0" fillId="0" borderId="0" xfId="0"/>
    <xf numFmtId="0" fontId="0" fillId="2" borderId="1" xfId="0" applyFill="1" applyBorder="1"/>
    <xf numFmtId="0" fontId="0" fillId="0" borderId="1" xfId="0" applyBorder="1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22" fontId="0" fillId="0" borderId="3" xfId="0" applyNumberFormat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5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9" fontId="0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9" xfId="0" applyBorder="1"/>
    <xf numFmtId="0" fontId="0" fillId="2" borderId="3" xfId="0" applyFill="1" applyBorder="1"/>
    <xf numFmtId="0" fontId="0" fillId="0" borderId="0" xfId="0" applyBorder="1"/>
    <xf numFmtId="0" fontId="0" fillId="10" borderId="0" xfId="0" applyFill="1" applyBorder="1"/>
    <xf numFmtId="0" fontId="0" fillId="2" borderId="6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64" fontId="0" fillId="0" borderId="11" xfId="1" applyNumberFormat="1" applyFont="1" applyBorder="1" applyAlignment="1">
      <alignment horizontal="center" vertical="center" wrapText="1"/>
    </xf>
    <xf numFmtId="9" fontId="0" fillId="0" borderId="11" xfId="1" applyFont="1" applyBorder="1" applyAlignment="1">
      <alignment horizontal="center" vertical="center" wrapText="1"/>
    </xf>
    <xf numFmtId="164" fontId="0" fillId="0" borderId="11" xfId="1" applyNumberFormat="1" applyFont="1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0" borderId="1" xfId="0" applyBorder="1"/>
    <xf numFmtId="0" fontId="0" fillId="9" borderId="1" xfId="0" applyFill="1" applyBorder="1"/>
    <xf numFmtId="0" fontId="3" fillId="0" borderId="0" xfId="0" applyFont="1" applyBorder="1"/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0" fillId="10" borderId="0" xfId="0" applyFill="1"/>
    <xf numFmtId="9" fontId="0" fillId="0" borderId="1" xfId="0" applyNumberFormat="1" applyBorder="1"/>
    <xf numFmtId="0" fontId="0" fillId="11" borderId="1" xfId="0" applyFill="1" applyBorder="1"/>
    <xf numFmtId="9" fontId="0" fillId="0" borderId="1" xfId="1" applyFont="1" applyBorder="1"/>
    <xf numFmtId="0" fontId="0" fillId="10" borderId="1" xfId="0" applyFill="1" applyBorder="1"/>
    <xf numFmtId="0" fontId="0" fillId="8" borderId="0" xfId="0" applyFill="1" applyBorder="1"/>
    <xf numFmtId="0" fontId="0" fillId="10" borderId="0" xfId="0" applyFill="1" applyBorder="1" applyAlignment="1"/>
    <xf numFmtId="0" fontId="5" fillId="10" borderId="0" xfId="0" applyFont="1" applyFill="1" applyBorder="1"/>
    <xf numFmtId="9" fontId="5" fillId="10" borderId="0" xfId="1" applyFont="1" applyFill="1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" fontId="0" fillId="0" borderId="1" xfId="0" applyNumberFormat="1" applyBorder="1"/>
    <xf numFmtId="1" fontId="0" fillId="2" borderId="1" xfId="0" applyNumberFormat="1" applyFill="1" applyBorder="1"/>
    <xf numFmtId="164" fontId="0" fillId="0" borderId="1" xfId="1" applyNumberFormat="1" applyFont="1" applyBorder="1"/>
    <xf numFmtId="0" fontId="0" fillId="11" borderId="1" xfId="0" applyFill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" fontId="0" fillId="2" borderId="10" xfId="0" applyNumberFormat="1" applyFill="1" applyBorder="1" applyAlignment="1">
      <alignment horizontal="center"/>
    </xf>
    <xf numFmtId="1" fontId="0" fillId="2" borderId="6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21" fontId="0" fillId="0" borderId="1" xfId="0" applyNumberFormat="1" applyBorder="1"/>
    <xf numFmtId="0" fontId="0" fillId="11" borderId="10" xfId="0" applyFill="1" applyBorder="1" applyAlignment="1">
      <alignment horizontal="center" vertical="center"/>
    </xf>
    <xf numFmtId="21" fontId="0" fillId="0" borderId="0" xfId="0" applyNumberFormat="1" applyBorder="1"/>
  </cellXfs>
  <cellStyles count="2">
    <cellStyle name="Normal" xfId="0" builtinId="0"/>
    <cellStyle name="Pourcentage" xfId="1" builtinId="5"/>
  </cellStyles>
  <dxfs count="5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ill>
        <patternFill patternType="solid">
          <fgColor rgb="FFFF0000"/>
          <bgColor rgb="FF000000"/>
        </patternFill>
      </fill>
    </dxf>
    <dxf>
      <fill>
        <patternFill patternType="solid">
          <fgColor rgb="FFB7DEE8"/>
          <bgColor rgb="FF000000"/>
        </patternFill>
      </fill>
    </dxf>
    <dxf>
      <fill>
        <patternFill patternType="solid">
          <fgColor rgb="FF8DB4E2"/>
          <bgColor rgb="FF000000"/>
        </patternFill>
      </fill>
    </dxf>
    <dxf>
      <fill>
        <patternFill patternType="solid">
          <fgColor rgb="FF00B050"/>
          <bgColor rgb="FF000000"/>
        </patternFill>
      </fill>
    </dxf>
    <dxf>
      <fill>
        <patternFill patternType="solid">
          <fgColor rgb="FFC4BD97"/>
          <bgColor rgb="FF000000"/>
        </patternFill>
      </fill>
    </dxf>
    <dxf>
      <fill>
        <patternFill patternType="solid">
          <fgColor rgb="FFFFC000"/>
          <bgColor rgb="FF000000"/>
        </patternFill>
      </fill>
    </dxf>
    <dxf>
      <fill>
        <patternFill patternType="solid">
          <fgColor rgb="FFBFBFBF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4527728919062571"/>
          <c:y val="5.1400554097404488E-2"/>
          <c:w val="0.69537279656326889"/>
          <c:h val="0.582011519393409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'Répartition intervention'!$J$3</c:f>
              <c:strCache>
                <c:ptCount val="1"/>
                <c:pt idx="0">
                  <c:v>Nb de d'interventions</c:v>
                </c:pt>
              </c:strCache>
            </c:strRef>
          </c:tx>
          <c:invertIfNegative val="0"/>
          <c:cat>
            <c:strRef>
              <c:f>'Répartition intervention'!$I$4:$I$9</c:f>
              <c:strCache>
                <c:ptCount val="6"/>
                <c:pt idx="0">
                  <c:v>meca</c:v>
                </c:pt>
                <c:pt idx="1">
                  <c:v>electronique</c:v>
                </c:pt>
                <c:pt idx="2">
                  <c:v>préventif</c:v>
                </c:pt>
                <c:pt idx="3">
                  <c:v>electrique</c:v>
                </c:pt>
                <c:pt idx="4">
                  <c:v>autre</c:v>
                </c:pt>
                <c:pt idx="5">
                  <c:v>pneumatique</c:v>
                </c:pt>
              </c:strCache>
            </c:strRef>
          </c:cat>
          <c:val>
            <c:numRef>
              <c:f>'Répartition intervention'!$J$4:$J$9</c:f>
              <c:numCache>
                <c:formatCode>General</c:formatCode>
                <c:ptCount val="6"/>
                <c:pt idx="0">
                  <c:v>584</c:v>
                </c:pt>
                <c:pt idx="1">
                  <c:v>481</c:v>
                </c:pt>
                <c:pt idx="2">
                  <c:v>95</c:v>
                </c:pt>
                <c:pt idx="3">
                  <c:v>82</c:v>
                </c:pt>
                <c:pt idx="4">
                  <c:v>13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854656"/>
        <c:axId val="104856576"/>
      </c:barChart>
      <c:scatterChart>
        <c:scatterStyle val="lineMarker"/>
        <c:varyColors val="0"/>
        <c:ser>
          <c:idx val="1"/>
          <c:order val="1"/>
          <c:tx>
            <c:strRef>
              <c:f>'Répartition intervention'!$K$3</c:f>
              <c:strCache>
                <c:ptCount val="1"/>
                <c:pt idx="0">
                  <c:v>Freq.</c:v>
                </c:pt>
              </c:strCache>
            </c:strRef>
          </c:tx>
          <c:spPr>
            <a:ln w="28575">
              <a:solidFill>
                <a:schemeClr val="accent2"/>
              </a:solidFill>
            </a:ln>
          </c:spPr>
          <c:yVal>
            <c:numRef>
              <c:f>'Répartition intervention'!$L$4:$L$9</c:f>
              <c:numCache>
                <c:formatCode>0%</c:formatCode>
                <c:ptCount val="6"/>
                <c:pt idx="0">
                  <c:v>0.46496815286624205</c:v>
                </c:pt>
                <c:pt idx="1">
                  <c:v>0.84792993630573243</c:v>
                </c:pt>
                <c:pt idx="2">
                  <c:v>0.92356687898089163</c:v>
                </c:pt>
                <c:pt idx="3">
                  <c:v>0.98885350318471332</c:v>
                </c:pt>
                <c:pt idx="4">
                  <c:v>0.99920382165605093</c:v>
                </c:pt>
                <c:pt idx="5">
                  <c:v>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2215936"/>
        <c:axId val="92214400"/>
      </c:scatterChart>
      <c:catAx>
        <c:axId val="1048546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Type d'interventions</a:t>
                </a:r>
              </a:p>
              <a:p>
                <a:pPr>
                  <a:defRPr/>
                </a:pPr>
                <a:endParaRPr lang="en-US"/>
              </a:p>
            </c:rich>
          </c:tx>
          <c:layout>
            <c:manualLayout>
              <c:xMode val="edge"/>
              <c:yMode val="edge"/>
              <c:x val="0.28451531241267075"/>
              <c:y val="0.86942111402741329"/>
            </c:manualLayout>
          </c:layout>
          <c:overlay val="0"/>
        </c:title>
        <c:majorTickMark val="out"/>
        <c:minorTickMark val="none"/>
        <c:tickLblPos val="nextTo"/>
        <c:crossAx val="104856576"/>
        <c:crosses val="autoZero"/>
        <c:auto val="1"/>
        <c:lblAlgn val="ctr"/>
        <c:lblOffset val="100"/>
        <c:noMultiLvlLbl val="0"/>
      </c:catAx>
      <c:valAx>
        <c:axId val="10485657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Nb</a:t>
                </a:r>
                <a:r>
                  <a:rPr lang="fr-FR" baseline="0"/>
                  <a:t> de défaillances</a:t>
                </a:r>
              </a:p>
            </c:rich>
          </c:tx>
          <c:layout>
            <c:manualLayout>
              <c:xMode val="edge"/>
              <c:yMode val="edge"/>
              <c:x val="2.2268615170494086E-2"/>
              <c:y val="0.14739464858559348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104854656"/>
        <c:crosses val="autoZero"/>
        <c:crossBetween val="between"/>
      </c:valAx>
      <c:valAx>
        <c:axId val="9221440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92215936"/>
        <c:crosses val="max"/>
        <c:crossBetween val="midCat"/>
      </c:valAx>
      <c:valAx>
        <c:axId val="92215936"/>
        <c:scaling>
          <c:orientation val="minMax"/>
        </c:scaling>
        <c:delete val="1"/>
        <c:axPos val="b"/>
        <c:majorTickMark val="out"/>
        <c:minorTickMark val="none"/>
        <c:tickLblPos val="nextTo"/>
        <c:crossAx val="9221440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68929279157210122"/>
          <c:y val="0.82831984543598713"/>
          <c:w val="0.30725987432675045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6896522309711286"/>
          <c:y val="5.5555555555555552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'Répartition intervention'!$J$52</c:f>
              <c:strCache>
                <c:ptCount val="1"/>
                <c:pt idx="0">
                  <c:v>Electronique</c:v>
                </c:pt>
              </c:strCache>
            </c:strRef>
          </c:tx>
          <c:dLbls>
            <c:dLbl>
              <c:idx val="4"/>
              <c:layout>
                <c:manualLayout>
                  <c:x val="3.7106614282817987E-2"/>
                  <c:y val="-8.9428404782735497E-3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7.0369043118044428E-2"/>
                  <c:y val="-1.0113735783027121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6"/>
              <c:delete val="1"/>
            </c:dLbl>
            <c:dLbl>
              <c:idx val="7"/>
              <c:delete val="1"/>
            </c:dLbl>
            <c:dLbl>
              <c:idx val="8"/>
              <c:delete val="1"/>
            </c:dLbl>
            <c:dLbl>
              <c:idx val="9"/>
              <c:delete val="1"/>
            </c:dLbl>
            <c:dLbl>
              <c:idx val="10"/>
              <c:delete val="1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'Répartition intervention'!$I$53:$I$63</c:f>
              <c:strCache>
                <c:ptCount val="11"/>
                <c:pt idx="0">
                  <c:v>décalage de donnée</c:v>
                </c:pt>
                <c:pt idx="1">
                  <c:v>Défaut serveur</c:v>
                </c:pt>
                <c:pt idx="2">
                  <c:v>Erreur de pile</c:v>
                </c:pt>
                <c:pt idx="3">
                  <c:v>Capteur</c:v>
                </c:pt>
                <c:pt idx="4">
                  <c:v>problème pc</c:v>
                </c:pt>
                <c:pt idx="5">
                  <c:v>Problème couleur tôle</c:v>
                </c:pt>
                <c:pt idx="6">
                  <c:v>problème marquage</c:v>
                </c:pt>
                <c:pt idx="7">
                  <c:v>erreur prog</c:v>
                </c:pt>
                <c:pt idx="8">
                  <c:v>caméra</c:v>
                </c:pt>
                <c:pt idx="9">
                  <c:v>test peregrine</c:v>
                </c:pt>
                <c:pt idx="10">
                  <c:v>Base plantée</c:v>
                </c:pt>
              </c:strCache>
            </c:strRef>
          </c:cat>
          <c:val>
            <c:numRef>
              <c:f>'Répartition intervention'!$J$53:$J$63</c:f>
              <c:numCache>
                <c:formatCode>General</c:formatCode>
                <c:ptCount val="11"/>
                <c:pt idx="0">
                  <c:v>367</c:v>
                </c:pt>
                <c:pt idx="1">
                  <c:v>61</c:v>
                </c:pt>
                <c:pt idx="2">
                  <c:v>32</c:v>
                </c:pt>
                <c:pt idx="3">
                  <c:v>7</c:v>
                </c:pt>
                <c:pt idx="4">
                  <c:v>4</c:v>
                </c:pt>
                <c:pt idx="5">
                  <c:v>4</c:v>
                </c:pt>
                <c:pt idx="6">
                  <c:v>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7561111111111112"/>
          <c:y val="2.7777777777777776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'Répartition intervention'!$M$52</c:f>
              <c:strCache>
                <c:ptCount val="1"/>
                <c:pt idx="0">
                  <c:v>Mécanique</c:v>
                </c:pt>
              </c:strCache>
            </c:strRef>
          </c:tx>
          <c:dLbls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'Répartition intervention'!$L$53:$L$71</c:f>
              <c:strCache>
                <c:ptCount val="19"/>
                <c:pt idx="0">
                  <c:v>Position tôle</c:v>
                </c:pt>
                <c:pt idx="1">
                  <c:v>Problème grenaille tôle</c:v>
                </c:pt>
                <c:pt idx="2">
                  <c:v>Turbine</c:v>
                </c:pt>
                <c:pt idx="3">
                  <c:v>Brosse grenailleuse</c:v>
                </c:pt>
                <c:pt idx="4">
                  <c:v>Godets</c:v>
                </c:pt>
                <c:pt idx="5">
                  <c:v>Dépoussiéreur</c:v>
                </c:pt>
                <c:pt idx="6">
                  <c:v>Suite de DI</c:v>
                </c:pt>
                <c:pt idx="7">
                  <c:v>Problème de vis</c:v>
                </c:pt>
                <c:pt idx="8">
                  <c:v>Dépannage</c:v>
                </c:pt>
                <c:pt idx="9">
                  <c:v>Autre </c:v>
                </c:pt>
                <c:pt idx="10">
                  <c:v>Convoyeur </c:v>
                </c:pt>
                <c:pt idx="11">
                  <c:v>Tahitienne</c:v>
                </c:pt>
                <c:pt idx="12">
                  <c:v>Défaut fdc</c:v>
                </c:pt>
                <c:pt idx="13">
                  <c:v>Registre</c:v>
                </c:pt>
                <c:pt idx="14">
                  <c:v>AU</c:v>
                </c:pt>
                <c:pt idx="15">
                  <c:v>Pistolet</c:v>
                </c:pt>
                <c:pt idx="16">
                  <c:v>Bruit anormal</c:v>
                </c:pt>
                <c:pt idx="17">
                  <c:v>Problème porte</c:v>
                </c:pt>
                <c:pt idx="18">
                  <c:v>Moteur 2372H</c:v>
                </c:pt>
              </c:strCache>
            </c:strRef>
          </c:cat>
          <c:val>
            <c:numRef>
              <c:f>'Répartition intervention'!$M$53:$M$71</c:f>
              <c:numCache>
                <c:formatCode>General</c:formatCode>
                <c:ptCount val="19"/>
                <c:pt idx="0">
                  <c:v>166</c:v>
                </c:pt>
                <c:pt idx="1">
                  <c:v>113</c:v>
                </c:pt>
                <c:pt idx="2">
                  <c:v>73</c:v>
                </c:pt>
                <c:pt idx="3">
                  <c:v>35</c:v>
                </c:pt>
                <c:pt idx="4">
                  <c:v>32</c:v>
                </c:pt>
                <c:pt idx="5">
                  <c:v>26</c:v>
                </c:pt>
                <c:pt idx="6">
                  <c:v>21</c:v>
                </c:pt>
                <c:pt idx="7">
                  <c:v>18</c:v>
                </c:pt>
                <c:pt idx="8">
                  <c:v>17</c:v>
                </c:pt>
                <c:pt idx="9">
                  <c:v>25</c:v>
                </c:pt>
                <c:pt idx="10">
                  <c:v>13</c:v>
                </c:pt>
                <c:pt idx="11">
                  <c:v>11</c:v>
                </c:pt>
                <c:pt idx="12">
                  <c:v>8</c:v>
                </c:pt>
                <c:pt idx="13">
                  <c:v>7</c:v>
                </c:pt>
                <c:pt idx="14">
                  <c:v>5</c:v>
                </c:pt>
                <c:pt idx="15">
                  <c:v>4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6976334208223975"/>
          <c:y val="3.2407407407407406E-2"/>
          <c:w val="0.31079221347331581"/>
          <c:h val="0.95252879848352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'Répartition intervention'!$J$76</c:f>
              <c:strCache>
                <c:ptCount val="1"/>
                <c:pt idx="0">
                  <c:v>Électrique</c:v>
                </c:pt>
              </c:strCache>
            </c:strRef>
          </c:tx>
          <c:dLbls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'Répartition intervention'!$I$77:$I$89</c:f>
              <c:strCache>
                <c:ptCount val="13"/>
                <c:pt idx="0">
                  <c:v>Turbine</c:v>
                </c:pt>
                <c:pt idx="1">
                  <c:v>Alimentation</c:v>
                </c:pt>
                <c:pt idx="2">
                  <c:v>Pc</c:v>
                </c:pt>
                <c:pt idx="3">
                  <c:v>Lumière</c:v>
                </c:pt>
                <c:pt idx="4">
                  <c:v>Défaut serveur</c:v>
                </c:pt>
                <c:pt idx="5">
                  <c:v>REE</c:v>
                </c:pt>
                <c:pt idx="6">
                  <c:v>Défaut com</c:v>
                </c:pt>
                <c:pt idx="7">
                  <c:v>Branchemement</c:v>
                </c:pt>
                <c:pt idx="8">
                  <c:v>Armoire</c:v>
                </c:pt>
                <c:pt idx="9">
                  <c:v>Programme</c:v>
                </c:pt>
                <c:pt idx="10">
                  <c:v>Wifi</c:v>
                </c:pt>
                <c:pt idx="11">
                  <c:v>Caméra</c:v>
                </c:pt>
                <c:pt idx="12">
                  <c:v>Prise murale</c:v>
                </c:pt>
              </c:strCache>
            </c:strRef>
          </c:cat>
          <c:val>
            <c:numRef>
              <c:f>'Répartition intervention'!$J$77:$J$89</c:f>
              <c:numCache>
                <c:formatCode>General</c:formatCode>
                <c:ptCount val="13"/>
                <c:pt idx="0">
                  <c:v>42</c:v>
                </c:pt>
                <c:pt idx="1">
                  <c:v>11</c:v>
                </c:pt>
                <c:pt idx="2">
                  <c:v>5</c:v>
                </c:pt>
                <c:pt idx="3">
                  <c:v>5</c:v>
                </c:pt>
                <c:pt idx="4">
                  <c:v>4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4736176727909009"/>
          <c:y val="4.6825969670457851E-2"/>
          <c:w val="0.23597156605424321"/>
          <c:h val="0.9016028725575969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'Répartition intervention'!$M$76</c:f>
              <c:strCache>
                <c:ptCount val="1"/>
                <c:pt idx="0">
                  <c:v>Autre</c:v>
                </c:pt>
              </c:strCache>
            </c:strRef>
          </c:tx>
          <c:dLbls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'Répartition intervention'!$L$77:$L$82</c:f>
              <c:strCache>
                <c:ptCount val="6"/>
                <c:pt idx="0">
                  <c:v>Travaux hiver</c:v>
                </c:pt>
                <c:pt idx="1">
                  <c:v>Travaux été</c:v>
                </c:pt>
                <c:pt idx="2">
                  <c:v>Travaux de reprise</c:v>
                </c:pt>
                <c:pt idx="3">
                  <c:v>Registre</c:v>
                </c:pt>
                <c:pt idx="4">
                  <c:v>Visite</c:v>
                </c:pt>
                <c:pt idx="5">
                  <c:v>Autre</c:v>
                </c:pt>
              </c:strCache>
            </c:strRef>
          </c:cat>
          <c:val>
            <c:numRef>
              <c:f>'Répartition intervention'!$M$77:$M$82</c:f>
              <c:numCache>
                <c:formatCode>General</c:formatCode>
                <c:ptCount val="6"/>
                <c:pt idx="0">
                  <c:v>7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0"/>
          <c:tx>
            <c:strRef>
              <c:f>'Date des décalages'!$M$42</c:f>
              <c:strCache>
                <c:ptCount val="1"/>
                <c:pt idx="0">
                  <c:v>Année 2014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multiLvlStrRef>
              <c:f>'Date des décalages'!#REF!</c:f>
            </c:multiLvlStrRef>
          </c:cat>
          <c:val>
            <c:numRef>
              <c:f>'Date des décalages'!$M$44:$X$44</c:f>
              <c:numCache>
                <c:formatCode>General</c:formatCode>
                <c:ptCount val="12"/>
                <c:pt idx="0">
                  <c:v>1</c:v>
                </c:pt>
                <c:pt idx="1">
                  <c:v>11</c:v>
                </c:pt>
                <c:pt idx="2">
                  <c:v>16</c:v>
                </c:pt>
                <c:pt idx="3">
                  <c:v>18</c:v>
                </c:pt>
                <c:pt idx="4">
                  <c:v>5</c:v>
                </c:pt>
                <c:pt idx="5">
                  <c:v>14</c:v>
                </c:pt>
                <c:pt idx="6">
                  <c:v>10</c:v>
                </c:pt>
                <c:pt idx="7">
                  <c:v>6</c:v>
                </c:pt>
                <c:pt idx="8">
                  <c:v>3</c:v>
                </c:pt>
                <c:pt idx="9">
                  <c:v>11</c:v>
                </c:pt>
                <c:pt idx="10">
                  <c:v>9</c:v>
                </c:pt>
                <c:pt idx="11">
                  <c:v>13</c:v>
                </c:pt>
              </c:numCache>
            </c:numRef>
          </c:val>
        </c:ser>
        <c:ser>
          <c:idx val="4"/>
          <c:order val="1"/>
          <c:tx>
            <c:strRef>
              <c:f>'Date des décalages'!$M$46</c:f>
              <c:strCache>
                <c:ptCount val="1"/>
                <c:pt idx="0">
                  <c:v>Année 2015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multiLvlStrRef>
              <c:f>'Date des décalages'!#REF!</c:f>
            </c:multiLvlStrRef>
          </c:cat>
          <c:val>
            <c:numRef>
              <c:f>'Date des décalages'!$M$48:$X$48</c:f>
              <c:numCache>
                <c:formatCode>General</c:formatCode>
                <c:ptCount val="12"/>
                <c:pt idx="0">
                  <c:v>17</c:v>
                </c:pt>
                <c:pt idx="1">
                  <c:v>14</c:v>
                </c:pt>
                <c:pt idx="2">
                  <c:v>22</c:v>
                </c:pt>
                <c:pt idx="3">
                  <c:v>16</c:v>
                </c:pt>
                <c:pt idx="4">
                  <c:v>11</c:v>
                </c:pt>
                <c:pt idx="5">
                  <c:v>15</c:v>
                </c:pt>
                <c:pt idx="6">
                  <c:v>9</c:v>
                </c:pt>
                <c:pt idx="7">
                  <c:v>11</c:v>
                </c:pt>
                <c:pt idx="8">
                  <c:v>15</c:v>
                </c:pt>
                <c:pt idx="9">
                  <c:v>17</c:v>
                </c:pt>
                <c:pt idx="10">
                  <c:v>10</c:v>
                </c:pt>
                <c:pt idx="11">
                  <c:v>13</c:v>
                </c:pt>
              </c:numCache>
            </c:numRef>
          </c:val>
        </c:ser>
        <c:ser>
          <c:idx val="5"/>
          <c:order val="2"/>
          <c:tx>
            <c:strRef>
              <c:f>'Date des décalages'!$M$50</c:f>
              <c:strCache>
                <c:ptCount val="1"/>
                <c:pt idx="0">
                  <c:v>Année 2016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'Date des décalages'!#REF!</c:f>
            </c:multiLvlStrRef>
          </c:cat>
          <c:val>
            <c:numRef>
              <c:f>'Date des décalages'!$M$52:$X$52</c:f>
              <c:numCache>
                <c:formatCode>General</c:formatCode>
                <c:ptCount val="12"/>
                <c:pt idx="0">
                  <c:v>15</c:v>
                </c:pt>
                <c:pt idx="1">
                  <c:v>13</c:v>
                </c:pt>
                <c:pt idx="2">
                  <c:v>23</c:v>
                </c:pt>
                <c:pt idx="3">
                  <c:v>21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282368"/>
        <c:axId val="104932480"/>
      </c:barChart>
      <c:catAx>
        <c:axId val="1062823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932480"/>
        <c:crosses val="autoZero"/>
        <c:auto val="1"/>
        <c:lblAlgn val="ctr"/>
        <c:lblOffset val="100"/>
        <c:noMultiLvlLbl val="0"/>
      </c:catAx>
      <c:valAx>
        <c:axId val="1049324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28236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legend>
      <c:legendPos val="r"/>
      <c:layout>
        <c:manualLayout>
          <c:xMode val="edge"/>
          <c:yMode val="edge"/>
          <c:x val="0.87786941061363355"/>
          <c:y val="0.28598805271602173"/>
          <c:w val="0.1104861111111111"/>
          <c:h val="0.1531019999999999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baseline="0"/>
              <a:t>% de décalage en fonction de la production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5727775961178115E-2"/>
          <c:y val="0.12115554855207712"/>
          <c:w val="0.87385121573275326"/>
          <c:h val="0.7970665687237612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'Date des décalages'!$AB$42:$AM$42</c:f>
              <c:strCache>
                <c:ptCount val="1"/>
                <c:pt idx="0">
                  <c:v>2014</c:v>
                </c:pt>
              </c:strCache>
            </c:strRef>
          </c:tx>
          <c:invertIfNegative val="0"/>
          <c:cat>
            <c:strRef>
              <c:f>'Date des décalages'!$AB$47:$AM$47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'Date des décalages'!$AB$44:$AM$44</c:f>
              <c:numCache>
                <c:formatCode>0.0%</c:formatCode>
                <c:ptCount val="12"/>
                <c:pt idx="0">
                  <c:v>8.576329331046312E-4</c:v>
                </c:pt>
                <c:pt idx="1">
                  <c:v>1.1247443762781187E-2</c:v>
                </c:pt>
                <c:pt idx="2">
                  <c:v>1.5779092702169626E-2</c:v>
                </c:pt>
                <c:pt idx="3">
                  <c:v>1.6885553470919325E-2</c:v>
                </c:pt>
                <c:pt idx="4">
                  <c:v>4.8402710551790898E-3</c:v>
                </c:pt>
                <c:pt idx="5">
                  <c:v>1.2089810017271158E-2</c:v>
                </c:pt>
                <c:pt idx="6">
                  <c:v>8.6730268863833473E-3</c:v>
                </c:pt>
                <c:pt idx="7">
                  <c:v>1.0810810810810811E-2</c:v>
                </c:pt>
                <c:pt idx="8">
                  <c:v>1.9867549668874172E-3</c:v>
                </c:pt>
                <c:pt idx="9">
                  <c:v>6.8664169787765296E-3</c:v>
                </c:pt>
                <c:pt idx="10">
                  <c:v>7.7054794520547941E-3</c:v>
                </c:pt>
                <c:pt idx="11">
                  <c:v>1.9726858877086494E-2</c:v>
                </c:pt>
              </c:numCache>
            </c:numRef>
          </c:val>
        </c:ser>
        <c:ser>
          <c:idx val="1"/>
          <c:order val="1"/>
          <c:tx>
            <c:strRef>
              <c:f>'Date des décalages'!$AB$46:$AM$46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val>
            <c:numRef>
              <c:f>'Date des décalages'!$AB$48:$AM$48</c:f>
              <c:numCache>
                <c:formatCode>0.0%</c:formatCode>
                <c:ptCount val="12"/>
                <c:pt idx="0">
                  <c:v>1.2869038607115822E-2</c:v>
                </c:pt>
                <c:pt idx="1">
                  <c:v>1.023391812865497E-2</c:v>
                </c:pt>
                <c:pt idx="2">
                  <c:v>1.6260162601626018E-2</c:v>
                </c:pt>
                <c:pt idx="3">
                  <c:v>1.0914051841746248E-2</c:v>
                </c:pt>
                <c:pt idx="4">
                  <c:v>1.0073260073260074E-2</c:v>
                </c:pt>
                <c:pt idx="5">
                  <c:v>1.1556240369799691E-2</c:v>
                </c:pt>
                <c:pt idx="6">
                  <c:v>1.1479591836734694E-2</c:v>
                </c:pt>
                <c:pt idx="7">
                  <c:v>1.5942028985507246E-2</c:v>
                </c:pt>
                <c:pt idx="8">
                  <c:v>7.8003120124804995E-3</c:v>
                </c:pt>
                <c:pt idx="9">
                  <c:v>8.2444228903976718E-3</c:v>
                </c:pt>
                <c:pt idx="10">
                  <c:v>5.6433408577878106E-3</c:v>
                </c:pt>
                <c:pt idx="11">
                  <c:v>9.658246656760773E-3</c:v>
                </c:pt>
              </c:numCache>
            </c:numRef>
          </c:val>
        </c:ser>
        <c:ser>
          <c:idx val="2"/>
          <c:order val="2"/>
          <c:tx>
            <c:strRef>
              <c:f>'Date des décalages'!$AB$50:$AM$50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val>
            <c:numRef>
              <c:f>'Date des décalages'!$AB$52:$AM$52</c:f>
              <c:numCache>
                <c:formatCode>0.0%</c:formatCode>
                <c:ptCount val="12"/>
                <c:pt idx="0">
                  <c:v>8.2690187431091518E-3</c:v>
                </c:pt>
                <c:pt idx="1">
                  <c:v>7.3654390934844195E-3</c:v>
                </c:pt>
                <c:pt idx="2">
                  <c:v>8.966861598440545E-3</c:v>
                </c:pt>
                <c:pt idx="3">
                  <c:v>1.0926118626430802E-2</c:v>
                </c:pt>
                <c:pt idx="4">
                  <c:v>9.8039215686274508E-3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963456"/>
        <c:axId val="104969344"/>
      </c:barChart>
      <c:catAx>
        <c:axId val="104963456"/>
        <c:scaling>
          <c:orientation val="minMax"/>
        </c:scaling>
        <c:delete val="0"/>
        <c:axPos val="b"/>
        <c:majorTickMark val="out"/>
        <c:minorTickMark val="none"/>
        <c:tickLblPos val="nextTo"/>
        <c:crossAx val="104969344"/>
        <c:crosses val="autoZero"/>
        <c:auto val="1"/>
        <c:lblAlgn val="ctr"/>
        <c:lblOffset val="100"/>
        <c:noMultiLvlLbl val="0"/>
      </c:catAx>
      <c:valAx>
        <c:axId val="104969344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049634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760238</xdr:colOff>
      <xdr:row>12</xdr:row>
      <xdr:rowOff>29174</xdr:rowOff>
    </xdr:from>
    <xdr:to>
      <xdr:col>13</xdr:col>
      <xdr:colOff>519392</xdr:colOff>
      <xdr:row>26</xdr:row>
      <xdr:rowOff>105374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373737</xdr:colOff>
      <xdr:row>94</xdr:row>
      <xdr:rowOff>131188</xdr:rowOff>
    </xdr:from>
    <xdr:to>
      <xdr:col>13</xdr:col>
      <xdr:colOff>90789</xdr:colOff>
      <xdr:row>109</xdr:row>
      <xdr:rowOff>16888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360748</xdr:colOff>
      <xdr:row>125</xdr:row>
      <xdr:rowOff>89198</xdr:rowOff>
    </xdr:from>
    <xdr:to>
      <xdr:col>13</xdr:col>
      <xdr:colOff>103778</xdr:colOff>
      <xdr:row>140</xdr:row>
      <xdr:rowOff>165398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364382</xdr:colOff>
      <xdr:row>110</xdr:row>
      <xdr:rowOff>36708</xdr:rowOff>
    </xdr:from>
    <xdr:to>
      <xdr:col>13</xdr:col>
      <xdr:colOff>100144</xdr:colOff>
      <xdr:row>124</xdr:row>
      <xdr:rowOff>112908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332697</xdr:colOff>
      <xdr:row>143</xdr:row>
      <xdr:rowOff>113288</xdr:rowOff>
    </xdr:from>
    <xdr:to>
      <xdr:col>13</xdr:col>
      <xdr:colOff>131828</xdr:colOff>
      <xdr:row>158</xdr:row>
      <xdr:rowOff>71437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605117</xdr:colOff>
      <xdr:row>13</xdr:row>
      <xdr:rowOff>0</xdr:rowOff>
    </xdr:from>
    <xdr:to>
      <xdr:col>21</xdr:col>
      <xdr:colOff>545117</xdr:colOff>
      <xdr:row>37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27</xdr:col>
      <xdr:colOff>37620</xdr:colOff>
      <xdr:row>13</xdr:row>
      <xdr:rowOff>11206</xdr:rowOff>
    </xdr:from>
    <xdr:to>
      <xdr:col>38</xdr:col>
      <xdr:colOff>698767</xdr:colOff>
      <xdr:row>36</xdr:row>
      <xdr:rowOff>179294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57"/>
  <sheetViews>
    <sheetView topLeftCell="E19" zoomScale="85" zoomScaleNormal="85" workbookViewId="0">
      <selection activeCell="J33" sqref="J33"/>
    </sheetView>
  </sheetViews>
  <sheetFormatPr baseColWidth="10" defaultRowHeight="15" x14ac:dyDescent="0.25"/>
  <cols>
    <col min="1" max="1" width="22.140625" style="2" customWidth="1"/>
    <col min="2" max="2" width="16.7109375" style="2" customWidth="1"/>
    <col min="3" max="3" width="23.7109375" style="2" customWidth="1"/>
    <col min="4" max="4" width="79.42578125" style="31" customWidth="1"/>
    <col min="6" max="6" width="28.85546875" style="4" customWidth="1"/>
    <col min="8" max="8" width="23" customWidth="1"/>
    <col min="9" max="9" width="17" customWidth="1"/>
    <col min="10" max="10" width="13.7109375" customWidth="1"/>
    <col min="11" max="11" width="14.85546875" customWidth="1"/>
    <col min="12" max="12" width="16.85546875" customWidth="1"/>
    <col min="13" max="13" width="12.140625" customWidth="1"/>
    <col min="15" max="15" width="25" customWidth="1"/>
    <col min="16" max="16" width="13.42578125" customWidth="1"/>
  </cols>
  <sheetData>
    <row r="1" spans="1:12" x14ac:dyDescent="0.25">
      <c r="A1" s="49" t="s">
        <v>0</v>
      </c>
      <c r="B1" s="10" t="s">
        <v>1</v>
      </c>
      <c r="C1" s="11" t="s">
        <v>2</v>
      </c>
      <c r="D1" s="11" t="s">
        <v>3</v>
      </c>
      <c r="F1" s="12" t="s">
        <v>978</v>
      </c>
    </row>
    <row r="2" spans="1:12" ht="17.25" customHeight="1" x14ac:dyDescent="0.25">
      <c r="A2" s="2">
        <v>154868259</v>
      </c>
      <c r="B2" s="8">
        <v>3374305</v>
      </c>
      <c r="C2" s="9">
        <v>42467.862939814811</v>
      </c>
      <c r="D2" s="30" t="s">
        <v>4</v>
      </c>
      <c r="F2" s="2" t="s">
        <v>984</v>
      </c>
    </row>
    <row r="3" spans="1:12" ht="27.75" customHeight="1" x14ac:dyDescent="0.25">
      <c r="A3" s="2">
        <v>154741141</v>
      </c>
      <c r="B3" s="2">
        <v>3372018</v>
      </c>
      <c r="C3" s="3">
        <v>42466.048333333332</v>
      </c>
      <c r="D3" s="31" t="s">
        <v>10</v>
      </c>
      <c r="F3" s="2" t="s">
        <v>984</v>
      </c>
      <c r="I3" s="6"/>
      <c r="J3" s="29" t="s">
        <v>1005</v>
      </c>
      <c r="K3" s="16" t="s">
        <v>990</v>
      </c>
      <c r="L3" s="16" t="s">
        <v>989</v>
      </c>
    </row>
    <row r="4" spans="1:12" x14ac:dyDescent="0.25">
      <c r="A4" s="2">
        <v>154657795</v>
      </c>
      <c r="B4" s="2">
        <v>3370598</v>
      </c>
      <c r="C4" s="3">
        <v>42464.842847222222</v>
      </c>
      <c r="D4" s="31" t="s">
        <v>12</v>
      </c>
      <c r="F4" s="2" t="s">
        <v>984</v>
      </c>
      <c r="I4" s="18" t="s">
        <v>979</v>
      </c>
      <c r="J4" s="5">
        <f>COUNTIF(F:F,"meca")</f>
        <v>584</v>
      </c>
      <c r="K4" s="15">
        <f>J4/$J$11</f>
        <v>0.46496815286624205</v>
      </c>
      <c r="L4" s="15">
        <f>K4</f>
        <v>0.46496815286624205</v>
      </c>
    </row>
    <row r="5" spans="1:12" x14ac:dyDescent="0.25">
      <c r="A5" s="2">
        <v>154645333</v>
      </c>
      <c r="B5" s="2">
        <v>3370322</v>
      </c>
      <c r="C5" s="3">
        <v>42464.667928240742</v>
      </c>
      <c r="D5" s="31" t="s">
        <v>13</v>
      </c>
      <c r="F5" s="2" t="s">
        <v>984</v>
      </c>
      <c r="I5" s="7" t="s">
        <v>984</v>
      </c>
      <c r="J5" s="5">
        <f>COUNTIF(F:F,"electronique")</f>
        <v>481</v>
      </c>
      <c r="K5" s="15">
        <f>J5/$J$11</f>
        <v>0.38296178343949044</v>
      </c>
      <c r="L5" s="15">
        <f>L4+K5</f>
        <v>0.84792993630573243</v>
      </c>
    </row>
    <row r="6" spans="1:12" x14ac:dyDescent="0.25">
      <c r="A6" s="2">
        <v>154589773</v>
      </c>
      <c r="B6" s="2">
        <v>3369750</v>
      </c>
      <c r="C6" s="3">
        <v>42464.455763888887</v>
      </c>
      <c r="D6" s="31" t="s">
        <v>14</v>
      </c>
      <c r="F6" s="2" t="s">
        <v>984</v>
      </c>
      <c r="I6" s="19" t="s">
        <v>980</v>
      </c>
      <c r="J6" s="5">
        <f>COUNTIF(F:F,"préventif")</f>
        <v>95</v>
      </c>
      <c r="K6" s="15">
        <f>J6/$J$11</f>
        <v>7.5636942675159233E-2</v>
      </c>
      <c r="L6" s="15">
        <f t="shared" ref="L6:L9" si="0">L5+K6</f>
        <v>0.92356687898089163</v>
      </c>
    </row>
    <row r="7" spans="1:12" x14ac:dyDescent="0.25">
      <c r="A7" s="2">
        <v>154601084</v>
      </c>
      <c r="B7" s="2">
        <v>3369645</v>
      </c>
      <c r="C7" s="3">
        <v>42464.40253472222</v>
      </c>
      <c r="D7" s="31" t="s">
        <v>15</v>
      </c>
      <c r="F7" s="2" t="s">
        <v>984</v>
      </c>
      <c r="I7" s="20" t="s">
        <v>983</v>
      </c>
      <c r="J7" s="5">
        <f>COUNTIF(F:F,"electrique")</f>
        <v>82</v>
      </c>
      <c r="K7" s="15">
        <f>J7/$J$11</f>
        <v>6.5286624203821655E-2</v>
      </c>
      <c r="L7" s="15">
        <f t="shared" si="0"/>
        <v>0.98885350318471332</v>
      </c>
    </row>
    <row r="8" spans="1:12" x14ac:dyDescent="0.25">
      <c r="A8" s="2">
        <v>154292812</v>
      </c>
      <c r="B8" s="2">
        <v>3364994</v>
      </c>
      <c r="C8" s="3">
        <v>42458.484895833331</v>
      </c>
      <c r="D8" s="31" t="s">
        <v>12</v>
      </c>
      <c r="F8" s="2" t="s">
        <v>984</v>
      </c>
      <c r="I8" s="13" t="s">
        <v>987</v>
      </c>
      <c r="J8" s="14">
        <f>COUNTIF(F:F,"autre")</f>
        <v>13</v>
      </c>
      <c r="K8" s="15">
        <f t="shared" ref="K8:K9" si="1">J8/$J$11</f>
        <v>1.0350318471337579E-2</v>
      </c>
      <c r="L8" s="15">
        <f t="shared" si="0"/>
        <v>0.99920382165605093</v>
      </c>
    </row>
    <row r="9" spans="1:12" x14ac:dyDescent="0.25">
      <c r="A9" s="2">
        <v>154242821</v>
      </c>
      <c r="B9" s="2">
        <v>3364347</v>
      </c>
      <c r="C9" s="3">
        <v>42457.469502314816</v>
      </c>
      <c r="D9" s="31" t="s">
        <v>985</v>
      </c>
      <c r="F9" s="2" t="s">
        <v>984</v>
      </c>
      <c r="I9" s="5" t="s">
        <v>1027</v>
      </c>
      <c r="J9" s="5">
        <f>COUNTIF(F:F,"pneumatique")</f>
        <v>1</v>
      </c>
      <c r="K9" s="15">
        <f t="shared" si="1"/>
        <v>7.9617834394904463E-4</v>
      </c>
      <c r="L9" s="15">
        <f t="shared" si="0"/>
        <v>1</v>
      </c>
    </row>
    <row r="10" spans="1:12" x14ac:dyDescent="0.25">
      <c r="A10" s="2">
        <v>154218695</v>
      </c>
      <c r="B10" s="2">
        <v>3364161</v>
      </c>
      <c r="C10" s="3">
        <v>42454.744988425926</v>
      </c>
      <c r="D10" s="31" t="s">
        <v>985</v>
      </c>
      <c r="F10" s="2" t="s">
        <v>984</v>
      </c>
      <c r="I10" s="26" t="s">
        <v>982</v>
      </c>
      <c r="J10" s="8">
        <f>SUM(J4:J9)</f>
        <v>1256</v>
      </c>
    </row>
    <row r="11" spans="1:12" x14ac:dyDescent="0.25">
      <c r="A11" s="2">
        <v>154097265</v>
      </c>
      <c r="B11" s="2">
        <v>3363374</v>
      </c>
      <c r="C11" s="3">
        <v>42453.934918981482</v>
      </c>
      <c r="D11" s="31" t="s">
        <v>26</v>
      </c>
      <c r="F11" s="2" t="s">
        <v>984</v>
      </c>
      <c r="I11" s="1" t="s">
        <v>991</v>
      </c>
      <c r="J11" s="2">
        <f>COUNT(B2:B1257)</f>
        <v>1256</v>
      </c>
    </row>
    <row r="12" spans="1:12" x14ac:dyDescent="0.25">
      <c r="A12" s="2">
        <v>154034332</v>
      </c>
      <c r="B12" s="2">
        <v>3361159</v>
      </c>
      <c r="C12" s="3">
        <v>42452.125775462962</v>
      </c>
      <c r="D12" s="31" t="s">
        <v>30</v>
      </c>
      <c r="F12" s="2" t="s">
        <v>984</v>
      </c>
    </row>
    <row r="13" spans="1:12" x14ac:dyDescent="0.25">
      <c r="A13" s="2">
        <v>153906347</v>
      </c>
      <c r="B13" s="2">
        <v>3359268</v>
      </c>
      <c r="C13" s="3">
        <v>42447.915486111109</v>
      </c>
      <c r="D13" s="31" t="s">
        <v>973</v>
      </c>
      <c r="F13" s="2" t="s">
        <v>984</v>
      </c>
    </row>
    <row r="14" spans="1:12" x14ac:dyDescent="0.25">
      <c r="A14" s="2">
        <v>153854435</v>
      </c>
      <c r="B14" s="2">
        <v>3358420</v>
      </c>
      <c r="C14" s="3">
        <v>42447.150555555556</v>
      </c>
      <c r="D14" s="31" t="s">
        <v>10</v>
      </c>
      <c r="F14" s="2" t="s">
        <v>984</v>
      </c>
    </row>
    <row r="15" spans="1:12" x14ac:dyDescent="0.25">
      <c r="A15" s="2">
        <v>153854243</v>
      </c>
      <c r="B15" s="2">
        <v>3358416</v>
      </c>
      <c r="C15" s="3">
        <v>42447.1325</v>
      </c>
      <c r="D15" s="31" t="s">
        <v>10</v>
      </c>
      <c r="F15" s="2" t="s">
        <v>984</v>
      </c>
    </row>
    <row r="16" spans="1:12" x14ac:dyDescent="0.25">
      <c r="A16" s="2">
        <v>153515257</v>
      </c>
      <c r="B16" s="2">
        <v>3352755</v>
      </c>
      <c r="C16" s="3">
        <v>42439.995925925927</v>
      </c>
      <c r="D16" s="31" t="s">
        <v>46</v>
      </c>
      <c r="F16" s="2" t="s">
        <v>984</v>
      </c>
    </row>
    <row r="17" spans="1:14" x14ac:dyDescent="0.25">
      <c r="A17" s="2">
        <v>153513553</v>
      </c>
      <c r="B17" s="2">
        <v>3352740</v>
      </c>
      <c r="C17" s="3">
        <v>42439.866770833331</v>
      </c>
      <c r="D17" s="31" t="s">
        <v>12</v>
      </c>
      <c r="F17" s="2" t="s">
        <v>984</v>
      </c>
    </row>
    <row r="18" spans="1:14" x14ac:dyDescent="0.25">
      <c r="A18" s="2">
        <v>153434758</v>
      </c>
      <c r="B18" s="2">
        <v>3352676</v>
      </c>
      <c r="C18" s="3">
        <v>42439.697534722225</v>
      </c>
      <c r="D18" s="31" t="s">
        <v>47</v>
      </c>
      <c r="F18" s="2" t="s">
        <v>984</v>
      </c>
    </row>
    <row r="19" spans="1:14" x14ac:dyDescent="0.25">
      <c r="A19" s="2">
        <v>153434661</v>
      </c>
      <c r="B19" s="2">
        <v>3351316</v>
      </c>
      <c r="C19" s="3">
        <v>42438.863981481481</v>
      </c>
      <c r="D19" s="31" t="s">
        <v>975</v>
      </c>
      <c r="F19" s="2" t="s">
        <v>984</v>
      </c>
    </row>
    <row r="20" spans="1:14" x14ac:dyDescent="0.25">
      <c r="A20" s="2">
        <v>153429107</v>
      </c>
      <c r="B20" s="2">
        <v>3351315</v>
      </c>
      <c r="C20" s="3">
        <v>42438.862638888888</v>
      </c>
      <c r="D20" s="31" t="s">
        <v>30</v>
      </c>
      <c r="F20" s="2" t="s">
        <v>984</v>
      </c>
    </row>
    <row r="21" spans="1:14" x14ac:dyDescent="0.25">
      <c r="A21" s="2">
        <v>153382742</v>
      </c>
      <c r="B21" s="2">
        <v>3350625</v>
      </c>
      <c r="C21" s="3">
        <v>42437.823136574072</v>
      </c>
      <c r="D21" s="31" t="s">
        <v>30</v>
      </c>
      <c r="F21" s="2" t="s">
        <v>984</v>
      </c>
    </row>
    <row r="22" spans="1:14" x14ac:dyDescent="0.25">
      <c r="A22" s="2">
        <v>153299847</v>
      </c>
      <c r="B22" s="2">
        <v>3349291</v>
      </c>
      <c r="C22" s="3">
        <v>42436.675543981481</v>
      </c>
      <c r="D22" s="31" t="s">
        <v>12</v>
      </c>
      <c r="F22" s="2" t="s">
        <v>984</v>
      </c>
    </row>
    <row r="23" spans="1:14" x14ac:dyDescent="0.25">
      <c r="A23" s="2">
        <v>153309722</v>
      </c>
      <c r="B23" s="2">
        <v>3349386</v>
      </c>
      <c r="C23" s="3">
        <v>42436.675543981481</v>
      </c>
      <c r="D23" s="31" t="s">
        <v>12</v>
      </c>
      <c r="F23" s="2" t="s">
        <v>984</v>
      </c>
    </row>
    <row r="24" spans="1:14" x14ac:dyDescent="0.25">
      <c r="A24" s="2">
        <v>153040633</v>
      </c>
      <c r="B24" s="2">
        <v>3347055</v>
      </c>
      <c r="C24" s="3">
        <v>42433.135277777779</v>
      </c>
      <c r="D24" s="31" t="s">
        <v>30</v>
      </c>
      <c r="F24" s="2" t="s">
        <v>984</v>
      </c>
    </row>
    <row r="25" spans="1:14" x14ac:dyDescent="0.25">
      <c r="A25" s="2">
        <v>152973000</v>
      </c>
      <c r="B25" s="2">
        <v>3347009</v>
      </c>
      <c r="C25" s="3">
        <v>42432.940555555557</v>
      </c>
      <c r="D25" s="31" t="s">
        <v>26</v>
      </c>
      <c r="F25" s="2" t="s">
        <v>984</v>
      </c>
    </row>
    <row r="26" spans="1:14" x14ac:dyDescent="0.25">
      <c r="A26" s="2">
        <v>153036491</v>
      </c>
      <c r="B26" s="2">
        <v>3346999</v>
      </c>
      <c r="C26" s="3">
        <v>42432.818645833337</v>
      </c>
      <c r="D26" s="31" t="s">
        <v>56</v>
      </c>
      <c r="F26" s="2" t="s">
        <v>984</v>
      </c>
    </row>
    <row r="27" spans="1:14" x14ac:dyDescent="0.25">
      <c r="A27" s="2">
        <v>152970472</v>
      </c>
      <c r="B27" s="2">
        <v>3345776</v>
      </c>
      <c r="C27" s="3">
        <v>42431.962048611109</v>
      </c>
      <c r="D27" s="31" t="s">
        <v>976</v>
      </c>
      <c r="F27" s="2" t="s">
        <v>984</v>
      </c>
    </row>
    <row r="28" spans="1:14" x14ac:dyDescent="0.25">
      <c r="A28" s="2">
        <v>152946297</v>
      </c>
      <c r="B28" s="2">
        <v>3345701</v>
      </c>
      <c r="C28" s="3">
        <v>42431.731365740743</v>
      </c>
      <c r="D28" s="31" t="s">
        <v>57</v>
      </c>
      <c r="F28" s="2" t="s">
        <v>984</v>
      </c>
    </row>
    <row r="29" spans="1:14" x14ac:dyDescent="0.25">
      <c r="A29" s="2">
        <v>152921546</v>
      </c>
      <c r="B29" s="2">
        <v>3344788</v>
      </c>
      <c r="C29" s="3">
        <v>42431.43577546296</v>
      </c>
      <c r="D29" s="31" t="s">
        <v>58</v>
      </c>
      <c r="F29" s="2" t="s">
        <v>984</v>
      </c>
    </row>
    <row r="30" spans="1:14" x14ac:dyDescent="0.25">
      <c r="A30" s="2">
        <v>152892755</v>
      </c>
      <c r="B30" s="2">
        <v>3344018</v>
      </c>
      <c r="C30" s="3">
        <v>42430.656678240739</v>
      </c>
      <c r="D30" s="31" t="s">
        <v>57</v>
      </c>
      <c r="F30" s="2" t="s">
        <v>984</v>
      </c>
    </row>
    <row r="31" spans="1:14" x14ac:dyDescent="0.25">
      <c r="A31" s="2">
        <v>152886387</v>
      </c>
      <c r="B31" s="2">
        <v>3344004</v>
      </c>
      <c r="C31" s="3">
        <v>42430.646736111114</v>
      </c>
      <c r="D31" s="31" t="s">
        <v>59</v>
      </c>
      <c r="F31" s="2" t="s">
        <v>984</v>
      </c>
      <c r="I31" s="22"/>
      <c r="J31" s="73" t="s">
        <v>1006</v>
      </c>
      <c r="K31" s="74"/>
      <c r="L31" s="74"/>
      <c r="M31" s="74"/>
      <c r="N31" s="75"/>
    </row>
    <row r="32" spans="1:14" x14ac:dyDescent="0.25">
      <c r="A32" s="2">
        <v>152690585</v>
      </c>
      <c r="B32" s="2">
        <v>3340276</v>
      </c>
      <c r="C32" s="3">
        <v>42426.433900462966</v>
      </c>
      <c r="D32" s="31" t="s">
        <v>10</v>
      </c>
      <c r="F32" s="2" t="s">
        <v>984</v>
      </c>
      <c r="I32" s="23" t="s">
        <v>1000</v>
      </c>
      <c r="J32" s="17" t="s">
        <v>1001</v>
      </c>
      <c r="K32" s="17" t="s">
        <v>1004</v>
      </c>
      <c r="L32" s="17" t="s">
        <v>1003</v>
      </c>
      <c r="M32" s="17" t="s">
        <v>1002</v>
      </c>
      <c r="N32" s="17" t="s">
        <v>986</v>
      </c>
    </row>
    <row r="33" spans="1:14" x14ac:dyDescent="0.25">
      <c r="A33" s="2">
        <v>152686771</v>
      </c>
      <c r="B33" s="2">
        <v>3340219</v>
      </c>
      <c r="C33" s="3">
        <v>42426.382673611108</v>
      </c>
      <c r="D33" s="31" t="s">
        <v>30</v>
      </c>
      <c r="F33" s="2" t="s">
        <v>984</v>
      </c>
      <c r="I33" s="17" t="s">
        <v>995</v>
      </c>
      <c r="J33" s="5">
        <f>COUNTIFS($C$2:$C$481,"&gt;01/01/2016",$C$2:$C$481,"&lt;01/01/2017")</f>
        <v>72</v>
      </c>
      <c r="K33" s="5">
        <f>COUNTIFS($C$482:$C$1066,"&gt;01/01/2016",$C$482:$C$1066,"&lt;01/01/2017")</f>
        <v>74</v>
      </c>
      <c r="L33" s="5">
        <f>COUNTIFS($C$1067:$C$1161,"&gt;01/01/2016",$C$1067:$C$1161,"&lt;01/01/2017")</f>
        <v>13</v>
      </c>
      <c r="M33" s="5">
        <f>COUNTIFS($C$1162:$C$1243,"&gt;01/01/2016",$C$1162:$C$1243,"&lt;01/01/2017")</f>
        <v>6</v>
      </c>
      <c r="N33" s="5">
        <f>COUNTIFS($C$1244:$C$1257,"&gt;01/01/2016",$C$1244:$C$1257,"&lt;01/01/2017")</f>
        <v>0</v>
      </c>
    </row>
    <row r="34" spans="1:14" x14ac:dyDescent="0.25">
      <c r="A34" s="2">
        <v>152607114</v>
      </c>
      <c r="B34" s="2">
        <v>3338842</v>
      </c>
      <c r="C34" s="3">
        <v>42425.032314814816</v>
      </c>
      <c r="D34" s="31" t="s">
        <v>10</v>
      </c>
      <c r="F34" s="2" t="s">
        <v>984</v>
      </c>
      <c r="I34" s="17" t="s">
        <v>993</v>
      </c>
      <c r="J34" s="5">
        <f>COUNTIFS($C$2:$C$481,"&gt;01/01/2015",$C$2:$C$481,"&lt;01/01/2016")</f>
        <v>214</v>
      </c>
      <c r="K34" s="5">
        <f>COUNTIFS($C$482:$C$1066,"&gt;01/01/2015",$C$482:$C$1066,"&lt;01/01/2016")</f>
        <v>204</v>
      </c>
      <c r="L34" s="5">
        <f>COUNTIFS($C$1067:$C$1161,"&gt;01/01/2015",$C$1067:$C$1161,"&lt;01/01/2016")</f>
        <v>32</v>
      </c>
      <c r="M34" s="5">
        <f>COUNTIFS($C$1162:$C$1243,"&gt;01/01/2015",$C$1162:$C$1243,"&lt;01/01/2016")</f>
        <v>34</v>
      </c>
      <c r="N34" s="5">
        <f>COUNTIFS($C$1244:$C$1257,"&gt;01/01/2015",$C$1244:$C$1257,"&lt;01/01/2016")</f>
        <v>6</v>
      </c>
    </row>
    <row r="35" spans="1:14" x14ac:dyDescent="0.25">
      <c r="A35" s="2">
        <v>152540951</v>
      </c>
      <c r="B35" s="2">
        <v>3337355</v>
      </c>
      <c r="C35" s="3">
        <v>42424.030995370369</v>
      </c>
      <c r="D35" s="31" t="s">
        <v>67</v>
      </c>
      <c r="F35" s="2" t="s">
        <v>984</v>
      </c>
      <c r="I35" s="17" t="s">
        <v>994</v>
      </c>
      <c r="J35" s="5">
        <f>COUNTIFS($C$2:$C$482,"&gt;01/01/2014",$C$2:$C$482,"&lt;01/01/2015")</f>
        <v>159</v>
      </c>
      <c r="K35" s="5">
        <f>COUNTIFS($C$482:$C$1066,"&gt;01/01/2014",$C$482:$C$1066,"&lt;01/01/2015")</f>
        <v>158</v>
      </c>
      <c r="L35" s="5">
        <f>COUNTIFS($C$1067:$C$1161,"&gt;01/01/2014",$C$1067:$C$1161,"&lt;01/01/2015")</f>
        <v>21</v>
      </c>
      <c r="M35" s="5">
        <f>COUNTIFS($C$1162:$C$1243,"&gt;01/01/2014",$C$1162:$C$1243,"&lt;01/01/2015")</f>
        <v>21</v>
      </c>
      <c r="N35" s="5">
        <f>COUNTIFS($C$1244:$C$1257,"&gt;01/01/2014",$C$1244:$C$1257,"&lt;01/01/2015")</f>
        <v>4</v>
      </c>
    </row>
    <row r="36" spans="1:14" x14ac:dyDescent="0.25">
      <c r="A36" s="2">
        <v>152484537</v>
      </c>
      <c r="B36" s="2">
        <v>3336134</v>
      </c>
      <c r="C36" s="3">
        <v>42423.336574074077</v>
      </c>
      <c r="D36" s="31" t="s">
        <v>70</v>
      </c>
      <c r="F36" s="2" t="s">
        <v>984</v>
      </c>
      <c r="I36" s="17" t="s">
        <v>997</v>
      </c>
      <c r="J36" s="5">
        <f>COUNTIFS($C$2:$C$481,"&gt;01/01/2013",$C$2:$C$481,"&lt;01/01/2014")</f>
        <v>6</v>
      </c>
      <c r="K36" s="5">
        <f>COUNTIFS($C$482:$C$1066,"&gt;01/01/2013",$C$482:$C$1066,"&lt;01/01/2014")</f>
        <v>36</v>
      </c>
      <c r="L36" s="5">
        <f>COUNTIFS($C$1067:$C$1161,"&gt;01/01/2013",$C$1067:$C$1161,"&lt;01/01/2014")</f>
        <v>10</v>
      </c>
      <c r="M36" s="5">
        <f>COUNTIFS($C$1162:$C$1243,"&gt;01/01/2013",$C$1162:$C$1243,"&lt;01/01/2014")</f>
        <v>5</v>
      </c>
      <c r="N36" s="5">
        <f>COUNTIFS($C$1244:$C$1257,"&gt;01/01/2013",$C$1244:$C$1257,"&lt;01/01/2014")</f>
        <v>4</v>
      </c>
    </row>
    <row r="37" spans="1:14" x14ac:dyDescent="0.25">
      <c r="A37" s="2">
        <v>152017481</v>
      </c>
      <c r="B37" s="2">
        <v>3328399</v>
      </c>
      <c r="C37" s="3">
        <v>42412.010046296295</v>
      </c>
      <c r="D37" s="31" t="s">
        <v>30</v>
      </c>
      <c r="F37" s="2" t="s">
        <v>984</v>
      </c>
      <c r="I37" s="17" t="s">
        <v>996</v>
      </c>
      <c r="J37" s="5">
        <f>COUNTIFS($C$2:$C$481,"&gt;01/01/2012",$C$2:$C$481,"&lt;01/01/2013")</f>
        <v>27</v>
      </c>
      <c r="K37" s="5">
        <f>COUNTIFS($C$482:$C$1066,"&gt;01/01/2012",$C$482:$C$1066,"&lt;01/01/2013")</f>
        <v>97</v>
      </c>
      <c r="L37" s="5">
        <f>COUNTIFS($C$1067:$C$1161,"&gt;01/01/2012",$C$1067:$C$1161,"&lt;01/01/2013")</f>
        <v>15</v>
      </c>
      <c r="M37" s="5">
        <f>COUNTIFS($C$1162:$C$1243,"&gt;01/01/2012",$C$1162:$C$1243,"&lt;01/01/2013")</f>
        <v>12</v>
      </c>
      <c r="N37" s="5">
        <f>COUNTIFS($C$1244:$C$1257,"&gt;01/01/2012",$C$1244:$C$1257,"&lt;01/01/2013")</f>
        <v>0</v>
      </c>
    </row>
    <row r="38" spans="1:14" x14ac:dyDescent="0.25">
      <c r="A38" s="2">
        <v>151875575</v>
      </c>
      <c r="B38" s="2">
        <v>3325856</v>
      </c>
      <c r="C38" s="3">
        <v>42409.953032407408</v>
      </c>
      <c r="D38" s="31" t="s">
        <v>30</v>
      </c>
      <c r="F38" s="2" t="s">
        <v>984</v>
      </c>
      <c r="I38" s="17" t="s">
        <v>998</v>
      </c>
      <c r="J38" s="5">
        <f>COUNTIFS($C$2:$C$482,"&gt;01/01/2011",$C$2:$C$482,"&lt;01/01/2012")</f>
        <v>3</v>
      </c>
      <c r="K38" s="5">
        <f>COUNTIFS($C$483:$C$1066,"&gt;01/01/2011",$C$483:$C$1066,"&lt;01/01/2012")</f>
        <v>15</v>
      </c>
      <c r="L38" s="5">
        <f>COUNTIFS($C$1067:$C$1161,"&gt;01/01/2011",$C$1067:$C$1161,"&lt;01/01/2012")</f>
        <v>4</v>
      </c>
      <c r="M38" s="5">
        <f>COUNTIFS($C$1162:$C$1243,"&gt;01/01/2011",$C$1162:$C$1243,"&lt;01/01/2012")</f>
        <v>4</v>
      </c>
      <c r="N38" s="5">
        <f>COUNTIFS($C$1244:$C$1257,"&gt;01/01/2011",$C$1244:$C$1257,"&lt;01/01/2012")</f>
        <v>0</v>
      </c>
    </row>
    <row r="39" spans="1:14" x14ac:dyDescent="0.25">
      <c r="A39" s="2">
        <v>151852626</v>
      </c>
      <c r="B39" s="2">
        <v>3325834</v>
      </c>
      <c r="C39" s="3">
        <v>42409.761203703703</v>
      </c>
      <c r="D39" s="31" t="s">
        <v>81</v>
      </c>
      <c r="F39" s="2" t="s">
        <v>984</v>
      </c>
      <c r="I39" s="17" t="s">
        <v>982</v>
      </c>
      <c r="J39" s="5">
        <f>SUM(J33:J38)</f>
        <v>481</v>
      </c>
      <c r="K39" s="5">
        <f t="shared" ref="K39:N39" si="2">SUM(K33:K38)</f>
        <v>584</v>
      </c>
      <c r="L39" s="5">
        <f>SUM(L33:L38)</f>
        <v>95</v>
      </c>
      <c r="M39" s="5">
        <f t="shared" si="2"/>
        <v>82</v>
      </c>
      <c r="N39" s="5">
        <f t="shared" si="2"/>
        <v>14</v>
      </c>
    </row>
    <row r="40" spans="1:14" x14ac:dyDescent="0.25">
      <c r="A40" s="2">
        <v>151733335</v>
      </c>
      <c r="B40" s="2">
        <v>3323540</v>
      </c>
      <c r="C40" s="3">
        <v>42406.114155092589</v>
      </c>
      <c r="D40" s="31" t="s">
        <v>10</v>
      </c>
      <c r="F40" s="2" t="s">
        <v>984</v>
      </c>
    </row>
    <row r="41" spans="1:14" x14ac:dyDescent="0.25">
      <c r="A41" s="2">
        <v>151696985</v>
      </c>
      <c r="B41" s="2">
        <v>3322677</v>
      </c>
      <c r="C41" s="3">
        <v>42405.546550925923</v>
      </c>
      <c r="D41" s="31" t="s">
        <v>83</v>
      </c>
      <c r="F41" s="2" t="s">
        <v>984</v>
      </c>
      <c r="I41" s="17" t="s">
        <v>992</v>
      </c>
      <c r="J41" s="17" t="s">
        <v>1024</v>
      </c>
      <c r="K41" s="17" t="s">
        <v>988</v>
      </c>
      <c r="L41" s="17" t="s">
        <v>999</v>
      </c>
    </row>
    <row r="42" spans="1:14" x14ac:dyDescent="0.25">
      <c r="A42" s="2">
        <v>151659245</v>
      </c>
      <c r="B42" s="2">
        <v>3322177</v>
      </c>
      <c r="C42" s="3">
        <v>42405.03429398148</v>
      </c>
      <c r="D42" s="31" t="s">
        <v>87</v>
      </c>
      <c r="F42" s="2" t="s">
        <v>984</v>
      </c>
      <c r="H42" s="28"/>
      <c r="I42" s="17" t="s">
        <v>993</v>
      </c>
      <c r="J42" s="5">
        <v>490</v>
      </c>
      <c r="K42" s="15">
        <f t="shared" ref="K42:K47" si="3">J42/$J$48</f>
        <v>0.39012738853503187</v>
      </c>
      <c r="L42" s="21">
        <f>K42</f>
        <v>0.39012738853503187</v>
      </c>
    </row>
    <row r="43" spans="1:14" x14ac:dyDescent="0.25">
      <c r="A43" s="2">
        <v>151516853</v>
      </c>
      <c r="B43" s="2">
        <v>3319538</v>
      </c>
      <c r="C43" s="3">
        <v>42403.34920138889</v>
      </c>
      <c r="D43" s="31" t="s">
        <v>90</v>
      </c>
      <c r="F43" s="2" t="s">
        <v>984</v>
      </c>
      <c r="H43" s="28"/>
      <c r="I43" s="17" t="s">
        <v>994</v>
      </c>
      <c r="J43" s="5">
        <v>363</v>
      </c>
      <c r="K43" s="15">
        <f t="shared" si="3"/>
        <v>0.2890127388535032</v>
      </c>
      <c r="L43" s="21">
        <f>L42+K43</f>
        <v>0.67914012738853513</v>
      </c>
    </row>
    <row r="44" spans="1:14" x14ac:dyDescent="0.25">
      <c r="A44" s="2">
        <v>151516828</v>
      </c>
      <c r="B44" s="2">
        <v>3319528</v>
      </c>
      <c r="C44" s="3">
        <v>42403.334247685183</v>
      </c>
      <c r="D44" s="31" t="s">
        <v>91</v>
      </c>
      <c r="F44" s="2" t="s">
        <v>984</v>
      </c>
      <c r="H44" s="28"/>
      <c r="I44" s="17" t="s">
        <v>995</v>
      </c>
      <c r="J44" s="5">
        <v>165</v>
      </c>
      <c r="K44" s="15">
        <f t="shared" si="3"/>
        <v>0.13136942675159236</v>
      </c>
      <c r="L44" s="21">
        <f t="shared" ref="L44:L47" si="4">L43+K44</f>
        <v>0.81050955414012749</v>
      </c>
    </row>
    <row r="45" spans="1:14" x14ac:dyDescent="0.25">
      <c r="A45" s="2">
        <v>151477467</v>
      </c>
      <c r="B45" s="2">
        <v>3318794</v>
      </c>
      <c r="C45" s="3">
        <v>42402.62704861111</v>
      </c>
      <c r="D45" s="31" t="s">
        <v>92</v>
      </c>
      <c r="F45" s="2" t="s">
        <v>984</v>
      </c>
      <c r="H45" s="28"/>
      <c r="I45" s="17" t="s">
        <v>996</v>
      </c>
      <c r="J45" s="5">
        <v>151</v>
      </c>
      <c r="K45" s="15">
        <f t="shared" si="3"/>
        <v>0.12022292993630573</v>
      </c>
      <c r="L45" s="21">
        <f t="shared" si="4"/>
        <v>0.93073248407643328</v>
      </c>
    </row>
    <row r="46" spans="1:14" x14ac:dyDescent="0.25">
      <c r="A46" s="2">
        <v>151432359</v>
      </c>
      <c r="B46" s="2">
        <v>3317377</v>
      </c>
      <c r="C46" s="3">
        <v>42402.554768518516</v>
      </c>
      <c r="D46" s="31" t="s">
        <v>93</v>
      </c>
      <c r="F46" s="2" t="s">
        <v>984</v>
      </c>
      <c r="H46" s="28"/>
      <c r="I46" s="17" t="s">
        <v>997</v>
      </c>
      <c r="J46" s="5">
        <v>61</v>
      </c>
      <c r="K46" s="15">
        <f t="shared" si="3"/>
        <v>4.8566878980891723E-2</v>
      </c>
      <c r="L46" s="21">
        <f t="shared" si="4"/>
        <v>0.97929936305732501</v>
      </c>
    </row>
    <row r="47" spans="1:14" x14ac:dyDescent="0.25">
      <c r="A47" s="2">
        <v>151432176</v>
      </c>
      <c r="B47" s="2">
        <v>3317097</v>
      </c>
      <c r="C47" s="3">
        <v>42402.407835648148</v>
      </c>
      <c r="D47" s="31" t="s">
        <v>10</v>
      </c>
      <c r="F47" s="2" t="s">
        <v>984</v>
      </c>
      <c r="I47" s="17" t="s">
        <v>998</v>
      </c>
      <c r="J47" s="5">
        <v>26</v>
      </c>
      <c r="K47" s="15">
        <f t="shared" si="3"/>
        <v>2.0700636942675158E-2</v>
      </c>
      <c r="L47" s="21">
        <f t="shared" si="4"/>
        <v>1.0000000000000002</v>
      </c>
    </row>
    <row r="48" spans="1:14" x14ac:dyDescent="0.25">
      <c r="A48" s="2">
        <v>151268888</v>
      </c>
      <c r="B48" s="2">
        <v>3313316</v>
      </c>
      <c r="C48" s="3">
        <v>42398.834409722222</v>
      </c>
      <c r="D48" s="31" t="s">
        <v>95</v>
      </c>
      <c r="F48" s="2" t="s">
        <v>984</v>
      </c>
      <c r="I48" s="17" t="s">
        <v>982</v>
      </c>
      <c r="J48" s="5">
        <f>SUM(J42:J47)</f>
        <v>1256</v>
      </c>
    </row>
    <row r="49" spans="1:13" x14ac:dyDescent="0.25">
      <c r="A49" s="2">
        <v>151129541</v>
      </c>
      <c r="B49" s="2">
        <v>3309403</v>
      </c>
      <c r="C49" s="3">
        <v>42397.037106481483</v>
      </c>
      <c r="D49" s="31" t="s">
        <v>97</v>
      </c>
      <c r="F49" s="2" t="s">
        <v>984</v>
      </c>
    </row>
    <row r="50" spans="1:13" x14ac:dyDescent="0.25">
      <c r="A50" s="2">
        <v>150987156</v>
      </c>
      <c r="B50" s="2">
        <v>3305201</v>
      </c>
      <c r="C50" s="3">
        <v>42395.428946759261</v>
      </c>
      <c r="D50" s="31" t="s">
        <v>102</v>
      </c>
      <c r="F50" s="2" t="s">
        <v>984</v>
      </c>
    </row>
    <row r="51" spans="1:13" x14ac:dyDescent="0.25">
      <c r="A51" s="2">
        <v>150980861</v>
      </c>
      <c r="B51" s="2">
        <v>3304959</v>
      </c>
      <c r="C51" s="3">
        <v>42394.853206018517</v>
      </c>
      <c r="D51" s="31" t="s">
        <v>30</v>
      </c>
      <c r="F51" s="2" t="s">
        <v>984</v>
      </c>
    </row>
    <row r="52" spans="1:13" x14ac:dyDescent="0.25">
      <c r="A52" s="2">
        <v>150872967</v>
      </c>
      <c r="B52" s="2">
        <v>3302962</v>
      </c>
      <c r="C52" s="3">
        <v>42391.752071759256</v>
      </c>
      <c r="D52" s="31" t="s">
        <v>10</v>
      </c>
      <c r="E52" s="27"/>
      <c r="F52" s="2" t="s">
        <v>984</v>
      </c>
      <c r="I52" s="36"/>
      <c r="J52" s="41" t="s">
        <v>1001</v>
      </c>
      <c r="K52" s="47"/>
      <c r="L52" s="36"/>
      <c r="M52" s="37" t="s">
        <v>1004</v>
      </c>
    </row>
    <row r="53" spans="1:13" ht="30" x14ac:dyDescent="0.25">
      <c r="A53" s="2">
        <v>150689437</v>
      </c>
      <c r="B53" s="2">
        <v>3296899</v>
      </c>
      <c r="C53" s="3">
        <v>42388.838726851849</v>
      </c>
      <c r="D53" s="31" t="s">
        <v>109</v>
      </c>
      <c r="F53" s="2" t="s">
        <v>984</v>
      </c>
      <c r="I53" s="38" t="s">
        <v>26</v>
      </c>
      <c r="J53" s="42">
        <v>367</v>
      </c>
      <c r="K53" s="44"/>
      <c r="L53" s="38" t="s">
        <v>1015</v>
      </c>
      <c r="M53" s="34">
        <v>166</v>
      </c>
    </row>
    <row r="54" spans="1:13" ht="30" x14ac:dyDescent="0.25">
      <c r="A54" s="2">
        <v>150512947</v>
      </c>
      <c r="B54" s="2">
        <v>3291876</v>
      </c>
      <c r="C54" s="3">
        <v>42385.133831018517</v>
      </c>
      <c r="D54" s="31" t="s">
        <v>10</v>
      </c>
      <c r="F54" s="2" t="s">
        <v>984</v>
      </c>
      <c r="I54" s="33" t="s">
        <v>1008</v>
      </c>
      <c r="J54" s="42">
        <v>61</v>
      </c>
      <c r="K54" s="44"/>
      <c r="L54" s="33" t="s">
        <v>1016</v>
      </c>
      <c r="M54" s="34">
        <v>113</v>
      </c>
    </row>
    <row r="55" spans="1:13" x14ac:dyDescent="0.25">
      <c r="A55" s="2">
        <v>150502560</v>
      </c>
      <c r="B55" s="2">
        <v>3291431</v>
      </c>
      <c r="C55" s="3">
        <v>42384.715439814812</v>
      </c>
      <c r="D55" s="31" t="s">
        <v>114</v>
      </c>
      <c r="E55" s="25"/>
      <c r="F55" s="2" t="s">
        <v>984</v>
      </c>
      <c r="I55" s="33" t="s">
        <v>1007</v>
      </c>
      <c r="J55" s="42">
        <v>32</v>
      </c>
      <c r="K55" s="44"/>
      <c r="L55" s="33" t="s">
        <v>1018</v>
      </c>
      <c r="M55" s="34">
        <v>73</v>
      </c>
    </row>
    <row r="56" spans="1:13" ht="30" x14ac:dyDescent="0.25">
      <c r="A56" s="2">
        <v>150446095</v>
      </c>
      <c r="B56" s="2">
        <v>3289609</v>
      </c>
      <c r="C56" s="3">
        <v>42384.398113425923</v>
      </c>
      <c r="D56" s="31" t="s">
        <v>10</v>
      </c>
      <c r="E56" s="27"/>
      <c r="F56" s="2" t="s">
        <v>984</v>
      </c>
      <c r="I56" s="33" t="s">
        <v>1036</v>
      </c>
      <c r="J56" s="43">
        <v>7</v>
      </c>
      <c r="K56" s="44"/>
      <c r="L56" s="33" t="s">
        <v>1021</v>
      </c>
      <c r="M56" s="34">
        <v>35</v>
      </c>
    </row>
    <row r="57" spans="1:13" x14ac:dyDescent="0.25">
      <c r="A57" s="2">
        <v>150446070</v>
      </c>
      <c r="B57" s="2">
        <v>3289604</v>
      </c>
      <c r="C57" s="3">
        <v>42384.392569444448</v>
      </c>
      <c r="D57" s="31" t="s">
        <v>115</v>
      </c>
      <c r="F57" s="2" t="s">
        <v>984</v>
      </c>
      <c r="I57" s="33" t="s">
        <v>1010</v>
      </c>
      <c r="J57" s="42">
        <v>4</v>
      </c>
      <c r="K57" s="44"/>
      <c r="L57" s="33" t="s">
        <v>1020</v>
      </c>
      <c r="M57" s="34">
        <v>32</v>
      </c>
    </row>
    <row r="58" spans="1:13" ht="30" x14ac:dyDescent="0.25">
      <c r="A58" s="2">
        <v>150435719</v>
      </c>
      <c r="B58" s="2">
        <v>3289417</v>
      </c>
      <c r="C58" s="3">
        <v>42384.083460648151</v>
      </c>
      <c r="D58" s="31" t="s">
        <v>116</v>
      </c>
      <c r="F58" s="2" t="s">
        <v>984</v>
      </c>
      <c r="I58" s="33" t="s">
        <v>1017</v>
      </c>
      <c r="J58" s="42">
        <v>4</v>
      </c>
      <c r="K58" s="44"/>
      <c r="L58" s="33" t="s">
        <v>1025</v>
      </c>
      <c r="M58" s="34">
        <v>26</v>
      </c>
    </row>
    <row r="59" spans="1:13" ht="30" x14ac:dyDescent="0.25">
      <c r="A59" s="2">
        <v>150353650</v>
      </c>
      <c r="B59" s="2">
        <v>3286757</v>
      </c>
      <c r="C59" s="3">
        <v>42383.006354166668</v>
      </c>
      <c r="D59" s="31" t="s">
        <v>118</v>
      </c>
      <c r="F59" s="2" t="s">
        <v>984</v>
      </c>
      <c r="I59" s="33" t="s">
        <v>1012</v>
      </c>
      <c r="J59" s="43">
        <v>2</v>
      </c>
      <c r="K59" s="44"/>
      <c r="L59" s="33" t="s">
        <v>1054</v>
      </c>
      <c r="M59" s="34">
        <v>21</v>
      </c>
    </row>
    <row r="60" spans="1:13" x14ac:dyDescent="0.25">
      <c r="A60" s="2">
        <v>150349870</v>
      </c>
      <c r="B60" s="2">
        <v>3286698</v>
      </c>
      <c r="C60" s="3">
        <v>42382.707118055558</v>
      </c>
      <c r="D60" s="31" t="s">
        <v>119</v>
      </c>
      <c r="F60" s="2" t="s">
        <v>984</v>
      </c>
      <c r="I60" s="33" t="s">
        <v>1009</v>
      </c>
      <c r="J60" s="42">
        <v>1</v>
      </c>
      <c r="K60" s="44"/>
      <c r="L60" s="33" t="s">
        <v>1032</v>
      </c>
      <c r="M60" s="35">
        <v>18</v>
      </c>
    </row>
    <row r="61" spans="1:13" x14ac:dyDescent="0.25">
      <c r="A61" s="2">
        <v>150281527</v>
      </c>
      <c r="B61" s="2">
        <v>3284576</v>
      </c>
      <c r="C61" s="3">
        <v>42382.404988425929</v>
      </c>
      <c r="D61" s="31" t="s">
        <v>120</v>
      </c>
      <c r="F61" s="2" t="s">
        <v>984</v>
      </c>
      <c r="I61" s="33" t="s">
        <v>1011</v>
      </c>
      <c r="J61" s="42">
        <v>1</v>
      </c>
      <c r="K61" s="44"/>
      <c r="L61" s="33" t="s">
        <v>1033</v>
      </c>
      <c r="M61" s="35">
        <v>17</v>
      </c>
    </row>
    <row r="62" spans="1:13" x14ac:dyDescent="0.25">
      <c r="A62" s="2">
        <v>150276695</v>
      </c>
      <c r="B62" s="2">
        <v>3284415</v>
      </c>
      <c r="C62" s="3">
        <v>42382.085648148146</v>
      </c>
      <c r="D62" s="31" t="s">
        <v>10</v>
      </c>
      <c r="F62" s="2" t="s">
        <v>984</v>
      </c>
      <c r="I62" s="33" t="s">
        <v>1013</v>
      </c>
      <c r="J62" s="43">
        <v>1</v>
      </c>
      <c r="K62" s="45"/>
      <c r="L62" s="33" t="s">
        <v>1037</v>
      </c>
      <c r="M62" s="35">
        <v>25</v>
      </c>
    </row>
    <row r="63" spans="1:13" x14ac:dyDescent="0.25">
      <c r="A63" s="2">
        <v>150238963</v>
      </c>
      <c r="B63" s="2">
        <v>3282801</v>
      </c>
      <c r="C63" s="3">
        <v>42381.548981481479</v>
      </c>
      <c r="D63" s="31" t="s">
        <v>121</v>
      </c>
      <c r="F63" s="2" t="s">
        <v>984</v>
      </c>
      <c r="I63" s="33" t="s">
        <v>1014</v>
      </c>
      <c r="J63" s="43">
        <v>1</v>
      </c>
      <c r="K63" s="46"/>
      <c r="L63" s="33" t="s">
        <v>1023</v>
      </c>
      <c r="M63" s="34">
        <v>13</v>
      </c>
    </row>
    <row r="64" spans="1:13" x14ac:dyDescent="0.25">
      <c r="A64" s="2">
        <v>150109742</v>
      </c>
      <c r="B64" s="2">
        <v>3279658</v>
      </c>
      <c r="C64" s="3">
        <v>42380.362546296295</v>
      </c>
      <c r="D64" s="31" t="s">
        <v>10</v>
      </c>
      <c r="F64" s="2" t="s">
        <v>984</v>
      </c>
      <c r="I64" s="32"/>
      <c r="J64" s="32"/>
      <c r="K64" s="32"/>
      <c r="L64" s="33" t="s">
        <v>1019</v>
      </c>
      <c r="M64" s="34">
        <v>11</v>
      </c>
    </row>
    <row r="65" spans="1:16" x14ac:dyDescent="0.25">
      <c r="A65" s="2">
        <v>149964009</v>
      </c>
      <c r="B65" s="2">
        <v>3276646</v>
      </c>
      <c r="C65" s="3">
        <v>42375.841874999998</v>
      </c>
      <c r="D65" s="31" t="s">
        <v>26</v>
      </c>
      <c r="F65" s="2" t="s">
        <v>984</v>
      </c>
      <c r="I65" s="33" t="s">
        <v>982</v>
      </c>
      <c r="J65" s="34">
        <f>SUM(J53:J63)</f>
        <v>481</v>
      </c>
      <c r="K65" s="32"/>
      <c r="L65" s="33" t="s">
        <v>1022</v>
      </c>
      <c r="M65" s="34">
        <v>8</v>
      </c>
    </row>
    <row r="66" spans="1:16" x14ac:dyDescent="0.25">
      <c r="A66" s="2">
        <v>149963662</v>
      </c>
      <c r="B66" s="2">
        <v>3276640</v>
      </c>
      <c r="C66" s="3">
        <v>42375.828043981484</v>
      </c>
      <c r="D66" s="31" t="s">
        <v>123</v>
      </c>
      <c r="F66" s="2" t="s">
        <v>984</v>
      </c>
      <c r="L66" s="33" t="s">
        <v>1028</v>
      </c>
      <c r="M66" s="35">
        <v>7</v>
      </c>
    </row>
    <row r="67" spans="1:16" x14ac:dyDescent="0.25">
      <c r="A67" s="2">
        <v>149811569</v>
      </c>
      <c r="B67" s="2">
        <v>3271744</v>
      </c>
      <c r="C67" s="3">
        <v>42373.783680555556</v>
      </c>
      <c r="D67" s="31" t="s">
        <v>127</v>
      </c>
      <c r="F67" s="2" t="s">
        <v>984</v>
      </c>
      <c r="L67" s="33" t="s">
        <v>1031</v>
      </c>
      <c r="M67" s="34">
        <v>5</v>
      </c>
    </row>
    <row r="68" spans="1:16" x14ac:dyDescent="0.25">
      <c r="A68" s="2">
        <v>149370490</v>
      </c>
      <c r="B68" s="2">
        <v>3257455</v>
      </c>
      <c r="C68" s="3">
        <v>42361.139398148145</v>
      </c>
      <c r="D68" s="31" t="s">
        <v>132</v>
      </c>
      <c r="F68" s="2" t="s">
        <v>984</v>
      </c>
      <c r="L68" s="33" t="s">
        <v>1034</v>
      </c>
      <c r="M68" s="34">
        <v>4</v>
      </c>
    </row>
    <row r="69" spans="1:16" x14ac:dyDescent="0.25">
      <c r="A69" s="2">
        <v>149313237</v>
      </c>
      <c r="B69" s="2">
        <v>3255354</v>
      </c>
      <c r="C69" s="3">
        <v>42360.392650462964</v>
      </c>
      <c r="D69" s="31" t="s">
        <v>133</v>
      </c>
      <c r="F69" s="2" t="s">
        <v>984</v>
      </c>
      <c r="L69" s="33" t="s">
        <v>1029</v>
      </c>
      <c r="M69" s="35">
        <v>3</v>
      </c>
    </row>
    <row r="70" spans="1:16" x14ac:dyDescent="0.25">
      <c r="A70" s="2">
        <v>149210221</v>
      </c>
      <c r="B70" s="2">
        <v>3252817</v>
      </c>
      <c r="C70" s="3">
        <v>42357.094004629631</v>
      </c>
      <c r="D70" s="31" t="s">
        <v>46</v>
      </c>
      <c r="F70" s="2" t="s">
        <v>984</v>
      </c>
      <c r="L70" s="33" t="s">
        <v>1030</v>
      </c>
      <c r="M70" s="34">
        <v>3</v>
      </c>
    </row>
    <row r="71" spans="1:16" x14ac:dyDescent="0.25">
      <c r="A71" s="2">
        <v>149137368</v>
      </c>
      <c r="B71" s="2">
        <v>3250206</v>
      </c>
      <c r="C71" s="3">
        <v>42355.778657407405</v>
      </c>
      <c r="D71" s="31" t="s">
        <v>137</v>
      </c>
      <c r="F71" s="2" t="s">
        <v>984</v>
      </c>
      <c r="L71" s="39" t="s">
        <v>1035</v>
      </c>
      <c r="M71" s="40">
        <v>3</v>
      </c>
    </row>
    <row r="72" spans="1:16" x14ac:dyDescent="0.25">
      <c r="A72" s="2">
        <v>149050877</v>
      </c>
      <c r="B72" s="2">
        <v>3247397</v>
      </c>
      <c r="C72" s="3">
        <v>42354.984074074076</v>
      </c>
      <c r="D72" s="31" t="s">
        <v>139</v>
      </c>
      <c r="F72" s="2" t="s">
        <v>984</v>
      </c>
      <c r="L72" s="33" t="s">
        <v>1055</v>
      </c>
      <c r="M72" s="48">
        <v>1</v>
      </c>
    </row>
    <row r="73" spans="1:16" x14ac:dyDescent="0.25">
      <c r="A73" s="2">
        <v>149050853</v>
      </c>
      <c r="B73" s="2">
        <v>3247396</v>
      </c>
      <c r="C73" s="3">
        <v>42354.983287037037</v>
      </c>
      <c r="D73" s="31" t="s">
        <v>114</v>
      </c>
      <c r="F73" s="2" t="s">
        <v>984</v>
      </c>
    </row>
    <row r="74" spans="1:16" x14ac:dyDescent="0.25">
      <c r="A74" s="2">
        <v>149050829</v>
      </c>
      <c r="B74" s="2">
        <v>3247395</v>
      </c>
      <c r="C74" s="3">
        <v>42354.982569444444</v>
      </c>
      <c r="D74" s="31" t="s">
        <v>21</v>
      </c>
      <c r="F74" s="2" t="s">
        <v>984</v>
      </c>
      <c r="L74" s="33" t="s">
        <v>982</v>
      </c>
      <c r="M74" s="34">
        <f>SUM(M53:M72)</f>
        <v>584</v>
      </c>
      <c r="O74" s="28"/>
      <c r="P74" s="28"/>
    </row>
    <row r="75" spans="1:16" x14ac:dyDescent="0.25">
      <c r="A75" s="2">
        <v>148981452</v>
      </c>
      <c r="B75" s="2">
        <v>3244755</v>
      </c>
      <c r="C75" s="3">
        <v>42354.379918981482</v>
      </c>
      <c r="D75" s="31" t="s">
        <v>141</v>
      </c>
      <c r="F75" s="2" t="s">
        <v>984</v>
      </c>
      <c r="O75" s="28"/>
      <c r="P75" s="28"/>
    </row>
    <row r="76" spans="1:16" x14ac:dyDescent="0.25">
      <c r="A76" s="2">
        <v>148971470</v>
      </c>
      <c r="B76" s="2">
        <v>3244625</v>
      </c>
      <c r="C76" s="3">
        <v>42354.146805555552</v>
      </c>
      <c r="D76" s="31" t="s">
        <v>46</v>
      </c>
      <c r="F76" s="2" t="s">
        <v>984</v>
      </c>
      <c r="I76" s="32"/>
      <c r="J76" s="33" t="s">
        <v>1038</v>
      </c>
      <c r="L76" s="32"/>
      <c r="M76" s="33" t="s">
        <v>986</v>
      </c>
      <c r="O76" s="28"/>
      <c r="P76" s="28"/>
    </row>
    <row r="77" spans="1:16" x14ac:dyDescent="0.25">
      <c r="A77" s="2">
        <v>148969024</v>
      </c>
      <c r="B77" s="2">
        <v>3244574</v>
      </c>
      <c r="C77" s="3">
        <v>42353.839328703703</v>
      </c>
      <c r="D77" s="31" t="s">
        <v>137</v>
      </c>
      <c r="F77" s="2" t="s">
        <v>984</v>
      </c>
      <c r="I77" s="33" t="s">
        <v>1018</v>
      </c>
      <c r="J77" s="34">
        <v>42</v>
      </c>
      <c r="L77" s="33" t="s">
        <v>1050</v>
      </c>
      <c r="M77" s="34">
        <v>7</v>
      </c>
      <c r="O77" s="28"/>
      <c r="P77" s="28"/>
    </row>
    <row r="78" spans="1:16" x14ac:dyDescent="0.25">
      <c r="A78" s="2">
        <v>148906165</v>
      </c>
      <c r="B78" s="2">
        <v>3242778</v>
      </c>
      <c r="C78" s="3">
        <v>42353.164537037039</v>
      </c>
      <c r="D78" s="31" t="s">
        <v>142</v>
      </c>
      <c r="F78" s="2" t="s">
        <v>984</v>
      </c>
      <c r="I78" s="33" t="s">
        <v>1040</v>
      </c>
      <c r="J78" s="34">
        <v>11</v>
      </c>
      <c r="L78" s="33" t="s">
        <v>1051</v>
      </c>
      <c r="M78" s="34">
        <v>2</v>
      </c>
      <c r="O78" s="28"/>
      <c r="P78" s="28"/>
    </row>
    <row r="79" spans="1:16" ht="30" x14ac:dyDescent="0.25">
      <c r="A79" s="2">
        <v>148906141</v>
      </c>
      <c r="B79" s="2">
        <v>3242777</v>
      </c>
      <c r="C79" s="3">
        <v>42353.163773148146</v>
      </c>
      <c r="D79" s="31" t="s">
        <v>119</v>
      </c>
      <c r="F79" s="2" t="s">
        <v>984</v>
      </c>
      <c r="I79" s="33" t="s">
        <v>1039</v>
      </c>
      <c r="J79" s="34">
        <v>5</v>
      </c>
      <c r="L79" s="33" t="s">
        <v>1052</v>
      </c>
      <c r="M79" s="34">
        <v>1</v>
      </c>
    </row>
    <row r="80" spans="1:16" x14ac:dyDescent="0.25">
      <c r="A80" s="2">
        <v>148781365</v>
      </c>
      <c r="B80" s="2">
        <v>3240255</v>
      </c>
      <c r="C80" s="3">
        <v>42352.158946759257</v>
      </c>
      <c r="D80" s="31" t="s">
        <v>145</v>
      </c>
      <c r="E80" s="24"/>
      <c r="F80" s="2" t="s">
        <v>984</v>
      </c>
      <c r="I80" s="33" t="s">
        <v>1043</v>
      </c>
      <c r="J80" s="35">
        <v>5</v>
      </c>
      <c r="L80" s="33" t="s">
        <v>1028</v>
      </c>
      <c r="M80" s="34">
        <v>1</v>
      </c>
    </row>
    <row r="81" spans="1:13" x14ac:dyDescent="0.25">
      <c r="A81" s="2">
        <v>148230798</v>
      </c>
      <c r="B81" s="2">
        <v>3237902</v>
      </c>
      <c r="C81" s="3">
        <v>42349.169814814813</v>
      </c>
      <c r="D81" s="31" t="s">
        <v>26</v>
      </c>
      <c r="F81" s="2" t="s">
        <v>984</v>
      </c>
      <c r="I81" s="33" t="s">
        <v>1008</v>
      </c>
      <c r="J81" s="34">
        <v>4</v>
      </c>
      <c r="L81" s="33" t="s">
        <v>1053</v>
      </c>
      <c r="M81" s="34">
        <v>1</v>
      </c>
    </row>
    <row r="82" spans="1:13" x14ac:dyDescent="0.25">
      <c r="A82" s="2">
        <v>148052007</v>
      </c>
      <c r="B82" s="2">
        <v>3235575</v>
      </c>
      <c r="C82" s="3">
        <v>42348.078136574077</v>
      </c>
      <c r="D82" s="31" t="s">
        <v>148</v>
      </c>
      <c r="F82" s="2" t="s">
        <v>984</v>
      </c>
      <c r="I82" s="33" t="s">
        <v>1041</v>
      </c>
      <c r="J82" s="34">
        <v>3</v>
      </c>
      <c r="L82" s="33" t="s">
        <v>986</v>
      </c>
      <c r="M82" s="34">
        <v>1</v>
      </c>
    </row>
    <row r="83" spans="1:13" x14ac:dyDescent="0.25">
      <c r="A83" s="2">
        <v>147796848</v>
      </c>
      <c r="B83" s="2">
        <v>3229243</v>
      </c>
      <c r="C83" s="3">
        <v>42345.532638888886</v>
      </c>
      <c r="D83" s="31" t="s">
        <v>151</v>
      </c>
      <c r="F83" s="2" t="s">
        <v>984</v>
      </c>
      <c r="I83" s="33" t="s">
        <v>1042</v>
      </c>
      <c r="J83" s="34">
        <v>3</v>
      </c>
      <c r="L83" s="32"/>
      <c r="M83" s="32"/>
    </row>
    <row r="84" spans="1:13" x14ac:dyDescent="0.25">
      <c r="A84" s="2">
        <v>147728105</v>
      </c>
      <c r="B84" s="2">
        <v>3227429</v>
      </c>
      <c r="C84" s="3">
        <v>42342.521041666667</v>
      </c>
      <c r="D84" s="31" t="s">
        <v>12</v>
      </c>
      <c r="F84" s="2" t="s">
        <v>984</v>
      </c>
      <c r="I84" s="33" t="s">
        <v>1049</v>
      </c>
      <c r="J84" s="35">
        <v>3</v>
      </c>
      <c r="L84" s="33" t="s">
        <v>982</v>
      </c>
      <c r="M84" s="34">
        <f>SUM(M77:M82)</f>
        <v>13</v>
      </c>
    </row>
    <row r="85" spans="1:13" x14ac:dyDescent="0.25">
      <c r="A85" s="2">
        <v>147328085</v>
      </c>
      <c r="B85" s="2">
        <v>3215960</v>
      </c>
      <c r="C85" s="3">
        <v>42335.062673611108</v>
      </c>
      <c r="D85" s="31" t="s">
        <v>21</v>
      </c>
      <c r="E85" s="27"/>
      <c r="F85" s="2" t="s">
        <v>984</v>
      </c>
      <c r="I85" s="33" t="s">
        <v>1044</v>
      </c>
      <c r="J85" s="35">
        <v>2</v>
      </c>
    </row>
    <row r="86" spans="1:13" x14ac:dyDescent="0.25">
      <c r="A86" s="2">
        <v>147324773</v>
      </c>
      <c r="B86" s="2">
        <v>3215904</v>
      </c>
      <c r="C86" s="3">
        <v>42334.764409722222</v>
      </c>
      <c r="D86" s="31" t="s">
        <v>159</v>
      </c>
      <c r="F86" s="2" t="s">
        <v>984</v>
      </c>
      <c r="I86" s="33" t="s">
        <v>1048</v>
      </c>
      <c r="J86" s="34">
        <v>1</v>
      </c>
    </row>
    <row r="87" spans="1:13" x14ac:dyDescent="0.25">
      <c r="A87" s="2">
        <v>147324748</v>
      </c>
      <c r="B87" s="2">
        <v>3215903</v>
      </c>
      <c r="C87" s="3">
        <v>42334.76059027778</v>
      </c>
      <c r="D87" s="31" t="s">
        <v>160</v>
      </c>
      <c r="F87" s="2" t="s">
        <v>984</v>
      </c>
      <c r="I87" s="33" t="s">
        <v>1045</v>
      </c>
      <c r="J87" s="34">
        <v>1</v>
      </c>
    </row>
    <row r="88" spans="1:13" x14ac:dyDescent="0.25">
      <c r="A88" s="2">
        <v>147310489</v>
      </c>
      <c r="B88" s="2">
        <v>3214950</v>
      </c>
      <c r="C88" s="3">
        <v>42334.654351851852</v>
      </c>
      <c r="D88" s="31" t="s">
        <v>10</v>
      </c>
      <c r="F88" s="2" t="s">
        <v>984</v>
      </c>
      <c r="I88" s="33" t="s">
        <v>1046</v>
      </c>
      <c r="J88" s="34">
        <v>1</v>
      </c>
    </row>
    <row r="89" spans="1:13" x14ac:dyDescent="0.25">
      <c r="A89" s="2">
        <v>147254457</v>
      </c>
      <c r="B89" s="2">
        <v>3213854</v>
      </c>
      <c r="C89" s="3">
        <v>42334.013321759259</v>
      </c>
      <c r="D89" s="31" t="s">
        <v>21</v>
      </c>
      <c r="E89" s="25"/>
      <c r="F89" s="2" t="s">
        <v>984</v>
      </c>
      <c r="I89" s="33" t="s">
        <v>1047</v>
      </c>
      <c r="J89" s="34">
        <v>1</v>
      </c>
    </row>
    <row r="90" spans="1:13" x14ac:dyDescent="0.25">
      <c r="A90" s="2">
        <v>147190094</v>
      </c>
      <c r="B90" s="2">
        <v>3211859</v>
      </c>
      <c r="C90" s="3">
        <v>42333.130960648145</v>
      </c>
      <c r="D90" s="31" t="s">
        <v>166</v>
      </c>
      <c r="E90" s="27"/>
      <c r="F90" s="2" t="s">
        <v>984</v>
      </c>
      <c r="I90" s="32"/>
      <c r="J90" s="32"/>
    </row>
    <row r="91" spans="1:13" x14ac:dyDescent="0.25">
      <c r="A91" s="2">
        <v>147136347</v>
      </c>
      <c r="B91" s="2">
        <v>3210031</v>
      </c>
      <c r="C91" s="3">
        <v>42332.442719907405</v>
      </c>
      <c r="D91" s="31" t="s">
        <v>10</v>
      </c>
      <c r="F91" s="2" t="s">
        <v>984</v>
      </c>
      <c r="I91" s="33" t="s">
        <v>982</v>
      </c>
      <c r="J91" s="34">
        <f>SUM(J77:J89)</f>
        <v>82</v>
      </c>
    </row>
    <row r="92" spans="1:13" x14ac:dyDescent="0.25">
      <c r="A92" s="2">
        <v>147131595</v>
      </c>
      <c r="B92" s="2">
        <v>3209970</v>
      </c>
      <c r="C92" s="3">
        <v>42332.40824074074</v>
      </c>
      <c r="D92" s="31" t="s">
        <v>10</v>
      </c>
      <c r="F92" s="2" t="s">
        <v>984</v>
      </c>
    </row>
    <row r="93" spans="1:13" x14ac:dyDescent="0.25">
      <c r="A93" s="2">
        <v>147104307</v>
      </c>
      <c r="B93" s="2">
        <v>3209732</v>
      </c>
      <c r="C93" s="3">
        <v>42331.718449074076</v>
      </c>
      <c r="D93" s="31" t="s">
        <v>10</v>
      </c>
      <c r="F93" s="2" t="s">
        <v>984</v>
      </c>
    </row>
    <row r="94" spans="1:13" x14ac:dyDescent="0.25">
      <c r="A94" s="2">
        <v>147037822</v>
      </c>
      <c r="B94" s="2">
        <v>3207819</v>
      </c>
      <c r="C94" s="3">
        <v>42329.042326388888</v>
      </c>
      <c r="D94" s="31" t="s">
        <v>174</v>
      </c>
      <c r="F94" s="2" t="s">
        <v>984</v>
      </c>
    </row>
    <row r="95" spans="1:13" x14ac:dyDescent="0.25">
      <c r="A95" s="2">
        <v>146982063</v>
      </c>
      <c r="B95" s="2">
        <v>3205958</v>
      </c>
      <c r="C95" s="3">
        <v>42328.112905092596</v>
      </c>
      <c r="D95" s="31" t="s">
        <v>30</v>
      </c>
      <c r="F95" s="2" t="s">
        <v>984</v>
      </c>
    </row>
    <row r="96" spans="1:13" x14ac:dyDescent="0.25">
      <c r="A96" s="2">
        <v>146810754</v>
      </c>
      <c r="B96" s="2">
        <v>3200637</v>
      </c>
      <c r="C96" s="3">
        <v>42325.523159722223</v>
      </c>
      <c r="D96" s="31" t="s">
        <v>178</v>
      </c>
      <c r="F96" s="2" t="s">
        <v>984</v>
      </c>
    </row>
    <row r="97" spans="1:6" x14ac:dyDescent="0.25">
      <c r="A97" s="2">
        <v>146803871</v>
      </c>
      <c r="B97" s="2">
        <v>3200185</v>
      </c>
      <c r="C97" s="3">
        <v>42325.393206018518</v>
      </c>
      <c r="D97" s="31" t="s">
        <v>10</v>
      </c>
      <c r="F97" s="2" t="s">
        <v>984</v>
      </c>
    </row>
    <row r="98" spans="1:6" x14ac:dyDescent="0.25">
      <c r="A98" s="2">
        <v>146153890</v>
      </c>
      <c r="B98" s="2">
        <v>3179337</v>
      </c>
      <c r="C98" s="3">
        <v>42311.388171296298</v>
      </c>
      <c r="D98" s="31" t="s">
        <v>10</v>
      </c>
      <c r="F98" s="2" t="s">
        <v>984</v>
      </c>
    </row>
    <row r="99" spans="1:6" x14ac:dyDescent="0.25">
      <c r="A99" s="2">
        <v>145864407</v>
      </c>
      <c r="B99" s="2">
        <v>3169471</v>
      </c>
      <c r="C99" s="3">
        <v>42305.773819444446</v>
      </c>
      <c r="D99" s="31" t="s">
        <v>12</v>
      </c>
      <c r="E99" s="24"/>
      <c r="F99" s="2" t="s">
        <v>984</v>
      </c>
    </row>
    <row r="100" spans="1:6" x14ac:dyDescent="0.25">
      <c r="A100" s="2">
        <v>145709889</v>
      </c>
      <c r="B100" s="2">
        <v>3163826</v>
      </c>
      <c r="C100" s="3">
        <v>42303.520833333336</v>
      </c>
      <c r="D100" s="31" t="s">
        <v>213</v>
      </c>
      <c r="F100" s="2" t="s">
        <v>984</v>
      </c>
    </row>
    <row r="101" spans="1:6" x14ac:dyDescent="0.25">
      <c r="A101" s="2">
        <v>145662332</v>
      </c>
      <c r="B101" s="2">
        <v>3163153</v>
      </c>
      <c r="C101" s="3">
        <v>42301.095405092594</v>
      </c>
      <c r="D101" s="31" t="s">
        <v>217</v>
      </c>
      <c r="F101" s="2" t="s">
        <v>984</v>
      </c>
    </row>
    <row r="102" spans="1:6" x14ac:dyDescent="0.25">
      <c r="A102" s="2">
        <v>145533985</v>
      </c>
      <c r="B102" s="2">
        <v>3159174</v>
      </c>
      <c r="C102" s="3">
        <v>42299.172488425924</v>
      </c>
      <c r="D102" s="31" t="s">
        <v>219</v>
      </c>
      <c r="F102" s="2" t="s">
        <v>984</v>
      </c>
    </row>
    <row r="103" spans="1:6" x14ac:dyDescent="0.25">
      <c r="A103" s="2">
        <v>145358555</v>
      </c>
      <c r="B103" s="2">
        <v>3153070</v>
      </c>
      <c r="C103" s="3">
        <v>42296.536898148152</v>
      </c>
      <c r="D103" s="31" t="s">
        <v>10</v>
      </c>
      <c r="E103" s="27"/>
      <c r="F103" s="2" t="s">
        <v>984</v>
      </c>
    </row>
    <row r="104" spans="1:6" x14ac:dyDescent="0.25">
      <c r="A104" s="2">
        <v>145199010</v>
      </c>
      <c r="B104" s="2">
        <v>3148733</v>
      </c>
      <c r="C104" s="3">
        <v>42291.969166666669</v>
      </c>
      <c r="D104" s="31" t="s">
        <v>227</v>
      </c>
      <c r="F104" s="2" t="s">
        <v>984</v>
      </c>
    </row>
    <row r="105" spans="1:6" x14ac:dyDescent="0.25">
      <c r="A105" s="2">
        <v>145197836</v>
      </c>
      <c r="B105" s="2">
        <v>3148713</v>
      </c>
      <c r="C105" s="3">
        <v>42291.854895833334</v>
      </c>
      <c r="D105" s="31" t="s">
        <v>229</v>
      </c>
      <c r="F105" s="2" t="s">
        <v>984</v>
      </c>
    </row>
    <row r="106" spans="1:6" x14ac:dyDescent="0.25">
      <c r="A106" s="2">
        <v>145196739</v>
      </c>
      <c r="B106" s="2">
        <v>3148695</v>
      </c>
      <c r="C106" s="3">
        <v>42291.774212962962</v>
      </c>
      <c r="D106" s="31" t="s">
        <v>231</v>
      </c>
      <c r="F106" s="2" t="s">
        <v>984</v>
      </c>
    </row>
    <row r="107" spans="1:6" x14ac:dyDescent="0.25">
      <c r="A107" s="2">
        <v>145128095</v>
      </c>
      <c r="B107" s="2">
        <v>3147770</v>
      </c>
      <c r="C107" s="3">
        <v>42291.76898148148</v>
      </c>
      <c r="D107" s="31" t="s">
        <v>26</v>
      </c>
      <c r="F107" s="2" t="s">
        <v>984</v>
      </c>
    </row>
    <row r="108" spans="1:6" x14ac:dyDescent="0.25">
      <c r="A108" s="2">
        <v>145169698</v>
      </c>
      <c r="B108" s="2">
        <v>3147355</v>
      </c>
      <c r="C108" s="3">
        <v>42291.543506944443</v>
      </c>
      <c r="D108" s="31" t="s">
        <v>232</v>
      </c>
      <c r="E108" s="25"/>
      <c r="F108" s="2" t="s">
        <v>984</v>
      </c>
    </row>
    <row r="109" spans="1:6" x14ac:dyDescent="0.25">
      <c r="A109" s="2">
        <v>145126785</v>
      </c>
      <c r="B109" s="2">
        <v>3146429</v>
      </c>
      <c r="C109" s="3">
        <v>42290.730370370373</v>
      </c>
      <c r="D109" s="31" t="s">
        <v>30</v>
      </c>
      <c r="E109" s="27"/>
      <c r="F109" s="2" t="s">
        <v>984</v>
      </c>
    </row>
    <row r="110" spans="1:6" x14ac:dyDescent="0.25">
      <c r="A110" s="2">
        <v>144742716</v>
      </c>
      <c r="B110" s="2">
        <v>3133877</v>
      </c>
      <c r="C110" s="3">
        <v>42283.547013888892</v>
      </c>
      <c r="D110" s="31" t="s">
        <v>244</v>
      </c>
      <c r="F110" s="2" t="s">
        <v>984</v>
      </c>
    </row>
    <row r="111" spans="1:6" x14ac:dyDescent="0.25">
      <c r="A111" s="2">
        <v>144616869</v>
      </c>
      <c r="B111" s="2">
        <v>3130656</v>
      </c>
      <c r="C111" s="3">
        <v>42280.099270833336</v>
      </c>
      <c r="D111" s="31" t="s">
        <v>246</v>
      </c>
      <c r="F111" s="2" t="s">
        <v>984</v>
      </c>
    </row>
    <row r="112" spans="1:6" x14ac:dyDescent="0.25">
      <c r="A112" s="2">
        <v>144545621</v>
      </c>
      <c r="B112" s="2">
        <v>3128512</v>
      </c>
      <c r="C112" s="3">
        <v>42278.720416666663</v>
      </c>
      <c r="D112" s="31" t="s">
        <v>10</v>
      </c>
      <c r="F112" s="2" t="s">
        <v>984</v>
      </c>
    </row>
    <row r="113" spans="1:6" x14ac:dyDescent="0.25">
      <c r="A113" s="2">
        <v>144463556</v>
      </c>
      <c r="B113" s="2">
        <v>3125813</v>
      </c>
      <c r="C113" s="3">
        <v>42278.194097222222</v>
      </c>
      <c r="D113" s="31" t="s">
        <v>10</v>
      </c>
      <c r="F113" s="2" t="s">
        <v>984</v>
      </c>
    </row>
    <row r="114" spans="1:6" x14ac:dyDescent="0.25">
      <c r="A114" s="2">
        <v>144253531</v>
      </c>
      <c r="B114" s="2">
        <v>3119332</v>
      </c>
      <c r="C114" s="3">
        <v>42272.869664351849</v>
      </c>
      <c r="D114" s="31" t="s">
        <v>10</v>
      </c>
      <c r="F114" s="2" t="s">
        <v>984</v>
      </c>
    </row>
    <row r="115" spans="1:6" x14ac:dyDescent="0.25">
      <c r="A115" s="2">
        <v>144252154</v>
      </c>
      <c r="B115" s="2">
        <v>3119313</v>
      </c>
      <c r="C115" s="3">
        <v>42272.765844907408</v>
      </c>
      <c r="D115" s="31" t="s">
        <v>59</v>
      </c>
      <c r="F115" s="2" t="s">
        <v>984</v>
      </c>
    </row>
    <row r="116" spans="1:6" x14ac:dyDescent="0.25">
      <c r="A116" s="2">
        <v>144242016</v>
      </c>
      <c r="B116" s="2">
        <v>3118925</v>
      </c>
      <c r="C116" s="3">
        <v>42272.584039351852</v>
      </c>
      <c r="D116" s="31" t="s">
        <v>57</v>
      </c>
      <c r="F116" s="2" t="s">
        <v>984</v>
      </c>
    </row>
    <row r="117" spans="1:6" x14ac:dyDescent="0.25">
      <c r="A117" s="2">
        <v>144208758</v>
      </c>
      <c r="B117" s="2">
        <v>3117908</v>
      </c>
      <c r="C117" s="3">
        <v>42272.426793981482</v>
      </c>
      <c r="D117" s="31" t="s">
        <v>10</v>
      </c>
      <c r="F117" s="2" t="s">
        <v>984</v>
      </c>
    </row>
    <row r="118" spans="1:6" x14ac:dyDescent="0.25">
      <c r="A118" s="2">
        <v>144136947</v>
      </c>
      <c r="B118" s="2">
        <v>3115692</v>
      </c>
      <c r="C118" s="3">
        <v>42270.813981481479</v>
      </c>
      <c r="D118" s="31" t="s">
        <v>251</v>
      </c>
      <c r="F118" s="2" t="s">
        <v>984</v>
      </c>
    </row>
    <row r="119" spans="1:6" x14ac:dyDescent="0.25">
      <c r="A119" s="2">
        <v>144011757</v>
      </c>
      <c r="B119" s="2">
        <v>3111174</v>
      </c>
      <c r="C119" s="3">
        <v>42268.676666666666</v>
      </c>
      <c r="D119" s="31" t="s">
        <v>244</v>
      </c>
      <c r="F119" s="2" t="s">
        <v>984</v>
      </c>
    </row>
    <row r="120" spans="1:6" x14ac:dyDescent="0.25">
      <c r="A120" s="2">
        <v>143942013</v>
      </c>
      <c r="B120" s="2">
        <v>3109154</v>
      </c>
      <c r="C120" s="3">
        <v>42265.813761574071</v>
      </c>
      <c r="D120" s="31" t="s">
        <v>10</v>
      </c>
      <c r="F120" s="2" t="s">
        <v>984</v>
      </c>
    </row>
    <row r="121" spans="1:6" x14ac:dyDescent="0.25">
      <c r="A121" s="2">
        <v>143882441</v>
      </c>
      <c r="B121" s="2">
        <v>3107067</v>
      </c>
      <c r="C121" s="3">
        <v>42264.740798611114</v>
      </c>
      <c r="D121" s="31" t="s">
        <v>10</v>
      </c>
      <c r="F121" s="2" t="s">
        <v>984</v>
      </c>
    </row>
    <row r="122" spans="1:6" x14ac:dyDescent="0.25">
      <c r="A122" s="2">
        <v>143818303</v>
      </c>
      <c r="B122" s="2">
        <v>3105110</v>
      </c>
      <c r="C122" s="3">
        <v>42263.824131944442</v>
      </c>
      <c r="D122" s="31" t="s">
        <v>10</v>
      </c>
      <c r="F122" s="2" t="s">
        <v>984</v>
      </c>
    </row>
    <row r="123" spans="1:6" x14ac:dyDescent="0.25">
      <c r="A123" s="2">
        <v>143759797</v>
      </c>
      <c r="B123" s="2">
        <v>3103220</v>
      </c>
      <c r="C123" s="3">
        <v>42263.002638888887</v>
      </c>
      <c r="D123" s="31" t="s">
        <v>30</v>
      </c>
      <c r="E123" s="24"/>
      <c r="F123" s="2" t="s">
        <v>984</v>
      </c>
    </row>
    <row r="124" spans="1:6" x14ac:dyDescent="0.25">
      <c r="A124" s="2">
        <v>143721303</v>
      </c>
      <c r="B124" s="2">
        <v>3101683</v>
      </c>
      <c r="C124" s="3">
        <v>42262.510335648149</v>
      </c>
      <c r="D124" s="31" t="s">
        <v>46</v>
      </c>
      <c r="F124" s="2" t="s">
        <v>984</v>
      </c>
    </row>
    <row r="125" spans="1:6" x14ac:dyDescent="0.25">
      <c r="A125" s="2">
        <v>143721279</v>
      </c>
      <c r="B125" s="2">
        <v>3101682</v>
      </c>
      <c r="C125" s="3">
        <v>42262.509293981479</v>
      </c>
      <c r="D125" s="31" t="s">
        <v>46</v>
      </c>
      <c r="F125" s="2" t="s">
        <v>984</v>
      </c>
    </row>
    <row r="126" spans="1:6" x14ac:dyDescent="0.25">
      <c r="A126" s="2">
        <v>143569209</v>
      </c>
      <c r="B126" s="2">
        <v>3097430</v>
      </c>
      <c r="C126" s="3">
        <v>42258.098414351851</v>
      </c>
      <c r="D126" s="31" t="s">
        <v>262</v>
      </c>
      <c r="F126" s="2" t="s">
        <v>984</v>
      </c>
    </row>
    <row r="127" spans="1:6" x14ac:dyDescent="0.25">
      <c r="A127" s="2">
        <v>143527623</v>
      </c>
      <c r="B127" s="2">
        <v>3095449</v>
      </c>
      <c r="C127" s="3">
        <v>42257.475162037037</v>
      </c>
      <c r="D127" s="31" t="s">
        <v>265</v>
      </c>
      <c r="F127" s="2" t="s">
        <v>984</v>
      </c>
    </row>
    <row r="128" spans="1:6" x14ac:dyDescent="0.25">
      <c r="A128" s="2">
        <v>143220606</v>
      </c>
      <c r="B128" s="2">
        <v>3086611</v>
      </c>
      <c r="C128" s="3">
        <v>42251.117476851854</v>
      </c>
      <c r="D128" s="31" t="s">
        <v>269</v>
      </c>
      <c r="E128" s="27"/>
      <c r="F128" s="2" t="s">
        <v>984</v>
      </c>
    </row>
    <row r="129" spans="1:6" x14ac:dyDescent="0.25">
      <c r="A129" s="2">
        <v>143220363</v>
      </c>
      <c r="B129" s="2">
        <v>3086608</v>
      </c>
      <c r="C129" s="3">
        <v>42251.057835648149</v>
      </c>
      <c r="D129" s="31" t="s">
        <v>270</v>
      </c>
      <c r="F129" s="2" t="s">
        <v>984</v>
      </c>
    </row>
    <row r="130" spans="1:6" x14ac:dyDescent="0.25">
      <c r="A130" s="2">
        <v>143220210</v>
      </c>
      <c r="B130" s="2">
        <v>3086604</v>
      </c>
      <c r="C130" s="3">
        <v>42251.040173611109</v>
      </c>
      <c r="D130" s="31" t="s">
        <v>271</v>
      </c>
      <c r="F130" s="2" t="s">
        <v>984</v>
      </c>
    </row>
    <row r="131" spans="1:6" x14ac:dyDescent="0.25">
      <c r="A131" s="2">
        <v>143157207</v>
      </c>
      <c r="B131" s="2">
        <v>3085034</v>
      </c>
      <c r="C131" s="3">
        <v>42249.900856481479</v>
      </c>
      <c r="D131" s="31" t="s">
        <v>272</v>
      </c>
      <c r="F131" s="2" t="s">
        <v>984</v>
      </c>
    </row>
    <row r="132" spans="1:6" x14ac:dyDescent="0.25">
      <c r="A132" s="2">
        <v>143095640</v>
      </c>
      <c r="B132" s="2">
        <v>3082928</v>
      </c>
      <c r="C132" s="3">
        <v>42249.190266203703</v>
      </c>
      <c r="D132" s="31" t="s">
        <v>273</v>
      </c>
      <c r="F132" s="2" t="s">
        <v>984</v>
      </c>
    </row>
    <row r="133" spans="1:6" x14ac:dyDescent="0.25">
      <c r="A133" s="2">
        <v>143094917</v>
      </c>
      <c r="B133" s="2">
        <v>3082927</v>
      </c>
      <c r="C133" s="3">
        <v>42249.126388888886</v>
      </c>
      <c r="D133" s="31" t="s">
        <v>274</v>
      </c>
      <c r="E133" s="25"/>
      <c r="F133" s="2" t="s">
        <v>984</v>
      </c>
    </row>
    <row r="134" spans="1:6" x14ac:dyDescent="0.25">
      <c r="A134" s="2">
        <v>143093555</v>
      </c>
      <c r="B134" s="2">
        <v>3082917</v>
      </c>
      <c r="C134" s="3">
        <v>42248.966863425929</v>
      </c>
      <c r="D134" s="31" t="s">
        <v>275</v>
      </c>
      <c r="E134" s="27"/>
      <c r="F134" s="2" t="s">
        <v>984</v>
      </c>
    </row>
    <row r="135" spans="1:6" x14ac:dyDescent="0.25">
      <c r="A135" s="2">
        <v>143008071</v>
      </c>
      <c r="B135" s="2">
        <v>3081220</v>
      </c>
      <c r="C135" s="3">
        <v>42247.94253472222</v>
      </c>
      <c r="D135" s="31" t="s">
        <v>145</v>
      </c>
      <c r="F135" s="2" t="s">
        <v>984</v>
      </c>
    </row>
    <row r="136" spans="1:6" x14ac:dyDescent="0.25">
      <c r="A136" s="2">
        <v>142995146</v>
      </c>
      <c r="B136" s="2">
        <v>3080417</v>
      </c>
      <c r="C136" s="3">
        <v>42247.662002314813</v>
      </c>
      <c r="D136" s="31" t="s">
        <v>276</v>
      </c>
      <c r="F136" s="2" t="s">
        <v>984</v>
      </c>
    </row>
    <row r="137" spans="1:6" x14ac:dyDescent="0.25">
      <c r="A137" s="2">
        <v>142946997</v>
      </c>
      <c r="B137" s="2">
        <v>3079727</v>
      </c>
      <c r="C137" s="3">
        <v>42245.138819444444</v>
      </c>
      <c r="D137" s="31" t="s">
        <v>10</v>
      </c>
      <c r="F137" s="2" t="s">
        <v>984</v>
      </c>
    </row>
    <row r="138" spans="1:6" x14ac:dyDescent="0.25">
      <c r="A138" s="2">
        <v>142924038</v>
      </c>
      <c r="B138" s="2">
        <v>3078874</v>
      </c>
      <c r="C138" s="3">
        <v>42244.495972222219</v>
      </c>
      <c r="D138" s="31" t="s">
        <v>145</v>
      </c>
      <c r="F138" s="2" t="s">
        <v>984</v>
      </c>
    </row>
    <row r="139" spans="1:6" x14ac:dyDescent="0.25">
      <c r="A139" s="2">
        <v>142901883</v>
      </c>
      <c r="B139" s="2">
        <v>3078711</v>
      </c>
      <c r="C139" s="3">
        <v>42243.712326388886</v>
      </c>
      <c r="D139" s="31" t="s">
        <v>279</v>
      </c>
      <c r="F139" s="2" t="s">
        <v>984</v>
      </c>
    </row>
    <row r="140" spans="1:6" x14ac:dyDescent="0.25">
      <c r="A140" s="2">
        <v>142901391</v>
      </c>
      <c r="B140" s="2">
        <v>3078703</v>
      </c>
      <c r="C140" s="3">
        <v>42243.689097222225</v>
      </c>
      <c r="D140" s="31" t="s">
        <v>280</v>
      </c>
      <c r="F140" s="2" t="s">
        <v>984</v>
      </c>
    </row>
    <row r="141" spans="1:6" x14ac:dyDescent="0.25">
      <c r="A141" s="2">
        <v>142873233</v>
      </c>
      <c r="B141" s="2">
        <v>3077705</v>
      </c>
      <c r="C141" s="3">
        <v>42243.492766203701</v>
      </c>
      <c r="D141" s="31" t="s">
        <v>21</v>
      </c>
      <c r="F141" s="2" t="s">
        <v>984</v>
      </c>
    </row>
    <row r="142" spans="1:6" x14ac:dyDescent="0.25">
      <c r="A142" s="2">
        <v>142807966</v>
      </c>
      <c r="B142" s="2">
        <v>3076348</v>
      </c>
      <c r="C142" s="3">
        <v>42242.058842592596</v>
      </c>
      <c r="D142" s="31" t="s">
        <v>57</v>
      </c>
      <c r="F142" s="2" t="s">
        <v>984</v>
      </c>
    </row>
    <row r="143" spans="1:6" x14ac:dyDescent="0.25">
      <c r="A143" s="2">
        <v>142805998</v>
      </c>
      <c r="B143" s="2">
        <v>3076340</v>
      </c>
      <c r="C143" s="3">
        <v>42241.928981481484</v>
      </c>
      <c r="D143" s="31" t="s">
        <v>278</v>
      </c>
      <c r="F143" s="2" t="s">
        <v>984</v>
      </c>
    </row>
    <row r="144" spans="1:6" x14ac:dyDescent="0.25">
      <c r="A144" s="2">
        <v>142755295</v>
      </c>
      <c r="B144" s="2">
        <v>3075117</v>
      </c>
      <c r="C144" s="3">
        <v>42241.137314814812</v>
      </c>
      <c r="D144" s="31" t="s">
        <v>285</v>
      </c>
      <c r="F144" s="2" t="s">
        <v>984</v>
      </c>
    </row>
    <row r="145" spans="1:6" x14ac:dyDescent="0.25">
      <c r="A145" s="2">
        <v>142649675</v>
      </c>
      <c r="B145" s="2">
        <v>3072459</v>
      </c>
      <c r="C145" s="3">
        <v>42237.384513888886</v>
      </c>
      <c r="D145" s="31" t="s">
        <v>57</v>
      </c>
      <c r="F145" s="2" t="s">
        <v>984</v>
      </c>
    </row>
    <row r="146" spans="1:6" x14ac:dyDescent="0.25">
      <c r="A146" s="2">
        <v>142554121</v>
      </c>
      <c r="B146" s="2">
        <v>3069549</v>
      </c>
      <c r="C146" s="3">
        <v>42235.560231481482</v>
      </c>
      <c r="D146" s="31" t="s">
        <v>70</v>
      </c>
      <c r="F146" s="2" t="s">
        <v>984</v>
      </c>
    </row>
    <row r="147" spans="1:6" x14ac:dyDescent="0.25">
      <c r="A147" s="2">
        <v>142528441</v>
      </c>
      <c r="B147" s="2">
        <v>3069087</v>
      </c>
      <c r="C147" s="3">
        <v>42234.784502314818</v>
      </c>
      <c r="D147" s="31" t="s">
        <v>287</v>
      </c>
      <c r="F147" s="2" t="s">
        <v>984</v>
      </c>
    </row>
    <row r="148" spans="1:6" x14ac:dyDescent="0.25">
      <c r="A148" s="2">
        <v>141517098</v>
      </c>
      <c r="B148" s="2">
        <v>3032218</v>
      </c>
      <c r="C148" s="3">
        <v>42202.365393518521</v>
      </c>
      <c r="D148" s="31" t="s">
        <v>10</v>
      </c>
      <c r="F148" s="2" t="s">
        <v>984</v>
      </c>
    </row>
    <row r="149" spans="1:6" x14ac:dyDescent="0.25">
      <c r="A149" s="2">
        <v>141515665</v>
      </c>
      <c r="B149" s="2">
        <v>3031948</v>
      </c>
      <c r="C149" s="3">
        <v>42202.056238425925</v>
      </c>
      <c r="D149" s="31" t="s">
        <v>30</v>
      </c>
      <c r="F149" s="2" t="s">
        <v>984</v>
      </c>
    </row>
    <row r="150" spans="1:6" x14ac:dyDescent="0.25">
      <c r="A150" s="2">
        <v>141345183</v>
      </c>
      <c r="B150" s="2">
        <v>3026631</v>
      </c>
      <c r="C150" s="3">
        <v>42196.043333333335</v>
      </c>
      <c r="D150" s="31" t="s">
        <v>10</v>
      </c>
      <c r="F150" s="2" t="s">
        <v>984</v>
      </c>
    </row>
    <row r="151" spans="1:6" x14ac:dyDescent="0.25">
      <c r="A151" s="2">
        <v>141225923</v>
      </c>
      <c r="B151" s="2">
        <v>3022990</v>
      </c>
      <c r="C151" s="3">
        <v>42194.116180555553</v>
      </c>
      <c r="D151" s="31" t="s">
        <v>10</v>
      </c>
      <c r="F151" s="2" t="s">
        <v>984</v>
      </c>
    </row>
    <row r="152" spans="1:6" x14ac:dyDescent="0.25">
      <c r="A152" s="2">
        <v>141156667</v>
      </c>
      <c r="B152" s="2">
        <v>3021108</v>
      </c>
      <c r="C152" s="3">
        <v>42192.947604166664</v>
      </c>
      <c r="D152" s="31" t="s">
        <v>977</v>
      </c>
      <c r="F152" s="2" t="s">
        <v>984</v>
      </c>
    </row>
    <row r="153" spans="1:6" x14ac:dyDescent="0.25">
      <c r="A153" s="2">
        <v>141155595</v>
      </c>
      <c r="B153" s="2">
        <v>3021092</v>
      </c>
      <c r="C153" s="3">
        <v>42192.715543981481</v>
      </c>
      <c r="D153" s="31" t="s">
        <v>300</v>
      </c>
      <c r="F153" s="2" t="s">
        <v>984</v>
      </c>
    </row>
    <row r="154" spans="1:6" x14ac:dyDescent="0.25">
      <c r="A154" s="2">
        <v>141155571</v>
      </c>
      <c r="B154" s="2">
        <v>3021091</v>
      </c>
      <c r="C154" s="3">
        <v>42192.71466435185</v>
      </c>
      <c r="D154" s="31" t="s">
        <v>301</v>
      </c>
      <c r="F154" s="2" t="s">
        <v>984</v>
      </c>
    </row>
    <row r="155" spans="1:6" x14ac:dyDescent="0.25">
      <c r="A155" s="2">
        <v>141037913</v>
      </c>
      <c r="B155" s="2">
        <v>3017658</v>
      </c>
      <c r="C155" s="3">
        <v>42191.287962962961</v>
      </c>
      <c r="D155" s="31" t="s">
        <v>304</v>
      </c>
      <c r="F155" s="2" t="s">
        <v>984</v>
      </c>
    </row>
    <row r="156" spans="1:6" x14ac:dyDescent="0.25">
      <c r="A156" s="2">
        <v>141021092</v>
      </c>
      <c r="B156" s="2">
        <v>3017607</v>
      </c>
      <c r="C156" s="3">
        <v>42189.112488425926</v>
      </c>
      <c r="D156" s="31" t="s">
        <v>119</v>
      </c>
      <c r="F156" s="2" t="s">
        <v>984</v>
      </c>
    </row>
    <row r="157" spans="1:6" x14ac:dyDescent="0.25">
      <c r="A157" s="2">
        <v>140515610</v>
      </c>
      <c r="B157" s="2">
        <v>3002695</v>
      </c>
      <c r="C157" s="3">
        <v>42179.1953125</v>
      </c>
      <c r="D157" s="31" t="s">
        <v>30</v>
      </c>
      <c r="F157" s="2" t="s">
        <v>984</v>
      </c>
    </row>
    <row r="158" spans="1:6" x14ac:dyDescent="0.25">
      <c r="A158" s="2">
        <v>140469168</v>
      </c>
      <c r="B158" s="2">
        <v>3001495</v>
      </c>
      <c r="C158" s="3">
        <v>42178.536273148151</v>
      </c>
      <c r="D158" s="31" t="s">
        <v>119</v>
      </c>
      <c r="F158" s="2" t="s">
        <v>984</v>
      </c>
    </row>
    <row r="159" spans="1:6" x14ac:dyDescent="0.25">
      <c r="A159" s="2">
        <v>140452761</v>
      </c>
      <c r="B159" s="2">
        <v>3000797</v>
      </c>
      <c r="C159" s="3">
        <v>42177.77584490741</v>
      </c>
      <c r="D159" s="31" t="s">
        <v>312</v>
      </c>
      <c r="F159" s="2" t="s">
        <v>984</v>
      </c>
    </row>
    <row r="160" spans="1:6" x14ac:dyDescent="0.25">
      <c r="A160" s="2">
        <v>140355398</v>
      </c>
      <c r="B160" s="2">
        <v>2998797</v>
      </c>
      <c r="C160" s="3">
        <v>42174.370069444441</v>
      </c>
      <c r="D160" s="31" t="s">
        <v>12</v>
      </c>
      <c r="F160" s="2" t="s">
        <v>984</v>
      </c>
    </row>
    <row r="161" spans="1:6" x14ac:dyDescent="0.25">
      <c r="A161" s="2">
        <v>140350143</v>
      </c>
      <c r="B161" s="2">
        <v>2998772</v>
      </c>
      <c r="C161" s="3">
        <v>42174.174756944441</v>
      </c>
      <c r="D161" s="31" t="s">
        <v>10</v>
      </c>
      <c r="F161" s="2" t="s">
        <v>984</v>
      </c>
    </row>
    <row r="162" spans="1:6" x14ac:dyDescent="0.25">
      <c r="A162" s="2">
        <v>140289066</v>
      </c>
      <c r="B162" s="2">
        <v>2996342</v>
      </c>
      <c r="C162" s="3">
        <v>42173.029849537037</v>
      </c>
      <c r="D162" s="31" t="s">
        <v>10</v>
      </c>
      <c r="F162" s="2" t="s">
        <v>984</v>
      </c>
    </row>
    <row r="163" spans="1:6" x14ac:dyDescent="0.25">
      <c r="A163" s="2">
        <v>140201660</v>
      </c>
      <c r="B163" s="2">
        <v>2991342</v>
      </c>
      <c r="C163" s="3">
        <v>42172.517789351848</v>
      </c>
      <c r="D163" s="31" t="s">
        <v>319</v>
      </c>
      <c r="F163" s="2" t="s">
        <v>984</v>
      </c>
    </row>
    <row r="164" spans="1:6" x14ac:dyDescent="0.25">
      <c r="A164" s="2">
        <v>140065488</v>
      </c>
      <c r="B164" s="2">
        <v>2983779</v>
      </c>
      <c r="C164" s="3">
        <v>42171.110462962963</v>
      </c>
      <c r="D164" s="31" t="s">
        <v>323</v>
      </c>
      <c r="F164" s="2" t="s">
        <v>984</v>
      </c>
    </row>
    <row r="165" spans="1:6" x14ac:dyDescent="0.25">
      <c r="A165" s="2">
        <v>140065175</v>
      </c>
      <c r="B165" s="2">
        <v>2983776</v>
      </c>
      <c r="C165" s="3">
        <v>42171.103344907409</v>
      </c>
      <c r="D165" s="31" t="s">
        <v>325</v>
      </c>
      <c r="F165" s="2" t="s">
        <v>984</v>
      </c>
    </row>
    <row r="166" spans="1:6" x14ac:dyDescent="0.25">
      <c r="A166" s="2">
        <v>140000680</v>
      </c>
      <c r="B166" s="2">
        <v>2983196</v>
      </c>
      <c r="C166" s="3">
        <v>42167.741979166669</v>
      </c>
      <c r="D166" s="31" t="s">
        <v>12</v>
      </c>
      <c r="F166" s="2" t="s">
        <v>984</v>
      </c>
    </row>
    <row r="167" spans="1:6" x14ac:dyDescent="0.25">
      <c r="A167" s="2">
        <v>139866812</v>
      </c>
      <c r="B167" s="2">
        <v>2979035</v>
      </c>
      <c r="C167" s="3">
        <v>42165.558425925927</v>
      </c>
      <c r="D167" s="31" t="s">
        <v>337</v>
      </c>
      <c r="F167" s="2" t="s">
        <v>984</v>
      </c>
    </row>
    <row r="168" spans="1:6" x14ac:dyDescent="0.25">
      <c r="A168" s="2">
        <v>139847971</v>
      </c>
      <c r="B168" s="2">
        <v>2978381</v>
      </c>
      <c r="C168" s="3">
        <v>42165.408182870371</v>
      </c>
      <c r="D168" s="31" t="s">
        <v>338</v>
      </c>
      <c r="F168" s="2" t="s">
        <v>984</v>
      </c>
    </row>
    <row r="169" spans="1:6" x14ac:dyDescent="0.25">
      <c r="A169" s="2">
        <v>139777902</v>
      </c>
      <c r="B169" s="2">
        <v>2976484</v>
      </c>
      <c r="C169" s="3">
        <v>42164.323796296296</v>
      </c>
      <c r="D169" s="31" t="s">
        <v>10</v>
      </c>
      <c r="F169" s="2" t="s">
        <v>984</v>
      </c>
    </row>
    <row r="170" spans="1:6" x14ac:dyDescent="0.25">
      <c r="A170" s="2">
        <v>139569644</v>
      </c>
      <c r="B170" s="2">
        <v>2970914</v>
      </c>
      <c r="C170" s="3">
        <v>42159.037974537037</v>
      </c>
      <c r="D170" s="31" t="s">
        <v>344</v>
      </c>
      <c r="F170" s="2" t="s">
        <v>984</v>
      </c>
    </row>
    <row r="171" spans="1:6" x14ac:dyDescent="0.25">
      <c r="A171" s="2">
        <v>139493504</v>
      </c>
      <c r="B171" s="2">
        <v>2969040</v>
      </c>
      <c r="C171" s="3">
        <v>42158.130659722221</v>
      </c>
      <c r="D171" s="31" t="s">
        <v>345</v>
      </c>
      <c r="F171" s="2" t="s">
        <v>984</v>
      </c>
    </row>
    <row r="172" spans="1:6" x14ac:dyDescent="0.25">
      <c r="A172" s="2">
        <v>139464241</v>
      </c>
      <c r="B172" s="2">
        <v>2968022</v>
      </c>
      <c r="C172" s="3">
        <v>42157.559212962966</v>
      </c>
      <c r="D172" s="31" t="s">
        <v>246</v>
      </c>
      <c r="F172" s="2" t="s">
        <v>984</v>
      </c>
    </row>
    <row r="173" spans="1:6" x14ac:dyDescent="0.25">
      <c r="A173" s="2">
        <v>139343285</v>
      </c>
      <c r="B173" s="2">
        <v>2965297</v>
      </c>
      <c r="C173" s="3">
        <v>42154.129016203704</v>
      </c>
      <c r="D173" s="31" t="s">
        <v>10</v>
      </c>
      <c r="F173" s="2" t="s">
        <v>984</v>
      </c>
    </row>
    <row r="174" spans="1:6" x14ac:dyDescent="0.25">
      <c r="A174" s="2">
        <v>139317591</v>
      </c>
      <c r="B174" s="2">
        <v>2964555</v>
      </c>
      <c r="C174" s="3">
        <v>42153.657592592594</v>
      </c>
      <c r="D174" s="31" t="s">
        <v>348</v>
      </c>
      <c r="E174" s="24"/>
      <c r="F174" s="2" t="s">
        <v>984</v>
      </c>
    </row>
    <row r="175" spans="1:6" x14ac:dyDescent="0.25">
      <c r="A175" s="2">
        <v>139262578</v>
      </c>
      <c r="B175" s="2">
        <v>2963124</v>
      </c>
      <c r="C175" s="3">
        <v>42152.523310185185</v>
      </c>
      <c r="D175" s="31" t="s">
        <v>30</v>
      </c>
      <c r="F175" s="2" t="s">
        <v>984</v>
      </c>
    </row>
    <row r="176" spans="1:6" x14ac:dyDescent="0.25">
      <c r="A176" s="2">
        <v>139222667</v>
      </c>
      <c r="B176" s="2">
        <v>2961888</v>
      </c>
      <c r="C176" s="3">
        <v>42152.131354166668</v>
      </c>
      <c r="D176" s="31" t="s">
        <v>10</v>
      </c>
      <c r="F176" s="2" t="s">
        <v>984</v>
      </c>
    </row>
    <row r="177" spans="1:6" x14ac:dyDescent="0.25">
      <c r="A177" s="2">
        <v>139219663</v>
      </c>
      <c r="B177" s="2">
        <v>2961857</v>
      </c>
      <c r="C177" s="3">
        <v>42151.864745370367</v>
      </c>
      <c r="D177" s="31" t="s">
        <v>12</v>
      </c>
      <c r="F177" s="2" t="s">
        <v>984</v>
      </c>
    </row>
    <row r="178" spans="1:6" x14ac:dyDescent="0.25">
      <c r="A178" s="2">
        <v>139148437</v>
      </c>
      <c r="B178" s="2">
        <v>2959926</v>
      </c>
      <c r="C178" s="3">
        <v>42151.149050925924</v>
      </c>
      <c r="D178" s="31" t="s">
        <v>354</v>
      </c>
      <c r="F178" s="2" t="s">
        <v>984</v>
      </c>
    </row>
    <row r="179" spans="1:6" x14ac:dyDescent="0.25">
      <c r="A179" s="2">
        <v>139131735</v>
      </c>
      <c r="B179" s="2">
        <v>2959156</v>
      </c>
      <c r="C179" s="3">
        <v>42150.651018518518</v>
      </c>
      <c r="D179" s="31" t="s">
        <v>227</v>
      </c>
      <c r="F179" s="2" t="s">
        <v>984</v>
      </c>
    </row>
    <row r="180" spans="1:6" x14ac:dyDescent="0.25">
      <c r="A180" s="2">
        <v>138989872</v>
      </c>
      <c r="B180" s="2">
        <v>2955890</v>
      </c>
      <c r="C180" s="3">
        <v>42146.176192129627</v>
      </c>
      <c r="D180" s="31" t="s">
        <v>357</v>
      </c>
      <c r="F180" s="2" t="s">
        <v>984</v>
      </c>
    </row>
    <row r="181" spans="1:6" x14ac:dyDescent="0.25">
      <c r="A181" s="2">
        <v>138909398</v>
      </c>
      <c r="B181" s="2">
        <v>2953672</v>
      </c>
      <c r="C181" s="3">
        <v>42145.008634259262</v>
      </c>
      <c r="D181" s="31" t="s">
        <v>227</v>
      </c>
      <c r="F181" s="2" t="s">
        <v>984</v>
      </c>
    </row>
    <row r="182" spans="1:6" x14ac:dyDescent="0.25">
      <c r="A182" s="2">
        <v>138908555</v>
      </c>
      <c r="B182" s="2">
        <v>2953668</v>
      </c>
      <c r="C182" s="3">
        <v>42144.854722222219</v>
      </c>
      <c r="D182" s="31" t="s">
        <v>14</v>
      </c>
      <c r="E182" s="27"/>
      <c r="F182" s="2" t="s">
        <v>984</v>
      </c>
    </row>
    <row r="183" spans="1:6" x14ac:dyDescent="0.25">
      <c r="A183" s="2">
        <v>138292070</v>
      </c>
      <c r="B183" s="2">
        <v>2935564</v>
      </c>
      <c r="C183" s="3">
        <v>42129.762430555558</v>
      </c>
      <c r="D183" s="31" t="s">
        <v>30</v>
      </c>
      <c r="F183" s="2" t="s">
        <v>984</v>
      </c>
    </row>
    <row r="184" spans="1:6" x14ac:dyDescent="0.25">
      <c r="A184" s="2">
        <v>138138520</v>
      </c>
      <c r="B184" s="2">
        <v>2930365</v>
      </c>
      <c r="C184" s="3">
        <v>42124.561030092591</v>
      </c>
      <c r="D184" s="31" t="s">
        <v>10</v>
      </c>
      <c r="F184" s="2" t="s">
        <v>984</v>
      </c>
    </row>
    <row r="185" spans="1:6" x14ac:dyDescent="0.25">
      <c r="A185" s="2">
        <v>137897200</v>
      </c>
      <c r="B185" s="2">
        <v>2923979</v>
      </c>
      <c r="C185" s="3">
        <v>42119.160636574074</v>
      </c>
      <c r="D185" s="31" t="s">
        <v>367</v>
      </c>
      <c r="F185" s="2" t="s">
        <v>984</v>
      </c>
    </row>
    <row r="186" spans="1:6" x14ac:dyDescent="0.25">
      <c r="A186" s="2">
        <v>137808163</v>
      </c>
      <c r="B186" s="2">
        <v>2921207</v>
      </c>
      <c r="C186" s="3">
        <v>42117.122916666667</v>
      </c>
      <c r="D186" s="31" t="s">
        <v>30</v>
      </c>
      <c r="F186" s="2" t="s">
        <v>984</v>
      </c>
    </row>
    <row r="187" spans="1:6" x14ac:dyDescent="0.25">
      <c r="A187" s="2">
        <v>137690668</v>
      </c>
      <c r="B187" s="2">
        <v>2917743</v>
      </c>
      <c r="C187" s="3">
        <v>42114.976458333331</v>
      </c>
      <c r="D187" s="31" t="s">
        <v>30</v>
      </c>
      <c r="F187" s="2" t="s">
        <v>984</v>
      </c>
    </row>
    <row r="188" spans="1:6" x14ac:dyDescent="0.25">
      <c r="A188" s="2">
        <v>137519446</v>
      </c>
      <c r="B188" s="2">
        <v>2913546</v>
      </c>
      <c r="C188" s="3">
        <v>42110.041863425926</v>
      </c>
      <c r="D188" s="31" t="s">
        <v>375</v>
      </c>
      <c r="E188" s="25"/>
      <c r="F188" s="2" t="s">
        <v>984</v>
      </c>
    </row>
    <row r="189" spans="1:6" x14ac:dyDescent="0.25">
      <c r="A189" s="2">
        <v>137448663</v>
      </c>
      <c r="B189" s="2">
        <v>2911712</v>
      </c>
      <c r="C189" s="3">
        <v>42109.157465277778</v>
      </c>
      <c r="D189" s="31" t="s">
        <v>141</v>
      </c>
      <c r="E189" s="27"/>
      <c r="F189" s="2" t="s">
        <v>984</v>
      </c>
    </row>
    <row r="190" spans="1:6" x14ac:dyDescent="0.25">
      <c r="A190" s="2">
        <v>137446903</v>
      </c>
      <c r="B190" s="2">
        <v>2911703</v>
      </c>
      <c r="C190" s="3">
        <v>42109.042523148149</v>
      </c>
      <c r="D190" s="31" t="s">
        <v>10</v>
      </c>
      <c r="F190" s="2" t="s">
        <v>984</v>
      </c>
    </row>
    <row r="191" spans="1:6" x14ac:dyDescent="0.25">
      <c r="A191" s="2">
        <v>137393382</v>
      </c>
      <c r="B191" s="2">
        <v>2910402</v>
      </c>
      <c r="C191" s="3">
        <v>42108.499849537038</v>
      </c>
      <c r="D191" s="31" t="s">
        <v>30</v>
      </c>
      <c r="F191" s="2" t="s">
        <v>984</v>
      </c>
    </row>
    <row r="192" spans="1:6" x14ac:dyDescent="0.25">
      <c r="A192" s="2">
        <v>137312533</v>
      </c>
      <c r="B192" s="2">
        <v>2908011</v>
      </c>
      <c r="C192" s="3">
        <v>42107.322222222225</v>
      </c>
      <c r="D192" s="31" t="s">
        <v>377</v>
      </c>
      <c r="F192" s="2" t="s">
        <v>984</v>
      </c>
    </row>
    <row r="193" spans="1:6" x14ac:dyDescent="0.25">
      <c r="A193" s="2">
        <v>137310781</v>
      </c>
      <c r="B193" s="2">
        <v>2908001</v>
      </c>
      <c r="C193" s="3">
        <v>42107.266655092593</v>
      </c>
      <c r="D193" s="31" t="s">
        <v>378</v>
      </c>
      <c r="F193" s="2" t="s">
        <v>984</v>
      </c>
    </row>
    <row r="194" spans="1:6" x14ac:dyDescent="0.25">
      <c r="A194" s="2">
        <v>137278286</v>
      </c>
      <c r="B194" s="2">
        <v>2907662</v>
      </c>
      <c r="C194" s="3">
        <v>42104.539780092593</v>
      </c>
      <c r="D194" s="31" t="s">
        <v>379</v>
      </c>
      <c r="F194" s="2" t="s">
        <v>984</v>
      </c>
    </row>
    <row r="195" spans="1:6" x14ac:dyDescent="0.25">
      <c r="A195" s="2">
        <v>137165136</v>
      </c>
      <c r="B195" s="2">
        <v>2904336</v>
      </c>
      <c r="C195" s="3">
        <v>42102.531064814815</v>
      </c>
      <c r="D195" s="31" t="s">
        <v>10</v>
      </c>
      <c r="F195" s="2" t="s">
        <v>984</v>
      </c>
    </row>
    <row r="196" spans="1:6" x14ac:dyDescent="0.25">
      <c r="A196" s="2">
        <v>137057968</v>
      </c>
      <c r="B196" s="2">
        <v>2902133</v>
      </c>
      <c r="C196" s="3">
        <v>42098.109699074077</v>
      </c>
      <c r="D196" s="31" t="s">
        <v>10</v>
      </c>
      <c r="F196" s="2" t="s">
        <v>984</v>
      </c>
    </row>
    <row r="197" spans="1:6" x14ac:dyDescent="0.25">
      <c r="A197" s="2">
        <v>137024490</v>
      </c>
      <c r="B197" s="2">
        <v>2900600</v>
      </c>
      <c r="C197" s="3">
        <v>42097.489039351851</v>
      </c>
      <c r="D197" s="31" t="s">
        <v>385</v>
      </c>
      <c r="F197" s="2" t="s">
        <v>984</v>
      </c>
    </row>
    <row r="198" spans="1:6" x14ac:dyDescent="0.25">
      <c r="A198" s="2">
        <v>136997042</v>
      </c>
      <c r="B198" s="2">
        <v>2900171</v>
      </c>
      <c r="C198" s="3">
        <v>42097.063125000001</v>
      </c>
      <c r="D198" s="31" t="s">
        <v>30</v>
      </c>
      <c r="F198" s="2" t="s">
        <v>984</v>
      </c>
    </row>
    <row r="199" spans="1:6" x14ac:dyDescent="0.25">
      <c r="A199" s="2">
        <v>136939397</v>
      </c>
      <c r="B199" s="2">
        <v>2898131</v>
      </c>
      <c r="C199" s="3">
        <v>42096.384629629632</v>
      </c>
      <c r="D199" s="31" t="s">
        <v>388</v>
      </c>
      <c r="F199" s="2" t="s">
        <v>984</v>
      </c>
    </row>
    <row r="200" spans="1:6" x14ac:dyDescent="0.25">
      <c r="A200" s="2">
        <v>136930501</v>
      </c>
      <c r="B200" s="2">
        <v>2898087</v>
      </c>
      <c r="C200" s="3">
        <v>42096.103854166664</v>
      </c>
      <c r="D200" s="31" t="s">
        <v>10</v>
      </c>
      <c r="F200" s="2" t="s">
        <v>984</v>
      </c>
    </row>
    <row r="201" spans="1:6" x14ac:dyDescent="0.25">
      <c r="A201" s="2">
        <v>136931069</v>
      </c>
      <c r="B201" s="2">
        <v>2898075</v>
      </c>
      <c r="C201" s="3">
        <v>42095.976458333331</v>
      </c>
      <c r="D201" s="31" t="s">
        <v>30</v>
      </c>
      <c r="F201" s="2" t="s">
        <v>984</v>
      </c>
    </row>
    <row r="202" spans="1:6" x14ac:dyDescent="0.25">
      <c r="A202" s="2">
        <v>136930407</v>
      </c>
      <c r="B202" s="2">
        <v>2898072</v>
      </c>
      <c r="C202" s="3">
        <v>42095.935196759259</v>
      </c>
      <c r="D202" s="31" t="s">
        <v>389</v>
      </c>
      <c r="F202" s="2" t="s">
        <v>984</v>
      </c>
    </row>
    <row r="203" spans="1:6" x14ac:dyDescent="0.25">
      <c r="A203" s="2">
        <v>136646339</v>
      </c>
      <c r="B203" s="2">
        <v>2890207</v>
      </c>
      <c r="C203" s="3">
        <v>42090.843495370369</v>
      </c>
      <c r="D203" s="31" t="s">
        <v>348</v>
      </c>
      <c r="F203" s="2" t="s">
        <v>984</v>
      </c>
    </row>
    <row r="204" spans="1:6" x14ac:dyDescent="0.25">
      <c r="A204" s="2">
        <v>136529705</v>
      </c>
      <c r="B204" s="2">
        <v>2886436</v>
      </c>
      <c r="C204" s="3">
        <v>42089.472511574073</v>
      </c>
      <c r="D204" s="31" t="s">
        <v>59</v>
      </c>
      <c r="F204" s="2" t="s">
        <v>984</v>
      </c>
    </row>
    <row r="205" spans="1:6" x14ac:dyDescent="0.25">
      <c r="A205" s="2">
        <v>136305067</v>
      </c>
      <c r="B205" s="2">
        <v>2880287</v>
      </c>
      <c r="C205" s="3">
        <v>42086.336689814816</v>
      </c>
      <c r="D205" s="31" t="s">
        <v>30</v>
      </c>
      <c r="F205" s="2" t="s">
        <v>984</v>
      </c>
    </row>
    <row r="206" spans="1:6" x14ac:dyDescent="0.25">
      <c r="A206" s="2">
        <v>136147151</v>
      </c>
      <c r="B206" s="2">
        <v>2876355</v>
      </c>
      <c r="C206" s="3">
        <v>42081.854189814818</v>
      </c>
      <c r="D206" s="31" t="s">
        <v>399</v>
      </c>
      <c r="F206" s="2" t="s">
        <v>984</v>
      </c>
    </row>
    <row r="207" spans="1:6" x14ac:dyDescent="0.25">
      <c r="A207" s="2">
        <v>136083507</v>
      </c>
      <c r="B207" s="2">
        <v>2874211</v>
      </c>
      <c r="C207" s="3">
        <v>42081.404594907406</v>
      </c>
      <c r="D207" s="31" t="s">
        <v>141</v>
      </c>
      <c r="F207" s="2" t="s">
        <v>984</v>
      </c>
    </row>
    <row r="208" spans="1:6" x14ac:dyDescent="0.25">
      <c r="A208" s="2">
        <v>136018534</v>
      </c>
      <c r="B208" s="2">
        <v>2872294</v>
      </c>
      <c r="C208" s="3">
        <v>42079.87462962963</v>
      </c>
      <c r="D208" s="31" t="s">
        <v>357</v>
      </c>
      <c r="F208" s="2" t="s">
        <v>984</v>
      </c>
    </row>
    <row r="209" spans="1:6" x14ac:dyDescent="0.25">
      <c r="A209" s="2">
        <v>136018269</v>
      </c>
      <c r="B209" s="2">
        <v>2872285</v>
      </c>
      <c r="C209" s="3">
        <v>42079.731898148151</v>
      </c>
      <c r="D209" s="31" t="s">
        <v>59</v>
      </c>
      <c r="F209" s="2" t="s">
        <v>984</v>
      </c>
    </row>
    <row r="210" spans="1:6" x14ac:dyDescent="0.25">
      <c r="A210" s="2">
        <v>135998397</v>
      </c>
      <c r="B210" s="2">
        <v>2871841</v>
      </c>
      <c r="C210" s="3">
        <v>42079.69023148148</v>
      </c>
      <c r="D210" s="31" t="s">
        <v>59</v>
      </c>
      <c r="F210" s="2" t="s">
        <v>984</v>
      </c>
    </row>
    <row r="211" spans="1:6" x14ac:dyDescent="0.25">
      <c r="A211" s="2">
        <v>135982265</v>
      </c>
      <c r="B211" s="2">
        <v>2871390</v>
      </c>
      <c r="C211" s="3">
        <v>42079.550023148149</v>
      </c>
      <c r="D211" s="31" t="s">
        <v>404</v>
      </c>
      <c r="F211" s="2" t="s">
        <v>984</v>
      </c>
    </row>
    <row r="212" spans="1:6" x14ac:dyDescent="0.25">
      <c r="A212" s="2">
        <v>135764450</v>
      </c>
      <c r="B212" s="2">
        <v>2865027</v>
      </c>
      <c r="C212" s="3">
        <v>42074.112638888888</v>
      </c>
      <c r="D212" s="31" t="s">
        <v>30</v>
      </c>
      <c r="F212" s="2" t="s">
        <v>984</v>
      </c>
    </row>
    <row r="213" spans="1:6" x14ac:dyDescent="0.25">
      <c r="A213" s="2">
        <v>135763412</v>
      </c>
      <c r="B213" s="2">
        <v>2864995</v>
      </c>
      <c r="C213" s="3">
        <v>42073.986851851849</v>
      </c>
      <c r="D213" s="31" t="s">
        <v>30</v>
      </c>
      <c r="F213" s="2" t="s">
        <v>984</v>
      </c>
    </row>
    <row r="214" spans="1:6" x14ac:dyDescent="0.25">
      <c r="A214" s="2">
        <v>135762154</v>
      </c>
      <c r="B214" s="2">
        <v>2864993</v>
      </c>
      <c r="C214" s="3">
        <v>42073.862025462964</v>
      </c>
      <c r="D214" s="31" t="s">
        <v>412</v>
      </c>
      <c r="F214" s="2" t="s">
        <v>984</v>
      </c>
    </row>
    <row r="215" spans="1:6" x14ac:dyDescent="0.25">
      <c r="A215" s="2">
        <v>135756149</v>
      </c>
      <c r="B215" s="2">
        <v>2864977</v>
      </c>
      <c r="C215" s="3">
        <v>42073.735925925925</v>
      </c>
      <c r="D215" s="31" t="s">
        <v>81</v>
      </c>
      <c r="F215" s="2" t="s">
        <v>984</v>
      </c>
    </row>
    <row r="216" spans="1:6" x14ac:dyDescent="0.25">
      <c r="A216" s="2">
        <v>135741861</v>
      </c>
      <c r="B216" s="2">
        <v>2864383</v>
      </c>
      <c r="C216" s="3">
        <v>42073.602268518516</v>
      </c>
      <c r="D216" s="31" t="s">
        <v>414</v>
      </c>
      <c r="F216" s="2" t="s">
        <v>984</v>
      </c>
    </row>
    <row r="217" spans="1:6" x14ac:dyDescent="0.25">
      <c r="A217" s="2">
        <v>135598738</v>
      </c>
      <c r="B217" s="2">
        <v>2861188</v>
      </c>
      <c r="C217" s="3">
        <v>42069.756504629629</v>
      </c>
      <c r="D217" s="31" t="s">
        <v>417</v>
      </c>
      <c r="F217" s="2" t="s">
        <v>984</v>
      </c>
    </row>
    <row r="218" spans="1:6" x14ac:dyDescent="0.25">
      <c r="A218" s="2">
        <v>135557808</v>
      </c>
      <c r="B218" s="2">
        <v>2859688</v>
      </c>
      <c r="C218" s="3">
        <v>42069.476886574077</v>
      </c>
      <c r="D218" s="31" t="s">
        <v>30</v>
      </c>
      <c r="F218" s="2" t="s">
        <v>984</v>
      </c>
    </row>
    <row r="219" spans="1:6" x14ac:dyDescent="0.25">
      <c r="A219" s="2">
        <v>135484917</v>
      </c>
      <c r="B219" s="2">
        <v>2857557</v>
      </c>
      <c r="C219" s="3">
        <v>42068.345694444448</v>
      </c>
      <c r="D219" s="31" t="s">
        <v>30</v>
      </c>
      <c r="F219" s="2" t="s">
        <v>984</v>
      </c>
    </row>
    <row r="220" spans="1:6" x14ac:dyDescent="0.25">
      <c r="A220" s="2">
        <v>135415162</v>
      </c>
      <c r="B220" s="2">
        <v>2855421</v>
      </c>
      <c r="C220" s="3">
        <v>42067.301620370374</v>
      </c>
      <c r="D220" s="31" t="s">
        <v>26</v>
      </c>
      <c r="F220" s="2" t="s">
        <v>984</v>
      </c>
    </row>
    <row r="221" spans="1:6" x14ac:dyDescent="0.25">
      <c r="A221" s="2">
        <v>135401499</v>
      </c>
      <c r="B221" s="2">
        <v>2855267</v>
      </c>
      <c r="C221" s="3">
        <v>42066.628194444442</v>
      </c>
      <c r="D221" s="31" t="s">
        <v>419</v>
      </c>
      <c r="F221" s="2" t="s">
        <v>984</v>
      </c>
    </row>
    <row r="222" spans="1:6" x14ac:dyDescent="0.25">
      <c r="A222" s="2">
        <v>135365308</v>
      </c>
      <c r="B222" s="2">
        <v>2854235</v>
      </c>
      <c r="C222" s="3">
        <v>42066.47855324074</v>
      </c>
      <c r="D222" s="31" t="s">
        <v>421</v>
      </c>
      <c r="F222" s="2" t="s">
        <v>984</v>
      </c>
    </row>
    <row r="223" spans="1:6" x14ac:dyDescent="0.25">
      <c r="A223" s="2">
        <v>135233583</v>
      </c>
      <c r="B223" s="2">
        <v>2851108</v>
      </c>
      <c r="C223" s="3">
        <v>42062.735219907408</v>
      </c>
      <c r="D223" s="31" t="s">
        <v>425</v>
      </c>
      <c r="F223" s="2" t="s">
        <v>984</v>
      </c>
    </row>
    <row r="224" spans="1:6" x14ac:dyDescent="0.25">
      <c r="A224" s="2">
        <v>135177124</v>
      </c>
      <c r="B224" s="2">
        <v>2849187</v>
      </c>
      <c r="C224" s="3">
        <v>42062.123564814814</v>
      </c>
      <c r="D224" s="31" t="s">
        <v>345</v>
      </c>
      <c r="F224" s="2" t="s">
        <v>984</v>
      </c>
    </row>
    <row r="225" spans="1:6" x14ac:dyDescent="0.25">
      <c r="A225" s="2">
        <v>135159238</v>
      </c>
      <c r="B225" s="2">
        <v>2849155</v>
      </c>
      <c r="C225" s="3">
        <v>42061.714930555558</v>
      </c>
      <c r="D225" s="31" t="s">
        <v>30</v>
      </c>
      <c r="F225" s="2" t="s">
        <v>984</v>
      </c>
    </row>
    <row r="226" spans="1:6" x14ac:dyDescent="0.25">
      <c r="A226" s="2">
        <v>135112288</v>
      </c>
      <c r="B226" s="2">
        <v>2847371</v>
      </c>
      <c r="C226" s="3">
        <v>42060.865960648145</v>
      </c>
      <c r="D226" s="31" t="s">
        <v>30</v>
      </c>
      <c r="E226" s="24"/>
      <c r="F226" s="2" t="s">
        <v>984</v>
      </c>
    </row>
    <row r="227" spans="1:6" x14ac:dyDescent="0.25">
      <c r="A227" s="2">
        <v>134983758</v>
      </c>
      <c r="B227" s="2">
        <v>2844190</v>
      </c>
      <c r="C227" s="3">
        <v>42059.118113425924</v>
      </c>
      <c r="D227" s="31" t="s">
        <v>426</v>
      </c>
      <c r="F227" s="2" t="s">
        <v>984</v>
      </c>
    </row>
    <row r="228" spans="1:6" x14ac:dyDescent="0.25">
      <c r="A228" s="2">
        <v>134647553</v>
      </c>
      <c r="B228" s="2">
        <v>2829553</v>
      </c>
      <c r="C228" s="3">
        <v>42053.049895833334</v>
      </c>
      <c r="D228" s="31" t="s">
        <v>30</v>
      </c>
      <c r="F228" s="2" t="s">
        <v>984</v>
      </c>
    </row>
    <row r="229" spans="1:6" x14ac:dyDescent="0.25">
      <c r="A229" s="2">
        <v>134604350</v>
      </c>
      <c r="B229" s="2">
        <v>2829175</v>
      </c>
      <c r="C229" s="3">
        <v>42052.125868055555</v>
      </c>
      <c r="D229" s="31" t="s">
        <v>432</v>
      </c>
      <c r="F229" s="2" t="s">
        <v>984</v>
      </c>
    </row>
    <row r="230" spans="1:6" x14ac:dyDescent="0.25">
      <c r="A230" s="2">
        <v>134186970</v>
      </c>
      <c r="B230" s="2">
        <v>2817875</v>
      </c>
      <c r="C230" s="3">
        <v>42041.170046296298</v>
      </c>
      <c r="D230" s="31" t="s">
        <v>344</v>
      </c>
      <c r="F230" s="2" t="s">
        <v>984</v>
      </c>
    </row>
    <row r="231" spans="1:6" x14ac:dyDescent="0.25">
      <c r="A231" s="2">
        <v>134123690</v>
      </c>
      <c r="B231" s="2">
        <v>2815896</v>
      </c>
      <c r="C231" s="3">
        <v>42040.182719907411</v>
      </c>
      <c r="D231" s="31" t="s">
        <v>119</v>
      </c>
      <c r="F231" s="2" t="s">
        <v>984</v>
      </c>
    </row>
    <row r="232" spans="1:6" x14ac:dyDescent="0.25">
      <c r="A232" s="2">
        <v>133947580</v>
      </c>
      <c r="B232" s="2">
        <v>2807062</v>
      </c>
      <c r="C232" s="3">
        <v>42038.105439814812</v>
      </c>
      <c r="D232" s="31" t="s">
        <v>348</v>
      </c>
      <c r="F232" s="2" t="s">
        <v>984</v>
      </c>
    </row>
    <row r="233" spans="1:6" x14ac:dyDescent="0.25">
      <c r="A233" s="2">
        <v>133943911</v>
      </c>
      <c r="B233" s="2">
        <v>2807037</v>
      </c>
      <c r="C233" s="3">
        <v>42037.704652777778</v>
      </c>
      <c r="D233" s="31" t="s">
        <v>30</v>
      </c>
      <c r="F233" s="2" t="s">
        <v>984</v>
      </c>
    </row>
    <row r="234" spans="1:6" x14ac:dyDescent="0.25">
      <c r="A234" s="2">
        <v>133933637</v>
      </c>
      <c r="B234" s="2">
        <v>2806852</v>
      </c>
      <c r="C234" s="3">
        <v>42037.633611111109</v>
      </c>
      <c r="D234" s="31" t="s">
        <v>447</v>
      </c>
      <c r="F234" s="2" t="s">
        <v>984</v>
      </c>
    </row>
    <row r="235" spans="1:6" x14ac:dyDescent="0.25">
      <c r="A235" s="2">
        <v>133907736</v>
      </c>
      <c r="B235" s="2">
        <v>2806448</v>
      </c>
      <c r="C235" s="3">
        <v>42037.394363425927</v>
      </c>
      <c r="D235" s="31" t="s">
        <v>448</v>
      </c>
      <c r="F235" s="2" t="s">
        <v>984</v>
      </c>
    </row>
    <row r="236" spans="1:6" x14ac:dyDescent="0.25">
      <c r="A236" s="2">
        <v>133879306</v>
      </c>
      <c r="B236" s="2">
        <v>2806333</v>
      </c>
      <c r="C236" s="3">
        <v>42034.75917824074</v>
      </c>
      <c r="D236" s="31" t="s">
        <v>10</v>
      </c>
      <c r="E236" s="27"/>
      <c r="F236" s="2" t="s">
        <v>984</v>
      </c>
    </row>
    <row r="237" spans="1:6" x14ac:dyDescent="0.25">
      <c r="A237" s="2">
        <v>133635126</v>
      </c>
      <c r="B237" s="2">
        <v>2798950</v>
      </c>
      <c r="C237" s="3">
        <v>42031.459861111114</v>
      </c>
      <c r="D237" s="31" t="s">
        <v>450</v>
      </c>
      <c r="F237" s="2" t="s">
        <v>984</v>
      </c>
    </row>
    <row r="238" spans="1:6" x14ac:dyDescent="0.25">
      <c r="A238" s="2">
        <v>133626720</v>
      </c>
      <c r="B238" s="2">
        <v>2798831</v>
      </c>
      <c r="C238" s="3">
        <v>42030.849374999998</v>
      </c>
      <c r="D238" s="31" t="s">
        <v>81</v>
      </c>
      <c r="F238" s="2" t="s">
        <v>984</v>
      </c>
    </row>
    <row r="239" spans="1:6" x14ac:dyDescent="0.25">
      <c r="A239" s="2">
        <v>133547667</v>
      </c>
      <c r="B239" s="2">
        <v>2797032</v>
      </c>
      <c r="C239" s="3">
        <v>42027.832592592589</v>
      </c>
      <c r="D239" s="31" t="s">
        <v>451</v>
      </c>
      <c r="F239" s="2" t="s">
        <v>984</v>
      </c>
    </row>
    <row r="240" spans="1:6" x14ac:dyDescent="0.25">
      <c r="A240" s="2">
        <v>133481666</v>
      </c>
      <c r="B240" s="2">
        <v>2794292</v>
      </c>
      <c r="C240" s="3">
        <v>42027.151666666665</v>
      </c>
      <c r="D240" s="31" t="s">
        <v>81</v>
      </c>
      <c r="F240" s="2" t="s">
        <v>984</v>
      </c>
    </row>
    <row r="241" spans="1:6" x14ac:dyDescent="0.25">
      <c r="A241" s="2">
        <v>133481512</v>
      </c>
      <c r="B241" s="2">
        <v>2794288</v>
      </c>
      <c r="C241" s="3">
        <v>42027.097766203704</v>
      </c>
      <c r="D241" s="31" t="s">
        <v>10</v>
      </c>
      <c r="F241" s="2" t="s">
        <v>984</v>
      </c>
    </row>
    <row r="242" spans="1:6" x14ac:dyDescent="0.25">
      <c r="A242" s="2">
        <v>133416588</v>
      </c>
      <c r="B242" s="2">
        <v>2791814</v>
      </c>
      <c r="C242" s="3">
        <v>42025.799317129633</v>
      </c>
      <c r="D242" s="31" t="s">
        <v>453</v>
      </c>
      <c r="E242" s="25"/>
      <c r="F242" s="2" t="s">
        <v>984</v>
      </c>
    </row>
    <row r="243" spans="1:6" x14ac:dyDescent="0.25">
      <c r="A243" s="2">
        <v>133416422</v>
      </c>
      <c r="B243" s="2">
        <v>2791810</v>
      </c>
      <c r="C243" s="3">
        <v>42025.784375000003</v>
      </c>
      <c r="D243" s="31" t="s">
        <v>119</v>
      </c>
      <c r="E243" s="27"/>
      <c r="F243" s="2" t="s">
        <v>984</v>
      </c>
    </row>
    <row r="244" spans="1:6" x14ac:dyDescent="0.25">
      <c r="A244" s="2">
        <v>133339883</v>
      </c>
      <c r="B244" s="2">
        <v>2787503</v>
      </c>
      <c r="C244" s="3">
        <v>42025.137858796297</v>
      </c>
      <c r="D244" s="31" t="s">
        <v>10</v>
      </c>
      <c r="F244" s="2" t="s">
        <v>984</v>
      </c>
    </row>
    <row r="245" spans="1:6" x14ac:dyDescent="0.25">
      <c r="A245" s="2">
        <v>133298052</v>
      </c>
      <c r="B245" s="2">
        <v>2786036</v>
      </c>
      <c r="C245" s="3">
        <v>42024.464548611111</v>
      </c>
      <c r="D245" s="31" t="s">
        <v>457</v>
      </c>
      <c r="F245" s="2" t="s">
        <v>984</v>
      </c>
    </row>
    <row r="246" spans="1:6" x14ac:dyDescent="0.25">
      <c r="A246" s="2">
        <v>133153303</v>
      </c>
      <c r="B246" s="2">
        <v>2783971</v>
      </c>
      <c r="C246" s="3">
        <v>42020.805185185185</v>
      </c>
      <c r="D246" s="31" t="s">
        <v>30</v>
      </c>
      <c r="F246" s="2" t="s">
        <v>984</v>
      </c>
    </row>
    <row r="247" spans="1:6" x14ac:dyDescent="0.25">
      <c r="A247" s="2">
        <v>133070983</v>
      </c>
      <c r="B247" s="2">
        <v>2780382</v>
      </c>
      <c r="C247" s="3">
        <v>42019.349664351852</v>
      </c>
      <c r="D247" s="31" t="s">
        <v>10</v>
      </c>
      <c r="F247" s="2" t="s">
        <v>984</v>
      </c>
    </row>
    <row r="248" spans="1:6" x14ac:dyDescent="0.25">
      <c r="A248" s="2">
        <v>132802608</v>
      </c>
      <c r="B248" s="2">
        <v>2773472</v>
      </c>
      <c r="C248" s="3">
        <v>42014.020798611113</v>
      </c>
      <c r="D248" s="31" t="s">
        <v>30</v>
      </c>
      <c r="F248" s="2" t="s">
        <v>984</v>
      </c>
    </row>
    <row r="249" spans="1:6" x14ac:dyDescent="0.25">
      <c r="A249" s="2">
        <v>132720751</v>
      </c>
      <c r="B249" s="2">
        <v>2768679</v>
      </c>
      <c r="C249" s="3">
        <v>42011.982581018521</v>
      </c>
      <c r="D249" s="31" t="s">
        <v>30</v>
      </c>
      <c r="F249" s="2" t="s">
        <v>984</v>
      </c>
    </row>
    <row r="250" spans="1:6" x14ac:dyDescent="0.25">
      <c r="A250" s="2">
        <v>132654559</v>
      </c>
      <c r="B250" s="2">
        <v>2765992</v>
      </c>
      <c r="C250" s="3">
        <v>42011.07366898148</v>
      </c>
      <c r="D250" s="31" t="s">
        <v>30</v>
      </c>
      <c r="F250" s="2" t="s">
        <v>984</v>
      </c>
    </row>
    <row r="251" spans="1:6" x14ac:dyDescent="0.25">
      <c r="A251" s="2">
        <v>132578917</v>
      </c>
      <c r="B251" s="2">
        <v>2765986</v>
      </c>
      <c r="C251" s="3">
        <v>42010.947777777779</v>
      </c>
      <c r="D251" s="31" t="s">
        <v>30</v>
      </c>
      <c r="F251" s="2" t="s">
        <v>984</v>
      </c>
    </row>
    <row r="252" spans="1:6" x14ac:dyDescent="0.25">
      <c r="A252" s="2">
        <v>132576123</v>
      </c>
      <c r="B252" s="2">
        <v>2762338</v>
      </c>
      <c r="C252" s="3">
        <v>42009.949247685188</v>
      </c>
      <c r="D252" s="31" t="s">
        <v>469</v>
      </c>
      <c r="F252" s="2" t="s">
        <v>984</v>
      </c>
    </row>
    <row r="253" spans="1:6" x14ac:dyDescent="0.25">
      <c r="A253" s="2">
        <v>132459189</v>
      </c>
      <c r="B253" s="2">
        <v>2759714</v>
      </c>
      <c r="C253" s="3">
        <v>42004.505995370368</v>
      </c>
      <c r="D253" s="31" t="s">
        <v>344</v>
      </c>
      <c r="F253" s="2" t="s">
        <v>984</v>
      </c>
    </row>
    <row r="254" spans="1:6" x14ac:dyDescent="0.25">
      <c r="A254" s="2">
        <v>132195229</v>
      </c>
      <c r="B254" s="2">
        <v>2751199</v>
      </c>
      <c r="C254" s="3">
        <v>41996.414606481485</v>
      </c>
      <c r="D254" s="31" t="s">
        <v>475</v>
      </c>
      <c r="F254" s="2" t="s">
        <v>984</v>
      </c>
    </row>
    <row r="255" spans="1:6" x14ac:dyDescent="0.25">
      <c r="A255" s="2">
        <v>132168601</v>
      </c>
      <c r="B255" s="2">
        <v>2750359</v>
      </c>
      <c r="C255" s="3">
        <v>41995.533182870371</v>
      </c>
      <c r="D255" s="31" t="s">
        <v>478</v>
      </c>
      <c r="F255" s="2" t="s">
        <v>984</v>
      </c>
    </row>
    <row r="256" spans="1:6" x14ac:dyDescent="0.25">
      <c r="A256" s="2">
        <v>132105541</v>
      </c>
      <c r="B256" s="2">
        <v>2749242</v>
      </c>
      <c r="C256" s="3">
        <v>41993.033553240741</v>
      </c>
      <c r="D256" s="31" t="s">
        <v>30</v>
      </c>
      <c r="F256" s="2" t="s">
        <v>984</v>
      </c>
    </row>
    <row r="257" spans="1:6" x14ac:dyDescent="0.25">
      <c r="A257" s="2">
        <v>131993426</v>
      </c>
      <c r="B257" s="2">
        <v>2745194</v>
      </c>
      <c r="C257" s="3">
        <v>41990.873877314814</v>
      </c>
      <c r="D257" s="31" t="s">
        <v>482</v>
      </c>
      <c r="F257" s="2" t="s">
        <v>984</v>
      </c>
    </row>
    <row r="258" spans="1:6" x14ac:dyDescent="0.25">
      <c r="A258" s="2">
        <v>131946575</v>
      </c>
      <c r="B258" s="2">
        <v>2743799</v>
      </c>
      <c r="C258" s="3">
        <v>41990.043252314812</v>
      </c>
      <c r="D258" s="31" t="s">
        <v>483</v>
      </c>
      <c r="F258" s="2" t="s">
        <v>984</v>
      </c>
    </row>
    <row r="259" spans="1:6" x14ac:dyDescent="0.25">
      <c r="A259" s="2">
        <v>131944412</v>
      </c>
      <c r="B259" s="2">
        <v>2743775</v>
      </c>
      <c r="C259" s="3">
        <v>41989.755428240744</v>
      </c>
      <c r="D259" s="31" t="s">
        <v>977</v>
      </c>
      <c r="F259" s="2" t="s">
        <v>984</v>
      </c>
    </row>
    <row r="260" spans="1:6" x14ac:dyDescent="0.25">
      <c r="A260" s="2">
        <v>131631118</v>
      </c>
      <c r="B260" s="2">
        <v>2735501</v>
      </c>
      <c r="C260" s="3">
        <v>41982.548611111109</v>
      </c>
      <c r="D260" s="31" t="s">
        <v>14</v>
      </c>
      <c r="F260" s="2" t="s">
        <v>984</v>
      </c>
    </row>
    <row r="261" spans="1:6" x14ac:dyDescent="0.25">
      <c r="A261" s="2">
        <v>131594820</v>
      </c>
      <c r="B261" s="2">
        <v>2734882</v>
      </c>
      <c r="C261" s="3">
        <v>41982.444884259261</v>
      </c>
      <c r="D261" s="31" t="s">
        <v>30</v>
      </c>
      <c r="F261" s="2" t="s">
        <v>984</v>
      </c>
    </row>
    <row r="262" spans="1:6" x14ac:dyDescent="0.25">
      <c r="A262" s="2">
        <v>131448843</v>
      </c>
      <c r="B262" s="2">
        <v>2729663</v>
      </c>
      <c r="C262" s="3">
        <v>41978.176030092596</v>
      </c>
      <c r="D262" s="31" t="s">
        <v>497</v>
      </c>
      <c r="F262" s="2" t="s">
        <v>984</v>
      </c>
    </row>
    <row r="263" spans="1:6" x14ac:dyDescent="0.25">
      <c r="A263" s="2">
        <v>131387288</v>
      </c>
      <c r="B263" s="2">
        <v>2727543</v>
      </c>
      <c r="C263" s="3">
        <v>41977.177407407406</v>
      </c>
      <c r="D263" s="31" t="s">
        <v>500</v>
      </c>
      <c r="F263" s="2" t="s">
        <v>984</v>
      </c>
    </row>
    <row r="264" spans="1:6" x14ac:dyDescent="0.25">
      <c r="A264" s="2">
        <v>131387255</v>
      </c>
      <c r="B264" s="2">
        <v>2727541</v>
      </c>
      <c r="C264" s="3">
        <v>41977.101331018515</v>
      </c>
      <c r="D264" s="31" t="s">
        <v>501</v>
      </c>
      <c r="F264" s="2" t="s">
        <v>984</v>
      </c>
    </row>
    <row r="265" spans="1:6" x14ac:dyDescent="0.25">
      <c r="A265" s="2">
        <v>131096278</v>
      </c>
      <c r="B265" s="2">
        <v>2719724</v>
      </c>
      <c r="C265" s="3">
        <v>41971.008738425924</v>
      </c>
      <c r="D265" s="31" t="s">
        <v>30</v>
      </c>
      <c r="F265" s="2" t="s">
        <v>984</v>
      </c>
    </row>
    <row r="266" spans="1:6" x14ac:dyDescent="0.25">
      <c r="A266" s="2">
        <v>130956488</v>
      </c>
      <c r="B266" s="2">
        <v>2715996</v>
      </c>
      <c r="C266" s="3">
        <v>41968.560868055552</v>
      </c>
      <c r="D266" s="31" t="s">
        <v>510</v>
      </c>
      <c r="F266" s="2" t="s">
        <v>984</v>
      </c>
    </row>
    <row r="267" spans="1:6" x14ac:dyDescent="0.25">
      <c r="A267" s="2">
        <v>130932589</v>
      </c>
      <c r="B267" s="2">
        <v>2715148</v>
      </c>
      <c r="C267" s="3">
        <v>41968.178472222222</v>
      </c>
      <c r="D267" s="31" t="s">
        <v>511</v>
      </c>
      <c r="F267" s="2" t="s">
        <v>984</v>
      </c>
    </row>
    <row r="268" spans="1:6" x14ac:dyDescent="0.25">
      <c r="A268" s="2">
        <v>130847802</v>
      </c>
      <c r="B268" s="2">
        <v>2712661</v>
      </c>
      <c r="C268" s="3">
        <v>41964.78701388889</v>
      </c>
      <c r="D268" s="31" t="s">
        <v>512</v>
      </c>
      <c r="F268" s="2" t="s">
        <v>984</v>
      </c>
    </row>
    <row r="269" spans="1:6" x14ac:dyDescent="0.25">
      <c r="A269" s="2">
        <v>130610268</v>
      </c>
      <c r="B269" s="2">
        <v>2706895</v>
      </c>
      <c r="C269" s="3">
        <v>41961.170335648145</v>
      </c>
      <c r="D269" s="31" t="s">
        <v>10</v>
      </c>
      <c r="F269" s="2" t="s">
        <v>984</v>
      </c>
    </row>
    <row r="270" spans="1:6" x14ac:dyDescent="0.25">
      <c r="A270" s="2">
        <v>130535150</v>
      </c>
      <c r="B270" s="2">
        <v>2705316</v>
      </c>
      <c r="C270" s="3">
        <v>41958.171481481484</v>
      </c>
      <c r="D270" s="31" t="s">
        <v>520</v>
      </c>
      <c r="E270" s="24"/>
      <c r="F270" s="2" t="s">
        <v>984</v>
      </c>
    </row>
    <row r="271" spans="1:6" x14ac:dyDescent="0.25">
      <c r="A271" s="2">
        <v>130531330</v>
      </c>
      <c r="B271" s="2">
        <v>2705282</v>
      </c>
      <c r="C271" s="3">
        <v>41957.73704861111</v>
      </c>
      <c r="D271" s="31" t="s">
        <v>522</v>
      </c>
      <c r="F271" s="2" t="s">
        <v>984</v>
      </c>
    </row>
    <row r="272" spans="1:6" x14ac:dyDescent="0.25">
      <c r="A272" s="2">
        <v>130272517</v>
      </c>
      <c r="B272" s="2">
        <v>2699434</v>
      </c>
      <c r="C272" s="3">
        <v>41951.031585648147</v>
      </c>
      <c r="D272" s="31" t="s">
        <v>531</v>
      </c>
      <c r="F272" s="2" t="s">
        <v>984</v>
      </c>
    </row>
    <row r="273" spans="1:6" x14ac:dyDescent="0.25">
      <c r="A273" s="2">
        <v>130124534</v>
      </c>
      <c r="B273" s="2">
        <v>2695026</v>
      </c>
      <c r="C273" s="3">
        <v>41948.487303240741</v>
      </c>
      <c r="D273" s="31" t="s">
        <v>533</v>
      </c>
      <c r="F273" s="2" t="s">
        <v>984</v>
      </c>
    </row>
    <row r="274" spans="1:6" x14ac:dyDescent="0.25">
      <c r="A274" s="2">
        <v>130078277</v>
      </c>
      <c r="B274" s="2">
        <v>2693737</v>
      </c>
      <c r="C274" s="3">
        <v>41947.479826388888</v>
      </c>
      <c r="D274" s="31" t="s">
        <v>535</v>
      </c>
      <c r="F274" s="2" t="s">
        <v>984</v>
      </c>
    </row>
    <row r="275" spans="1:6" x14ac:dyDescent="0.25">
      <c r="A275" s="2">
        <v>129979577</v>
      </c>
      <c r="B275" s="2">
        <v>2691841</v>
      </c>
      <c r="C275" s="3">
        <v>41944.029629629629</v>
      </c>
      <c r="D275" s="31" t="s">
        <v>537</v>
      </c>
      <c r="F275" s="2" t="s">
        <v>984</v>
      </c>
    </row>
    <row r="276" spans="1:6" x14ac:dyDescent="0.25">
      <c r="A276" s="2">
        <v>129978869</v>
      </c>
      <c r="B276" s="2">
        <v>2691833</v>
      </c>
      <c r="C276" s="3">
        <v>41943.816493055558</v>
      </c>
      <c r="D276" s="31" t="s">
        <v>538</v>
      </c>
      <c r="F276" s="2" t="s">
        <v>984</v>
      </c>
    </row>
    <row r="277" spans="1:6" x14ac:dyDescent="0.25">
      <c r="A277" s="2">
        <v>129710142</v>
      </c>
      <c r="B277" s="2">
        <v>2685368</v>
      </c>
      <c r="C277" s="3">
        <v>41936.748668981483</v>
      </c>
      <c r="D277" s="31" t="s">
        <v>540</v>
      </c>
      <c r="F277" s="2" t="s">
        <v>984</v>
      </c>
    </row>
    <row r="278" spans="1:6" x14ac:dyDescent="0.25">
      <c r="A278" s="2">
        <v>129679517</v>
      </c>
      <c r="B278" s="2">
        <v>2684562</v>
      </c>
      <c r="C278" s="3">
        <v>41936.555208333331</v>
      </c>
      <c r="D278" s="31" t="s">
        <v>538</v>
      </c>
      <c r="F278" s="2" t="s">
        <v>984</v>
      </c>
    </row>
    <row r="279" spans="1:6" x14ac:dyDescent="0.25">
      <c r="A279" s="2">
        <v>129667563</v>
      </c>
      <c r="B279" s="2">
        <v>2684088</v>
      </c>
      <c r="C279" s="3">
        <v>41935.726817129631</v>
      </c>
      <c r="D279" s="31" t="s">
        <v>219</v>
      </c>
      <c r="F279" s="2" t="s">
        <v>984</v>
      </c>
    </row>
    <row r="280" spans="1:6" x14ac:dyDescent="0.25">
      <c r="A280" s="2">
        <v>129456141</v>
      </c>
      <c r="B280" s="2">
        <v>2679244</v>
      </c>
      <c r="C280" s="3">
        <v>41929.988194444442</v>
      </c>
      <c r="D280" s="31" t="s">
        <v>547</v>
      </c>
      <c r="F280" s="2" t="s">
        <v>984</v>
      </c>
    </row>
    <row r="281" spans="1:6" x14ac:dyDescent="0.25">
      <c r="A281" s="2">
        <v>129184126</v>
      </c>
      <c r="B281" s="2">
        <v>2672570</v>
      </c>
      <c r="C281" s="3">
        <v>41923.07534722222</v>
      </c>
      <c r="D281" s="31" t="s">
        <v>116</v>
      </c>
      <c r="F281" s="2" t="s">
        <v>984</v>
      </c>
    </row>
    <row r="282" spans="1:6" x14ac:dyDescent="0.25">
      <c r="A282" s="2">
        <v>129130737</v>
      </c>
      <c r="B282" s="2">
        <v>2671065</v>
      </c>
      <c r="C282" s="3">
        <v>41921.99181712963</v>
      </c>
      <c r="D282" s="31" t="s">
        <v>557</v>
      </c>
      <c r="F282" s="2" t="s">
        <v>984</v>
      </c>
    </row>
    <row r="283" spans="1:6" x14ac:dyDescent="0.25">
      <c r="A283" s="2">
        <v>129126792</v>
      </c>
      <c r="B283" s="2">
        <v>2671045</v>
      </c>
      <c r="C283" s="3">
        <v>41921.743449074071</v>
      </c>
      <c r="D283" s="31" t="s">
        <v>558</v>
      </c>
      <c r="F283" s="2" t="s">
        <v>984</v>
      </c>
    </row>
    <row r="284" spans="1:6" x14ac:dyDescent="0.25">
      <c r="A284" s="2">
        <v>129075498</v>
      </c>
      <c r="B284" s="2">
        <v>2669882</v>
      </c>
      <c r="C284" s="3">
        <v>41920.907881944448</v>
      </c>
      <c r="D284" s="31" t="s">
        <v>141</v>
      </c>
      <c r="F284" s="2" t="s">
        <v>984</v>
      </c>
    </row>
    <row r="285" spans="1:6" x14ac:dyDescent="0.25">
      <c r="A285" s="2">
        <v>129075234</v>
      </c>
      <c r="B285" s="2">
        <v>2669877</v>
      </c>
      <c r="C285" s="3">
        <v>41920.837592592594</v>
      </c>
      <c r="D285" s="31" t="s">
        <v>559</v>
      </c>
      <c r="E285" s="27"/>
      <c r="F285" s="2" t="s">
        <v>984</v>
      </c>
    </row>
    <row r="286" spans="1:6" x14ac:dyDescent="0.25">
      <c r="A286" s="2">
        <v>129020783</v>
      </c>
      <c r="B286" s="2">
        <v>2668534</v>
      </c>
      <c r="C286" s="3">
        <v>41920.046759259261</v>
      </c>
      <c r="D286" s="31" t="s">
        <v>141</v>
      </c>
      <c r="F286" s="2" t="s">
        <v>984</v>
      </c>
    </row>
    <row r="287" spans="1:6" x14ac:dyDescent="0.25">
      <c r="A287" s="2">
        <v>129020449</v>
      </c>
      <c r="B287" s="2">
        <v>2668533</v>
      </c>
      <c r="C287" s="3">
        <v>41920.045011574075</v>
      </c>
      <c r="D287" s="31" t="s">
        <v>141</v>
      </c>
      <c r="F287" s="2" t="s">
        <v>984</v>
      </c>
    </row>
    <row r="288" spans="1:6" x14ac:dyDescent="0.25">
      <c r="A288" s="2">
        <v>128790274</v>
      </c>
      <c r="B288" s="2">
        <v>2663518</v>
      </c>
      <c r="C288" s="3">
        <v>41913.525127314817</v>
      </c>
      <c r="D288" s="31" t="s">
        <v>561</v>
      </c>
      <c r="F288" s="2" t="s">
        <v>984</v>
      </c>
    </row>
    <row r="289" spans="1:6" x14ac:dyDescent="0.25">
      <c r="A289" s="2">
        <v>128306970</v>
      </c>
      <c r="B289" s="2">
        <v>2652238</v>
      </c>
      <c r="C289" s="3">
        <v>41900.758402777778</v>
      </c>
      <c r="D289" s="31" t="s">
        <v>571</v>
      </c>
      <c r="F289" s="2" t="s">
        <v>984</v>
      </c>
    </row>
    <row r="290" spans="1:6" x14ac:dyDescent="0.25">
      <c r="A290" s="2">
        <v>128255894</v>
      </c>
      <c r="B290" s="2">
        <v>2650718</v>
      </c>
      <c r="C290" s="3">
        <v>41900.131493055553</v>
      </c>
      <c r="D290" s="31" t="s">
        <v>30</v>
      </c>
      <c r="F290" s="2" t="s">
        <v>984</v>
      </c>
    </row>
    <row r="291" spans="1:6" x14ac:dyDescent="0.25">
      <c r="A291" s="2">
        <v>127679399</v>
      </c>
      <c r="B291" s="2">
        <v>2636677</v>
      </c>
      <c r="C291" s="3">
        <v>41884.013090277775</v>
      </c>
      <c r="D291" s="31" t="s">
        <v>148</v>
      </c>
      <c r="F291" s="2" t="s">
        <v>984</v>
      </c>
    </row>
    <row r="292" spans="1:6" x14ac:dyDescent="0.25">
      <c r="A292" s="2">
        <v>127624515</v>
      </c>
      <c r="B292" s="2">
        <v>2634266</v>
      </c>
      <c r="C292" s="3">
        <v>41880.992858796293</v>
      </c>
      <c r="D292" s="31" t="s">
        <v>586</v>
      </c>
      <c r="E292" s="25"/>
      <c r="F292" s="2" t="s">
        <v>984</v>
      </c>
    </row>
    <row r="293" spans="1:6" x14ac:dyDescent="0.25">
      <c r="A293" s="2">
        <v>127588410</v>
      </c>
      <c r="B293" s="2">
        <v>2633193</v>
      </c>
      <c r="C293" s="3">
        <v>41880.127256944441</v>
      </c>
      <c r="D293" s="31" t="s">
        <v>588</v>
      </c>
      <c r="E293" s="27"/>
      <c r="F293" s="2" t="s">
        <v>984</v>
      </c>
    </row>
    <row r="294" spans="1:6" x14ac:dyDescent="0.25">
      <c r="A294" s="2">
        <v>127501612</v>
      </c>
      <c r="B294" s="2">
        <v>2631127</v>
      </c>
      <c r="C294" s="3">
        <v>41878.126840277779</v>
      </c>
      <c r="D294" s="31" t="s">
        <v>70</v>
      </c>
      <c r="F294" s="2" t="s">
        <v>984</v>
      </c>
    </row>
    <row r="295" spans="1:6" x14ac:dyDescent="0.25">
      <c r="A295" s="2">
        <v>127477557</v>
      </c>
      <c r="B295" s="2">
        <v>2631082</v>
      </c>
      <c r="C295" s="3">
        <v>41877.713564814818</v>
      </c>
      <c r="D295" s="31" t="s">
        <v>590</v>
      </c>
      <c r="F295" s="2" t="s">
        <v>984</v>
      </c>
    </row>
    <row r="296" spans="1:6" x14ac:dyDescent="0.25">
      <c r="A296" s="2">
        <v>127433426</v>
      </c>
      <c r="B296" s="2">
        <v>2629094</v>
      </c>
      <c r="C296" s="3">
        <v>41876.509664351855</v>
      </c>
      <c r="D296" s="31" t="s">
        <v>30</v>
      </c>
      <c r="F296" s="2" t="s">
        <v>984</v>
      </c>
    </row>
    <row r="297" spans="1:6" x14ac:dyDescent="0.25">
      <c r="A297" s="2">
        <v>127336858</v>
      </c>
      <c r="B297" s="2">
        <v>2626741</v>
      </c>
      <c r="C297" s="3">
        <v>41872.235150462962</v>
      </c>
      <c r="D297" s="31" t="s">
        <v>10</v>
      </c>
      <c r="F297" s="2" t="s">
        <v>984</v>
      </c>
    </row>
    <row r="298" spans="1:6" x14ac:dyDescent="0.25">
      <c r="A298" s="2">
        <v>126750820</v>
      </c>
      <c r="B298" s="2">
        <v>2608338</v>
      </c>
      <c r="C298" s="3">
        <v>41843.783888888887</v>
      </c>
      <c r="D298" s="31" t="s">
        <v>599</v>
      </c>
      <c r="F298" s="2" t="s">
        <v>984</v>
      </c>
    </row>
    <row r="299" spans="1:6" x14ac:dyDescent="0.25">
      <c r="A299" s="2">
        <v>126709076</v>
      </c>
      <c r="B299" s="2">
        <v>2607292</v>
      </c>
      <c r="C299" s="3">
        <v>41842.707129629627</v>
      </c>
      <c r="D299" s="31" t="s">
        <v>601</v>
      </c>
      <c r="F299" s="2" t="s">
        <v>984</v>
      </c>
    </row>
    <row r="300" spans="1:6" x14ac:dyDescent="0.25">
      <c r="A300" s="2">
        <v>126525766</v>
      </c>
      <c r="B300" s="2">
        <v>2602861</v>
      </c>
      <c r="C300" s="3">
        <v>41837.29314814815</v>
      </c>
      <c r="D300" s="31" t="s">
        <v>601</v>
      </c>
      <c r="F300" s="2" t="s">
        <v>984</v>
      </c>
    </row>
    <row r="301" spans="1:6" x14ac:dyDescent="0.25">
      <c r="A301" s="2">
        <v>126351273</v>
      </c>
      <c r="B301" s="2">
        <v>2599916</v>
      </c>
      <c r="C301" s="3">
        <v>41830.177476851852</v>
      </c>
      <c r="D301" s="31" t="s">
        <v>30</v>
      </c>
      <c r="F301" s="2" t="s">
        <v>984</v>
      </c>
    </row>
    <row r="302" spans="1:6" x14ac:dyDescent="0.25">
      <c r="A302" s="2">
        <v>126220098</v>
      </c>
      <c r="B302" s="2">
        <v>2596932</v>
      </c>
      <c r="C302" s="3">
        <v>41827.456018518518</v>
      </c>
      <c r="D302" s="31" t="s">
        <v>141</v>
      </c>
      <c r="F302" s="2" t="s">
        <v>984</v>
      </c>
    </row>
    <row r="303" spans="1:6" x14ac:dyDescent="0.25">
      <c r="A303" s="2">
        <v>126200475</v>
      </c>
      <c r="B303" s="2">
        <v>2596667</v>
      </c>
      <c r="C303" s="3">
        <v>41824.769375000003</v>
      </c>
      <c r="D303" s="31" t="s">
        <v>141</v>
      </c>
      <c r="F303" s="2" t="s">
        <v>984</v>
      </c>
    </row>
    <row r="304" spans="1:6" x14ac:dyDescent="0.25">
      <c r="A304" s="2">
        <v>126153840</v>
      </c>
      <c r="B304" s="2">
        <v>2595635</v>
      </c>
      <c r="C304" s="3">
        <v>41823.847662037035</v>
      </c>
      <c r="D304" s="31" t="s">
        <v>10</v>
      </c>
      <c r="F304" s="2" t="s">
        <v>984</v>
      </c>
    </row>
    <row r="305" spans="1:6" x14ac:dyDescent="0.25">
      <c r="A305" s="2">
        <v>126149942</v>
      </c>
      <c r="B305" s="2">
        <v>2595433</v>
      </c>
      <c r="C305" s="3">
        <v>41823.681111111109</v>
      </c>
      <c r="D305" s="31" t="s">
        <v>608</v>
      </c>
      <c r="E305" s="24"/>
      <c r="F305" s="2" t="s">
        <v>984</v>
      </c>
    </row>
    <row r="306" spans="1:6" x14ac:dyDescent="0.25">
      <c r="A306" s="2">
        <v>126132477</v>
      </c>
      <c r="B306" s="2">
        <v>2594768</v>
      </c>
      <c r="C306" s="3">
        <v>41823.532037037039</v>
      </c>
      <c r="D306" s="31" t="s">
        <v>610</v>
      </c>
      <c r="F306" s="2" t="s">
        <v>984</v>
      </c>
    </row>
    <row r="307" spans="1:6" x14ac:dyDescent="0.25">
      <c r="A307" s="2">
        <v>126035682</v>
      </c>
      <c r="B307" s="2">
        <v>2592611</v>
      </c>
      <c r="C307" s="3">
        <v>41821.567708333336</v>
      </c>
      <c r="D307" s="31" t="s">
        <v>618</v>
      </c>
      <c r="F307" s="2" t="s">
        <v>984</v>
      </c>
    </row>
    <row r="308" spans="1:6" x14ac:dyDescent="0.25">
      <c r="A308" s="2">
        <v>125954283</v>
      </c>
      <c r="B308" s="2">
        <v>2591156</v>
      </c>
      <c r="C308" s="3">
        <v>41818.146423611113</v>
      </c>
      <c r="D308" s="31" t="s">
        <v>10</v>
      </c>
      <c r="F308" s="2" t="s">
        <v>984</v>
      </c>
    </row>
    <row r="309" spans="1:6" x14ac:dyDescent="0.25">
      <c r="A309" s="2">
        <v>125915808</v>
      </c>
      <c r="B309" s="2">
        <v>2590155</v>
      </c>
      <c r="C309" s="3">
        <v>41817.169560185182</v>
      </c>
      <c r="D309" s="31" t="s">
        <v>10</v>
      </c>
      <c r="F309" s="2" t="s">
        <v>984</v>
      </c>
    </row>
    <row r="310" spans="1:6" x14ac:dyDescent="0.25">
      <c r="A310" s="2">
        <v>125831200</v>
      </c>
      <c r="B310" s="2">
        <v>2588331</v>
      </c>
      <c r="C310" s="3">
        <v>41814.794027777774</v>
      </c>
      <c r="D310" s="31" t="s">
        <v>621</v>
      </c>
      <c r="F310" s="2" t="s">
        <v>984</v>
      </c>
    </row>
    <row r="311" spans="1:6" x14ac:dyDescent="0.25">
      <c r="A311" s="2">
        <v>125790338</v>
      </c>
      <c r="B311" s="2">
        <v>2587263</v>
      </c>
      <c r="C311" s="3">
        <v>41814.178854166668</v>
      </c>
      <c r="D311" s="31" t="s">
        <v>10</v>
      </c>
      <c r="F311" s="2" t="s">
        <v>984</v>
      </c>
    </row>
    <row r="312" spans="1:6" x14ac:dyDescent="0.25">
      <c r="A312" s="2">
        <v>125732492</v>
      </c>
      <c r="B312" s="2">
        <v>2586213</v>
      </c>
      <c r="C312" s="3">
        <v>41810.783310185187</v>
      </c>
      <c r="D312" s="31" t="s">
        <v>30</v>
      </c>
      <c r="F312" s="2" t="s">
        <v>984</v>
      </c>
    </row>
    <row r="313" spans="1:6" x14ac:dyDescent="0.25">
      <c r="A313" s="2">
        <v>125701378</v>
      </c>
      <c r="B313" s="2">
        <v>2585633</v>
      </c>
      <c r="C313" s="3">
        <v>41810.523657407408</v>
      </c>
      <c r="D313" s="31" t="s">
        <v>623</v>
      </c>
      <c r="F313" s="2" t="s">
        <v>984</v>
      </c>
    </row>
    <row r="314" spans="1:6" x14ac:dyDescent="0.25">
      <c r="A314" s="2">
        <v>125645668</v>
      </c>
      <c r="B314" s="2">
        <v>2584549</v>
      </c>
      <c r="C314" s="3">
        <v>41808.961030092592</v>
      </c>
      <c r="D314" s="31" t="s">
        <v>629</v>
      </c>
      <c r="F314" s="2" t="s">
        <v>984</v>
      </c>
    </row>
    <row r="315" spans="1:6" x14ac:dyDescent="0.25">
      <c r="A315" s="2">
        <v>125644891</v>
      </c>
      <c r="B315" s="2">
        <v>2584541</v>
      </c>
      <c r="C315" s="3">
        <v>41808.834594907406</v>
      </c>
      <c r="D315" s="31" t="s">
        <v>630</v>
      </c>
      <c r="F315" s="2" t="s">
        <v>984</v>
      </c>
    </row>
    <row r="316" spans="1:6" x14ac:dyDescent="0.25">
      <c r="A316" s="2">
        <v>125644580</v>
      </c>
      <c r="B316" s="2">
        <v>2584537</v>
      </c>
      <c r="C316" s="3">
        <v>41808.737071759257</v>
      </c>
      <c r="D316" s="31" t="s">
        <v>10</v>
      </c>
      <c r="F316" s="2" t="s">
        <v>984</v>
      </c>
    </row>
    <row r="317" spans="1:6" x14ac:dyDescent="0.25">
      <c r="A317" s="2">
        <v>125507715</v>
      </c>
      <c r="B317" s="2">
        <v>2582064</v>
      </c>
      <c r="C317" s="3">
        <v>41804.158842592595</v>
      </c>
      <c r="D317" s="31" t="s">
        <v>640</v>
      </c>
      <c r="F317" s="2" t="s">
        <v>984</v>
      </c>
    </row>
    <row r="318" spans="1:6" x14ac:dyDescent="0.25">
      <c r="A318" s="2">
        <v>125507647</v>
      </c>
      <c r="B318" s="2">
        <v>2582061</v>
      </c>
      <c r="C318" s="3">
        <v>41804.08284722222</v>
      </c>
      <c r="D318" s="31" t="s">
        <v>14</v>
      </c>
      <c r="F318" s="2" t="s">
        <v>984</v>
      </c>
    </row>
    <row r="319" spans="1:6" x14ac:dyDescent="0.25">
      <c r="A319" s="2">
        <v>125377990</v>
      </c>
      <c r="B319" s="2">
        <v>2579420</v>
      </c>
      <c r="C319" s="3">
        <v>41801.157025462962</v>
      </c>
      <c r="D319" s="31" t="s">
        <v>30</v>
      </c>
      <c r="F319" s="2" t="s">
        <v>984</v>
      </c>
    </row>
    <row r="320" spans="1:6" x14ac:dyDescent="0.25">
      <c r="A320" s="2">
        <v>125377537</v>
      </c>
      <c r="B320" s="2">
        <v>2579419</v>
      </c>
      <c r="C320" s="3">
        <v>41801.074803240743</v>
      </c>
      <c r="D320" s="31" t="s">
        <v>357</v>
      </c>
      <c r="F320" s="2" t="s">
        <v>984</v>
      </c>
    </row>
    <row r="321" spans="1:6" x14ac:dyDescent="0.25">
      <c r="A321" s="2">
        <v>125376175</v>
      </c>
      <c r="B321" s="2">
        <v>2579410</v>
      </c>
      <c r="C321" s="3">
        <v>41800.970138888886</v>
      </c>
      <c r="D321" s="31" t="s">
        <v>647</v>
      </c>
      <c r="F321" s="2" t="s">
        <v>984</v>
      </c>
    </row>
    <row r="322" spans="1:6" x14ac:dyDescent="0.25">
      <c r="A322" s="2">
        <v>125291790</v>
      </c>
      <c r="B322" s="2">
        <v>2577962</v>
      </c>
      <c r="C322" s="3">
        <v>41796.162349537037</v>
      </c>
      <c r="D322" s="31" t="s">
        <v>649</v>
      </c>
      <c r="F322" s="2" t="s">
        <v>984</v>
      </c>
    </row>
    <row r="323" spans="1:6" x14ac:dyDescent="0.25">
      <c r="A323" s="2">
        <v>125250725</v>
      </c>
      <c r="B323" s="2">
        <v>2577159</v>
      </c>
      <c r="C323" s="3">
        <v>41795.176921296297</v>
      </c>
      <c r="D323" s="31" t="s">
        <v>651</v>
      </c>
      <c r="F323" s="2" t="s">
        <v>984</v>
      </c>
    </row>
    <row r="324" spans="1:6" x14ac:dyDescent="0.25">
      <c r="A324" s="2">
        <v>125119682</v>
      </c>
      <c r="B324" s="2">
        <v>2573976</v>
      </c>
      <c r="C324" s="3">
        <v>41793.175821759258</v>
      </c>
      <c r="D324" s="31" t="s">
        <v>659</v>
      </c>
      <c r="F324" s="2" t="s">
        <v>984</v>
      </c>
    </row>
    <row r="325" spans="1:6" x14ac:dyDescent="0.25">
      <c r="A325" s="2">
        <v>124873333</v>
      </c>
      <c r="B325" s="2">
        <v>2568760</v>
      </c>
      <c r="C325" s="3">
        <v>41781.341319444444</v>
      </c>
      <c r="D325" s="31" t="s">
        <v>667</v>
      </c>
      <c r="F325" s="2" t="s">
        <v>984</v>
      </c>
    </row>
    <row r="326" spans="1:6" x14ac:dyDescent="0.25">
      <c r="A326" s="2">
        <v>124826694</v>
      </c>
      <c r="B326" s="2">
        <v>2568011</v>
      </c>
      <c r="C326" s="3">
        <v>41780.447662037041</v>
      </c>
      <c r="D326" s="31" t="s">
        <v>668</v>
      </c>
      <c r="F326" s="2" t="s">
        <v>984</v>
      </c>
    </row>
    <row r="327" spans="1:6" x14ac:dyDescent="0.25">
      <c r="A327" s="2">
        <v>124738527</v>
      </c>
      <c r="B327" s="2">
        <v>2567071</v>
      </c>
      <c r="C327" s="3">
        <v>41779.164004629631</v>
      </c>
      <c r="D327" s="31" t="s">
        <v>671</v>
      </c>
      <c r="E327" s="27"/>
      <c r="F327" s="2" t="s">
        <v>984</v>
      </c>
    </row>
    <row r="328" spans="1:6" x14ac:dyDescent="0.25">
      <c r="A328" s="2">
        <v>124729680</v>
      </c>
      <c r="B328" s="2">
        <v>2567068</v>
      </c>
      <c r="C328" s="3">
        <v>41778.873819444445</v>
      </c>
      <c r="D328" s="31" t="s">
        <v>672</v>
      </c>
      <c r="F328" s="2" t="s">
        <v>984</v>
      </c>
    </row>
    <row r="329" spans="1:6" x14ac:dyDescent="0.25">
      <c r="A329" s="2">
        <v>124609459</v>
      </c>
      <c r="B329" s="2">
        <v>2566231</v>
      </c>
      <c r="C329" s="3">
        <v>41776.174328703702</v>
      </c>
      <c r="D329" s="31" t="s">
        <v>30</v>
      </c>
      <c r="F329" s="2" t="s">
        <v>984</v>
      </c>
    </row>
    <row r="330" spans="1:6" x14ac:dyDescent="0.25">
      <c r="A330" s="2">
        <v>123824917</v>
      </c>
      <c r="B330" s="2">
        <v>2558604</v>
      </c>
      <c r="C330" s="3">
        <v>41759.840138888889</v>
      </c>
      <c r="D330" s="31" t="s">
        <v>678</v>
      </c>
      <c r="F330" s="2" t="s">
        <v>984</v>
      </c>
    </row>
    <row r="331" spans="1:6" x14ac:dyDescent="0.25">
      <c r="A331" s="2">
        <v>123752058</v>
      </c>
      <c r="B331" s="2">
        <v>2557535</v>
      </c>
      <c r="C331" s="3">
        <v>41758.819814814815</v>
      </c>
      <c r="D331" s="31" t="s">
        <v>680</v>
      </c>
      <c r="F331" s="2" t="s">
        <v>984</v>
      </c>
    </row>
    <row r="332" spans="1:6" x14ac:dyDescent="0.25">
      <c r="A332" s="2">
        <v>123696363</v>
      </c>
      <c r="B332" s="2">
        <v>2556597</v>
      </c>
      <c r="C332" s="3">
        <v>41757.8518287037</v>
      </c>
      <c r="D332" s="31" t="s">
        <v>70</v>
      </c>
      <c r="F332" s="2" t="s">
        <v>984</v>
      </c>
    </row>
    <row r="333" spans="1:6" x14ac:dyDescent="0.25">
      <c r="A333" s="2">
        <v>123570651</v>
      </c>
      <c r="B333" s="2">
        <v>2555440</v>
      </c>
      <c r="C333" s="3">
        <v>41754.783831018518</v>
      </c>
      <c r="D333" s="31" t="s">
        <v>683</v>
      </c>
      <c r="F333" s="2" t="s">
        <v>984</v>
      </c>
    </row>
    <row r="334" spans="1:6" x14ac:dyDescent="0.25">
      <c r="A334" s="2">
        <v>123362967</v>
      </c>
      <c r="B334" s="2">
        <v>2552524</v>
      </c>
      <c r="C334" s="3">
        <v>41748.097060185188</v>
      </c>
      <c r="D334" s="31" t="s">
        <v>684</v>
      </c>
      <c r="E334" s="25"/>
      <c r="F334" s="2" t="s">
        <v>984</v>
      </c>
    </row>
    <row r="335" spans="1:6" x14ac:dyDescent="0.25">
      <c r="A335" s="2">
        <v>123204931</v>
      </c>
      <c r="B335" s="2">
        <v>2549774</v>
      </c>
      <c r="C335" s="3">
        <v>41744.179675925923</v>
      </c>
      <c r="D335" s="31" t="s">
        <v>137</v>
      </c>
      <c r="E335" s="27"/>
      <c r="F335" s="2" t="s">
        <v>984</v>
      </c>
    </row>
    <row r="336" spans="1:6" x14ac:dyDescent="0.25">
      <c r="A336" s="2">
        <v>123144410</v>
      </c>
      <c r="B336" s="2">
        <v>2548920</v>
      </c>
      <c r="C336" s="3">
        <v>41740.873622685183</v>
      </c>
      <c r="D336" s="31" t="s">
        <v>58</v>
      </c>
      <c r="F336" s="2" t="s">
        <v>984</v>
      </c>
    </row>
    <row r="337" spans="1:6" x14ac:dyDescent="0.25">
      <c r="A337" s="2">
        <v>123092158</v>
      </c>
      <c r="B337" s="2">
        <v>2547994</v>
      </c>
      <c r="C337" s="3">
        <v>41739.81994212963</v>
      </c>
      <c r="D337" s="31" t="s">
        <v>691</v>
      </c>
      <c r="F337" s="2" t="s">
        <v>984</v>
      </c>
    </row>
    <row r="338" spans="1:6" x14ac:dyDescent="0.25">
      <c r="A338" s="2">
        <v>123067712</v>
      </c>
      <c r="B338" s="2">
        <v>2547590</v>
      </c>
      <c r="C338" s="3">
        <v>41739.569386574076</v>
      </c>
      <c r="D338" s="31" t="s">
        <v>58</v>
      </c>
      <c r="F338" s="2" t="s">
        <v>984</v>
      </c>
    </row>
    <row r="339" spans="1:6" x14ac:dyDescent="0.25">
      <c r="A339" s="2">
        <v>122902213</v>
      </c>
      <c r="B339" s="2">
        <v>2544830</v>
      </c>
      <c r="C339" s="3">
        <v>41733.765613425923</v>
      </c>
      <c r="D339" s="31" t="s">
        <v>694</v>
      </c>
      <c r="F339" s="2" t="s">
        <v>984</v>
      </c>
    </row>
    <row r="340" spans="1:6" x14ac:dyDescent="0.25">
      <c r="A340" s="2">
        <v>122899717</v>
      </c>
      <c r="B340" s="2">
        <v>2544802</v>
      </c>
      <c r="C340" s="3">
        <v>41733.639780092592</v>
      </c>
      <c r="D340" s="31" t="s">
        <v>12</v>
      </c>
      <c r="F340" s="2" t="s">
        <v>984</v>
      </c>
    </row>
    <row r="341" spans="1:6" x14ac:dyDescent="0.25">
      <c r="A341" s="2">
        <v>122855953</v>
      </c>
      <c r="B341" s="2">
        <v>2544012</v>
      </c>
      <c r="C341" s="3">
        <v>41732.832476851851</v>
      </c>
      <c r="D341" s="31" t="s">
        <v>58</v>
      </c>
      <c r="F341" s="2" t="s">
        <v>984</v>
      </c>
    </row>
    <row r="342" spans="1:6" x14ac:dyDescent="0.25">
      <c r="A342" s="2">
        <v>122844406</v>
      </c>
      <c r="B342" s="2">
        <v>2543724</v>
      </c>
      <c r="C342" s="3">
        <v>41732.623611111114</v>
      </c>
      <c r="D342" s="31" t="s">
        <v>12</v>
      </c>
      <c r="F342" s="2" t="s">
        <v>984</v>
      </c>
    </row>
    <row r="343" spans="1:6" x14ac:dyDescent="0.25">
      <c r="A343" s="2">
        <v>122836378</v>
      </c>
      <c r="B343" s="2">
        <v>2543633</v>
      </c>
      <c r="C343" s="3">
        <v>41732.54792824074</v>
      </c>
      <c r="D343" s="31" t="s">
        <v>12</v>
      </c>
      <c r="F343" s="2" t="s">
        <v>984</v>
      </c>
    </row>
    <row r="344" spans="1:6" x14ac:dyDescent="0.25">
      <c r="A344" s="2">
        <v>122806718</v>
      </c>
      <c r="B344" s="2">
        <v>2543198</v>
      </c>
      <c r="C344" s="3">
        <v>41732.007604166669</v>
      </c>
      <c r="D344" s="31" t="s">
        <v>700</v>
      </c>
      <c r="F344" s="2" t="s">
        <v>984</v>
      </c>
    </row>
    <row r="345" spans="1:6" x14ac:dyDescent="0.25">
      <c r="A345" s="2">
        <v>122775972</v>
      </c>
      <c r="B345" s="2">
        <v>2542533</v>
      </c>
      <c r="C345" s="3">
        <v>41731.410995370374</v>
      </c>
      <c r="D345" s="31" t="s">
        <v>702</v>
      </c>
      <c r="F345" s="2" t="s">
        <v>984</v>
      </c>
    </row>
    <row r="346" spans="1:6" x14ac:dyDescent="0.25">
      <c r="A346" s="2">
        <v>122717413</v>
      </c>
      <c r="B346" s="2">
        <v>2541535</v>
      </c>
      <c r="C346" s="3">
        <v>41729.737650462965</v>
      </c>
      <c r="D346" s="31" t="s">
        <v>705</v>
      </c>
      <c r="E346" s="24"/>
      <c r="F346" s="2" t="s">
        <v>984</v>
      </c>
    </row>
    <row r="347" spans="1:6" x14ac:dyDescent="0.25">
      <c r="A347" s="2">
        <v>122622646</v>
      </c>
      <c r="B347" s="2">
        <v>2539802</v>
      </c>
      <c r="C347" s="3">
        <v>41725.760682870372</v>
      </c>
      <c r="D347" s="31" t="s">
        <v>30</v>
      </c>
      <c r="F347" s="2" t="s">
        <v>984</v>
      </c>
    </row>
    <row r="348" spans="1:6" x14ac:dyDescent="0.25">
      <c r="A348" s="2">
        <v>122604079</v>
      </c>
      <c r="B348" s="2">
        <v>2539405</v>
      </c>
      <c r="C348" s="3">
        <v>41725.529756944445</v>
      </c>
      <c r="D348" s="31" t="s">
        <v>70</v>
      </c>
      <c r="F348" s="2" t="s">
        <v>984</v>
      </c>
    </row>
    <row r="349" spans="1:6" x14ac:dyDescent="0.25">
      <c r="A349" s="2">
        <v>122574958</v>
      </c>
      <c r="B349" s="2">
        <v>2538877</v>
      </c>
      <c r="C349" s="3">
        <v>41724.773657407408</v>
      </c>
      <c r="D349" s="31" t="s">
        <v>30</v>
      </c>
      <c r="F349" s="2" t="s">
        <v>984</v>
      </c>
    </row>
    <row r="350" spans="1:6" x14ac:dyDescent="0.25">
      <c r="A350" s="2">
        <v>122516119</v>
      </c>
      <c r="B350" s="2">
        <v>2537787</v>
      </c>
      <c r="C350" s="3">
        <v>41723.535428240742</v>
      </c>
      <c r="D350" s="31" t="s">
        <v>708</v>
      </c>
      <c r="F350" s="2" t="s">
        <v>984</v>
      </c>
    </row>
    <row r="351" spans="1:6" x14ac:dyDescent="0.25">
      <c r="A351" s="2">
        <v>122435503</v>
      </c>
      <c r="B351" s="2">
        <v>2536764</v>
      </c>
      <c r="C351" s="3">
        <v>41719.560428240744</v>
      </c>
      <c r="D351" s="31" t="s">
        <v>709</v>
      </c>
      <c r="F351" s="2" t="s">
        <v>984</v>
      </c>
    </row>
    <row r="352" spans="1:6" x14ac:dyDescent="0.25">
      <c r="A352" s="2">
        <v>122434987</v>
      </c>
      <c r="B352" s="2">
        <v>2536713</v>
      </c>
      <c r="C352" s="3">
        <v>41719.519733796296</v>
      </c>
      <c r="D352" s="31" t="s">
        <v>12</v>
      </c>
      <c r="F352" s="2" t="s">
        <v>984</v>
      </c>
    </row>
    <row r="353" spans="1:6" x14ac:dyDescent="0.25">
      <c r="A353" s="2">
        <v>122421877</v>
      </c>
      <c r="B353" s="2">
        <v>2536473</v>
      </c>
      <c r="C353" s="3">
        <v>41719.339803240742</v>
      </c>
      <c r="D353" s="31" t="s">
        <v>12</v>
      </c>
      <c r="F353" s="2" t="s">
        <v>984</v>
      </c>
    </row>
    <row r="354" spans="1:6" x14ac:dyDescent="0.25">
      <c r="A354" s="2">
        <v>122323768</v>
      </c>
      <c r="B354" s="2">
        <v>2534809</v>
      </c>
      <c r="C354" s="3">
        <v>41716.556932870371</v>
      </c>
      <c r="D354" s="31" t="s">
        <v>417</v>
      </c>
      <c r="F354" s="2" t="s">
        <v>984</v>
      </c>
    </row>
    <row r="355" spans="1:6" x14ac:dyDescent="0.25">
      <c r="A355" s="2">
        <v>122299364</v>
      </c>
      <c r="B355" s="2">
        <v>2534594</v>
      </c>
      <c r="C355" s="3">
        <v>41715.853842592594</v>
      </c>
      <c r="D355" s="31" t="s">
        <v>227</v>
      </c>
      <c r="F355" s="2" t="s">
        <v>984</v>
      </c>
    </row>
    <row r="356" spans="1:6" x14ac:dyDescent="0.25">
      <c r="A356" s="2">
        <v>122149439</v>
      </c>
      <c r="B356" s="2">
        <v>2532262</v>
      </c>
      <c r="C356" s="3">
        <v>41709.850868055553</v>
      </c>
      <c r="D356" s="31" t="s">
        <v>12</v>
      </c>
      <c r="F356" s="2" t="s">
        <v>984</v>
      </c>
    </row>
    <row r="357" spans="1:6" x14ac:dyDescent="0.25">
      <c r="A357" s="2">
        <v>122116894</v>
      </c>
      <c r="B357" s="2">
        <v>2531688</v>
      </c>
      <c r="C357" s="3">
        <v>41708.878425925926</v>
      </c>
      <c r="D357" s="31" t="s">
        <v>246</v>
      </c>
      <c r="F357" s="2" t="s">
        <v>984</v>
      </c>
    </row>
    <row r="358" spans="1:6" x14ac:dyDescent="0.25">
      <c r="A358" s="2">
        <v>121966891</v>
      </c>
      <c r="B358" s="2">
        <v>2528970</v>
      </c>
      <c r="C358" s="3">
        <v>41703.323865740742</v>
      </c>
      <c r="D358" s="31" t="s">
        <v>718</v>
      </c>
      <c r="F358" s="2" t="s">
        <v>984</v>
      </c>
    </row>
    <row r="359" spans="1:6" x14ac:dyDescent="0.25">
      <c r="A359" s="2">
        <v>121945250</v>
      </c>
      <c r="B359" s="2">
        <v>2528418</v>
      </c>
      <c r="C359" s="3">
        <v>41702.547800925924</v>
      </c>
      <c r="D359" s="31" t="s">
        <v>719</v>
      </c>
      <c r="F359" s="2" t="s">
        <v>984</v>
      </c>
    </row>
    <row r="360" spans="1:6" x14ac:dyDescent="0.25">
      <c r="A360" s="2">
        <v>121882169</v>
      </c>
      <c r="B360" s="2">
        <v>2527660</v>
      </c>
      <c r="C360" s="3">
        <v>41701.517604166664</v>
      </c>
      <c r="D360" s="31" t="s">
        <v>720</v>
      </c>
      <c r="F360" s="2" t="s">
        <v>984</v>
      </c>
    </row>
    <row r="361" spans="1:6" x14ac:dyDescent="0.25">
      <c r="A361" s="2">
        <v>121786835</v>
      </c>
      <c r="B361" s="2">
        <v>2525167</v>
      </c>
      <c r="C361" s="3">
        <v>41697.8512962963</v>
      </c>
      <c r="D361" s="31" t="s">
        <v>246</v>
      </c>
      <c r="F361" s="2" t="s">
        <v>984</v>
      </c>
    </row>
    <row r="362" spans="1:6" x14ac:dyDescent="0.25">
      <c r="A362" s="2">
        <v>121740777</v>
      </c>
      <c r="B362" s="2">
        <v>2524479</v>
      </c>
      <c r="C362" s="3">
        <v>41696.764675925922</v>
      </c>
      <c r="D362" s="31" t="s">
        <v>70</v>
      </c>
      <c r="F362" s="2" t="s">
        <v>984</v>
      </c>
    </row>
    <row r="363" spans="1:6" x14ac:dyDescent="0.25">
      <c r="A363" s="2">
        <v>121716838</v>
      </c>
      <c r="B363" s="2">
        <v>2523963</v>
      </c>
      <c r="C363" s="3">
        <v>41696.4846412037</v>
      </c>
      <c r="D363" s="31" t="s">
        <v>30</v>
      </c>
      <c r="F363" s="2" t="s">
        <v>984</v>
      </c>
    </row>
    <row r="364" spans="1:6" x14ac:dyDescent="0.25">
      <c r="A364" s="2">
        <v>121476927</v>
      </c>
      <c r="B364" s="2">
        <v>2519846</v>
      </c>
      <c r="C364" s="3">
        <v>41689.644386574073</v>
      </c>
      <c r="D364" s="31" t="s">
        <v>30</v>
      </c>
      <c r="F364" s="2" t="s">
        <v>984</v>
      </c>
    </row>
    <row r="365" spans="1:6" x14ac:dyDescent="0.25">
      <c r="A365" s="2">
        <v>121401345</v>
      </c>
      <c r="B365" s="2">
        <v>2518493</v>
      </c>
      <c r="C365" s="3">
        <v>41688.439351851855</v>
      </c>
      <c r="D365" s="31" t="s">
        <v>719</v>
      </c>
      <c r="F365" s="2" t="s">
        <v>984</v>
      </c>
    </row>
    <row r="366" spans="1:6" x14ac:dyDescent="0.25">
      <c r="A366" s="2">
        <v>121365183</v>
      </c>
      <c r="B366" s="2">
        <v>2517740</v>
      </c>
      <c r="C366" s="3">
        <v>41687.548819444448</v>
      </c>
      <c r="D366" s="31" t="s">
        <v>724</v>
      </c>
      <c r="F366" s="2" t="s">
        <v>984</v>
      </c>
    </row>
    <row r="367" spans="1:6" x14ac:dyDescent="0.25">
      <c r="A367" s="2">
        <v>121348430</v>
      </c>
      <c r="B367" s="2">
        <v>2517737</v>
      </c>
      <c r="C367" s="3">
        <v>41687.540844907409</v>
      </c>
      <c r="D367" s="31" t="s">
        <v>246</v>
      </c>
      <c r="F367" s="2" t="s">
        <v>984</v>
      </c>
    </row>
    <row r="368" spans="1:6" x14ac:dyDescent="0.25">
      <c r="A368" s="2">
        <v>121195874</v>
      </c>
      <c r="B368" s="2">
        <v>2514463</v>
      </c>
      <c r="C368" s="3">
        <v>41682.555069444446</v>
      </c>
      <c r="D368" s="31" t="s">
        <v>727</v>
      </c>
      <c r="F368" s="2" t="s">
        <v>984</v>
      </c>
    </row>
    <row r="369" spans="1:6" x14ac:dyDescent="0.25">
      <c r="A369" s="2">
        <v>120998575</v>
      </c>
      <c r="B369" s="2">
        <v>2511152</v>
      </c>
      <c r="C369" s="3">
        <v>41676.401377314818</v>
      </c>
      <c r="D369" s="31" t="s">
        <v>246</v>
      </c>
      <c r="F369" s="2" t="s">
        <v>984</v>
      </c>
    </row>
    <row r="370" spans="1:6" x14ac:dyDescent="0.25">
      <c r="A370" s="2">
        <v>120980162</v>
      </c>
      <c r="B370" s="2">
        <v>2511006</v>
      </c>
      <c r="C370" s="3">
        <v>41675.756712962961</v>
      </c>
      <c r="D370" s="31" t="s">
        <v>731</v>
      </c>
      <c r="E370" s="27"/>
      <c r="F370" s="2" t="s">
        <v>984</v>
      </c>
    </row>
    <row r="371" spans="1:6" x14ac:dyDescent="0.25">
      <c r="A371" s="2">
        <v>120934372</v>
      </c>
      <c r="B371" s="2">
        <v>2509905</v>
      </c>
      <c r="C371" s="3">
        <v>41675.358587962961</v>
      </c>
      <c r="D371" s="31" t="s">
        <v>732</v>
      </c>
      <c r="F371" s="2" t="s">
        <v>984</v>
      </c>
    </row>
    <row r="372" spans="1:6" x14ac:dyDescent="0.25">
      <c r="A372" s="2">
        <v>120887591</v>
      </c>
      <c r="B372" s="2">
        <v>2509115</v>
      </c>
      <c r="C372" s="3">
        <v>41674.504421296297</v>
      </c>
      <c r="D372" s="31" t="s">
        <v>246</v>
      </c>
      <c r="F372" s="2" t="s">
        <v>984</v>
      </c>
    </row>
    <row r="373" spans="1:6" x14ac:dyDescent="0.25">
      <c r="A373" s="2">
        <v>120753213</v>
      </c>
      <c r="B373" s="2">
        <v>2506375</v>
      </c>
      <c r="C373" s="3">
        <v>41669.667962962965</v>
      </c>
      <c r="D373" s="31" t="s">
        <v>734</v>
      </c>
      <c r="F373" s="2" t="s">
        <v>984</v>
      </c>
    </row>
    <row r="374" spans="1:6" x14ac:dyDescent="0.25">
      <c r="A374" s="2">
        <v>118805205</v>
      </c>
      <c r="B374" s="2">
        <v>2477937</v>
      </c>
      <c r="C374" s="3">
        <v>41613.827210648145</v>
      </c>
      <c r="D374" s="31" t="s">
        <v>762</v>
      </c>
      <c r="F374" s="2" t="s">
        <v>984</v>
      </c>
    </row>
    <row r="375" spans="1:6" x14ac:dyDescent="0.25">
      <c r="A375" s="2">
        <v>118778278</v>
      </c>
      <c r="B375" s="2">
        <v>2477600</v>
      </c>
      <c r="C375" s="3">
        <v>41613.375925925924</v>
      </c>
      <c r="D375" s="31" t="s">
        <v>763</v>
      </c>
      <c r="E375" s="24"/>
      <c r="F375" s="2" t="s">
        <v>984</v>
      </c>
    </row>
    <row r="376" spans="1:6" x14ac:dyDescent="0.25">
      <c r="A376" s="2">
        <v>117751408</v>
      </c>
      <c r="B376" s="2">
        <v>2109843</v>
      </c>
      <c r="C376" s="3">
        <v>41023.131180555552</v>
      </c>
      <c r="D376" s="31" t="s">
        <v>870</v>
      </c>
      <c r="F376" s="2" t="s">
        <v>984</v>
      </c>
    </row>
    <row r="377" spans="1:6" x14ac:dyDescent="0.25">
      <c r="A377" s="2">
        <v>117308314</v>
      </c>
      <c r="B377" s="2">
        <v>2090424</v>
      </c>
      <c r="C377" s="3">
        <v>41004.124837962961</v>
      </c>
      <c r="D377" s="31" t="s">
        <v>881</v>
      </c>
      <c r="E377" s="25"/>
      <c r="F377" s="2" t="s">
        <v>984</v>
      </c>
    </row>
    <row r="378" spans="1:6" x14ac:dyDescent="0.25">
      <c r="A378" s="2">
        <v>117308008</v>
      </c>
      <c r="B378" s="2">
        <v>2085554</v>
      </c>
      <c r="C378" s="3">
        <v>41001.557523148149</v>
      </c>
      <c r="D378" s="31" t="s">
        <v>884</v>
      </c>
      <c r="E378" s="27"/>
      <c r="F378" s="2" t="s">
        <v>984</v>
      </c>
    </row>
    <row r="379" spans="1:6" x14ac:dyDescent="0.25">
      <c r="A379" s="2">
        <v>111100895</v>
      </c>
      <c r="B379" s="2">
        <v>2010833</v>
      </c>
      <c r="C379" s="3">
        <v>40942.553194444445</v>
      </c>
      <c r="D379" s="31" t="s">
        <v>925</v>
      </c>
      <c r="F379" s="2" t="s">
        <v>984</v>
      </c>
    </row>
    <row r="380" spans="1:6" x14ac:dyDescent="0.25">
      <c r="A380" s="2">
        <v>111073805</v>
      </c>
      <c r="B380" s="2">
        <v>3363423</v>
      </c>
      <c r="C380" s="3">
        <v>42454.184305555558</v>
      </c>
      <c r="D380" s="31" t="s">
        <v>25</v>
      </c>
      <c r="E380" s="24"/>
      <c r="F380" s="2" t="s">
        <v>984</v>
      </c>
    </row>
    <row r="381" spans="1:6" x14ac:dyDescent="0.25">
      <c r="A381" s="2">
        <v>111073898</v>
      </c>
      <c r="B381" s="2">
        <v>2925808</v>
      </c>
      <c r="C381" s="3">
        <v>42122.145138888889</v>
      </c>
      <c r="D381" s="31" t="s">
        <v>21</v>
      </c>
      <c r="F381" s="2" t="s">
        <v>984</v>
      </c>
    </row>
    <row r="382" spans="1:6" x14ac:dyDescent="0.25">
      <c r="A382" s="2">
        <v>110850244</v>
      </c>
      <c r="B382" s="2">
        <v>2783987</v>
      </c>
      <c r="C382" s="3">
        <v>42021.079467592594</v>
      </c>
      <c r="D382" s="31" t="s">
        <v>355</v>
      </c>
      <c r="F382" s="2" t="s">
        <v>984</v>
      </c>
    </row>
    <row r="383" spans="1:6" x14ac:dyDescent="0.25">
      <c r="A383" s="2">
        <v>106622234</v>
      </c>
      <c r="B383" s="2">
        <v>2766259</v>
      </c>
      <c r="C383" s="3">
        <v>42011.448252314818</v>
      </c>
      <c r="D383" s="31" t="s">
        <v>21</v>
      </c>
      <c r="F383" s="2" t="s">
        <v>984</v>
      </c>
    </row>
    <row r="384" spans="1:6" x14ac:dyDescent="0.25">
      <c r="A384" s="2">
        <v>106372584</v>
      </c>
      <c r="B384" s="2">
        <v>2765995</v>
      </c>
      <c r="C384" s="3">
        <v>42011.142256944448</v>
      </c>
      <c r="D384" s="31" t="s">
        <v>467</v>
      </c>
      <c r="F384" s="2" t="s">
        <v>984</v>
      </c>
    </row>
    <row r="385" spans="1:6" x14ac:dyDescent="0.25">
      <c r="A385" s="2">
        <v>106053265</v>
      </c>
      <c r="B385" s="2">
        <v>2761582</v>
      </c>
      <c r="C385" s="3">
        <v>42009.516018518516</v>
      </c>
      <c r="D385" s="31" t="s">
        <v>366</v>
      </c>
      <c r="F385" s="2" t="s">
        <v>984</v>
      </c>
    </row>
    <row r="386" spans="1:6" x14ac:dyDescent="0.25">
      <c r="A386" s="2">
        <v>106014602</v>
      </c>
      <c r="B386" s="2">
        <v>2742532</v>
      </c>
      <c r="C386" s="3">
        <v>41988.95008101852</v>
      </c>
      <c r="D386" s="31" t="s">
        <v>80</v>
      </c>
      <c r="F386" s="2" t="s">
        <v>984</v>
      </c>
    </row>
    <row r="387" spans="1:6" x14ac:dyDescent="0.25">
      <c r="A387" s="2">
        <v>105962034</v>
      </c>
      <c r="B387" s="2">
        <v>2734702</v>
      </c>
      <c r="C387" s="3">
        <v>41982.089988425927</v>
      </c>
      <c r="D387" s="31" t="s">
        <v>492</v>
      </c>
      <c r="E387" s="25"/>
      <c r="F387" s="2" t="s">
        <v>984</v>
      </c>
    </row>
    <row r="388" spans="1:6" x14ac:dyDescent="0.25">
      <c r="A388" s="2">
        <v>104598264</v>
      </c>
      <c r="B388" s="2">
        <v>2716705</v>
      </c>
      <c r="C388" s="3">
        <v>41969.068726851852</v>
      </c>
      <c r="D388" s="31" t="s">
        <v>509</v>
      </c>
      <c r="E388" s="27"/>
      <c r="F388" s="2" t="s">
        <v>984</v>
      </c>
    </row>
    <row r="389" spans="1:6" x14ac:dyDescent="0.25">
      <c r="A389" s="2">
        <v>103847515</v>
      </c>
      <c r="B389" s="2">
        <v>2712659</v>
      </c>
      <c r="C389" s="3">
        <v>41964.76871527778</v>
      </c>
      <c r="D389" s="31" t="s">
        <v>513</v>
      </c>
      <c r="F389" s="2" t="s">
        <v>984</v>
      </c>
    </row>
    <row r="390" spans="1:6" x14ac:dyDescent="0.25">
      <c r="A390" s="2">
        <v>103578806</v>
      </c>
      <c r="B390" s="2">
        <v>2712109</v>
      </c>
      <c r="C390" s="3">
        <v>41964.575972222221</v>
      </c>
      <c r="D390" s="31" t="s">
        <v>514</v>
      </c>
      <c r="F390" s="2" t="s">
        <v>984</v>
      </c>
    </row>
    <row r="391" spans="1:6" x14ac:dyDescent="0.25">
      <c r="A391" s="2">
        <v>103133521</v>
      </c>
      <c r="B391" s="2">
        <v>2693243</v>
      </c>
      <c r="C391" s="3">
        <v>41946.860729166663</v>
      </c>
      <c r="D391" s="31" t="s">
        <v>536</v>
      </c>
      <c r="F391" s="2" t="s">
        <v>984</v>
      </c>
    </row>
    <row r="392" spans="1:6" x14ac:dyDescent="0.25">
      <c r="A392" s="2">
        <v>102983754</v>
      </c>
      <c r="B392" s="2">
        <v>2688029</v>
      </c>
      <c r="C392" s="3">
        <v>41941.103668981479</v>
      </c>
      <c r="D392" s="31" t="s">
        <v>492</v>
      </c>
      <c r="F392" s="2" t="s">
        <v>984</v>
      </c>
    </row>
    <row r="393" spans="1:6" x14ac:dyDescent="0.25">
      <c r="A393" s="2">
        <v>100264297</v>
      </c>
      <c r="B393" s="2">
        <v>2685364</v>
      </c>
      <c r="C393" s="3">
        <v>41936.688379629632</v>
      </c>
      <c r="D393" s="31" t="s">
        <v>541</v>
      </c>
      <c r="F393" s="2" t="s">
        <v>984</v>
      </c>
    </row>
    <row r="394" spans="1:6" x14ac:dyDescent="0.25">
      <c r="A394" s="2">
        <v>99850584</v>
      </c>
      <c r="B394" s="2">
        <v>2681635</v>
      </c>
      <c r="C394" s="3">
        <v>41933.755486111113</v>
      </c>
      <c r="D394" s="31" t="s">
        <v>545</v>
      </c>
      <c r="F394" s="2" t="s">
        <v>984</v>
      </c>
    </row>
    <row r="395" spans="1:6" x14ac:dyDescent="0.25">
      <c r="A395" s="2">
        <v>99567384</v>
      </c>
      <c r="B395" s="2">
        <v>2677966</v>
      </c>
      <c r="C395" s="3">
        <v>41929.065787037034</v>
      </c>
      <c r="D395" s="31" t="s">
        <v>310</v>
      </c>
      <c r="F395" s="2" t="s">
        <v>984</v>
      </c>
    </row>
    <row r="396" spans="1:6" x14ac:dyDescent="0.25">
      <c r="A396" s="2">
        <v>99438770</v>
      </c>
      <c r="B396" s="2">
        <v>2655994</v>
      </c>
      <c r="C396" s="3">
        <v>41906.00271990741</v>
      </c>
      <c r="D396" s="31" t="s">
        <v>569</v>
      </c>
      <c r="F396" s="2" t="s">
        <v>984</v>
      </c>
    </row>
    <row r="397" spans="1:6" x14ac:dyDescent="0.25">
      <c r="A397" s="2">
        <v>97138044</v>
      </c>
      <c r="B397" s="2">
        <v>2655988</v>
      </c>
      <c r="C397" s="3">
        <v>41905.88925925926</v>
      </c>
      <c r="D397" s="31" t="s">
        <v>570</v>
      </c>
      <c r="F397" s="2" t="s">
        <v>984</v>
      </c>
    </row>
    <row r="398" spans="1:6" x14ac:dyDescent="0.25">
      <c r="A398" s="2">
        <v>96706024</v>
      </c>
      <c r="B398" s="2">
        <v>2649529</v>
      </c>
      <c r="C398" s="3">
        <v>41898.865127314813</v>
      </c>
      <c r="D398" s="31" t="s">
        <v>574</v>
      </c>
      <c r="F398" s="2" t="s">
        <v>984</v>
      </c>
    </row>
    <row r="399" spans="1:6" x14ac:dyDescent="0.25">
      <c r="A399" s="2">
        <v>154853704</v>
      </c>
      <c r="B399" s="2">
        <v>2608337</v>
      </c>
      <c r="C399" s="3">
        <v>41843.774699074071</v>
      </c>
      <c r="D399" s="31" t="s">
        <v>304</v>
      </c>
      <c r="F399" s="2" t="s">
        <v>984</v>
      </c>
    </row>
    <row r="400" spans="1:6" x14ac:dyDescent="0.25">
      <c r="A400" s="2">
        <v>154823619</v>
      </c>
      <c r="B400" s="2">
        <v>2596660</v>
      </c>
      <c r="C400" s="3">
        <v>41824.731770833336</v>
      </c>
      <c r="D400" s="31" t="s">
        <v>569</v>
      </c>
      <c r="E400" s="27"/>
      <c r="F400" s="2" t="s">
        <v>984</v>
      </c>
    </row>
    <row r="401" spans="1:6" x14ac:dyDescent="0.25">
      <c r="A401" s="2">
        <v>154714807</v>
      </c>
      <c r="B401" s="2">
        <v>2591155</v>
      </c>
      <c r="C401" s="3">
        <v>41818.143564814818</v>
      </c>
      <c r="D401" s="31" t="s">
        <v>569</v>
      </c>
      <c r="F401" s="2" t="s">
        <v>984</v>
      </c>
    </row>
    <row r="402" spans="1:6" x14ac:dyDescent="0.25">
      <c r="A402" s="2">
        <v>154527855</v>
      </c>
      <c r="B402" s="2">
        <v>2589524</v>
      </c>
      <c r="C402" s="3">
        <v>41816.528113425928</v>
      </c>
      <c r="D402" s="31" t="s">
        <v>75</v>
      </c>
      <c r="F402" s="2" t="s">
        <v>984</v>
      </c>
    </row>
    <row r="403" spans="1:6" x14ac:dyDescent="0.25">
      <c r="A403" s="2">
        <v>154489389</v>
      </c>
      <c r="B403" s="2">
        <v>2587264</v>
      </c>
      <c r="C403" s="3">
        <v>41814.180185185185</v>
      </c>
      <c r="D403" s="31" t="s">
        <v>492</v>
      </c>
      <c r="F403" s="2" t="s">
        <v>984</v>
      </c>
    </row>
    <row r="404" spans="1:6" x14ac:dyDescent="0.25">
      <c r="A404" s="2">
        <v>154299930</v>
      </c>
      <c r="B404" s="2">
        <v>2584533</v>
      </c>
      <c r="C404" s="3">
        <v>41808.729432870372</v>
      </c>
      <c r="D404" s="31" t="s">
        <v>285</v>
      </c>
      <c r="F404" s="2" t="s">
        <v>984</v>
      </c>
    </row>
    <row r="405" spans="1:6" x14ac:dyDescent="0.25">
      <c r="A405" s="2">
        <v>154250858</v>
      </c>
      <c r="B405" s="2">
        <v>2583779</v>
      </c>
      <c r="C405" s="3">
        <v>41807.886192129627</v>
      </c>
      <c r="D405" s="31" t="s">
        <v>34</v>
      </c>
      <c r="F405" s="2" t="s">
        <v>984</v>
      </c>
    </row>
    <row r="406" spans="1:6" x14ac:dyDescent="0.25">
      <c r="A406" s="2">
        <v>154222059</v>
      </c>
      <c r="B406" s="2">
        <v>2573975</v>
      </c>
      <c r="C406" s="3">
        <v>41793.173078703701</v>
      </c>
      <c r="D406" s="31" t="s">
        <v>569</v>
      </c>
      <c r="F406" s="2" t="s">
        <v>984</v>
      </c>
    </row>
    <row r="407" spans="1:6" x14ac:dyDescent="0.25">
      <c r="A407" s="2">
        <v>154221656</v>
      </c>
      <c r="B407" s="2">
        <v>2564667</v>
      </c>
      <c r="C407" s="3">
        <v>41773.861377314817</v>
      </c>
      <c r="D407" s="31" t="s">
        <v>676</v>
      </c>
      <c r="E407" s="25"/>
      <c r="F407" s="2" t="s">
        <v>984</v>
      </c>
    </row>
    <row r="408" spans="1:6" x14ac:dyDescent="0.25">
      <c r="A408" s="2">
        <v>154204409</v>
      </c>
      <c r="B408" s="2">
        <v>2559742</v>
      </c>
      <c r="C408" s="3">
        <v>41764.446828703702</v>
      </c>
      <c r="D408" s="31" t="s">
        <v>492</v>
      </c>
      <c r="E408" s="27"/>
      <c r="F408" s="2" t="s">
        <v>984</v>
      </c>
    </row>
    <row r="409" spans="1:6" x14ac:dyDescent="0.25">
      <c r="A409" s="2">
        <v>154107084</v>
      </c>
      <c r="B409" s="2">
        <v>2551242</v>
      </c>
      <c r="C409" s="3">
        <v>41745.865474537037</v>
      </c>
      <c r="D409" s="31" t="s">
        <v>686</v>
      </c>
      <c r="F409" s="2" t="s">
        <v>984</v>
      </c>
    </row>
    <row r="410" spans="1:6" x14ac:dyDescent="0.25">
      <c r="A410" s="2">
        <v>153983788</v>
      </c>
      <c r="B410" s="2">
        <v>2550403</v>
      </c>
      <c r="C410" s="3">
        <v>41745.172638888886</v>
      </c>
      <c r="D410" s="31" t="s">
        <v>438</v>
      </c>
      <c r="F410" s="2" t="s">
        <v>984</v>
      </c>
    </row>
    <row r="411" spans="1:6" x14ac:dyDescent="0.25">
      <c r="A411" s="2">
        <v>153922913</v>
      </c>
      <c r="B411" s="2">
        <v>2541556</v>
      </c>
      <c r="C411" s="3">
        <v>41729.876631944448</v>
      </c>
      <c r="D411" s="31" t="s">
        <v>367</v>
      </c>
      <c r="F411" s="2" t="s">
        <v>984</v>
      </c>
    </row>
    <row r="412" spans="1:6" x14ac:dyDescent="0.25">
      <c r="A412" s="2">
        <v>153885605</v>
      </c>
      <c r="B412" s="2">
        <v>2532935</v>
      </c>
      <c r="C412" s="3">
        <v>41711.454560185186</v>
      </c>
      <c r="D412" s="31" t="s">
        <v>716</v>
      </c>
      <c r="F412" s="2" t="s">
        <v>984</v>
      </c>
    </row>
    <row r="413" spans="1:6" x14ac:dyDescent="0.25">
      <c r="A413" s="2">
        <v>153839187</v>
      </c>
      <c r="B413" s="2">
        <v>2531689</v>
      </c>
      <c r="C413" s="3">
        <v>41709.032106481478</v>
      </c>
      <c r="D413" s="31" t="s">
        <v>717</v>
      </c>
      <c r="F413" s="2" t="s">
        <v>984</v>
      </c>
    </row>
    <row r="414" spans="1:6" x14ac:dyDescent="0.25">
      <c r="A414" s="2">
        <v>153780293</v>
      </c>
      <c r="B414" s="2">
        <v>2459724</v>
      </c>
      <c r="C414" s="3">
        <v>41582.440821759257</v>
      </c>
      <c r="D414" s="31" t="s">
        <v>772</v>
      </c>
      <c r="F414" s="2" t="s">
        <v>984</v>
      </c>
    </row>
    <row r="415" spans="1:6" x14ac:dyDescent="0.25">
      <c r="A415" s="2">
        <v>153746553</v>
      </c>
      <c r="B415" s="2">
        <v>2235531</v>
      </c>
      <c r="C415" s="3">
        <v>41178.559328703705</v>
      </c>
      <c r="D415" s="31" t="s">
        <v>823</v>
      </c>
      <c r="F415" s="2" t="s">
        <v>984</v>
      </c>
    </row>
    <row r="416" spans="1:6" x14ac:dyDescent="0.25">
      <c r="A416" s="2">
        <v>153723687</v>
      </c>
      <c r="B416" s="2">
        <v>2218523</v>
      </c>
      <c r="C416" s="3">
        <v>41157.549444444441</v>
      </c>
      <c r="D416" s="31" t="s">
        <v>826</v>
      </c>
      <c r="F416" s="2" t="s">
        <v>984</v>
      </c>
    </row>
    <row r="417" spans="1:6" x14ac:dyDescent="0.25">
      <c r="A417" s="2">
        <v>153683288</v>
      </c>
      <c r="B417" s="2">
        <v>2157204</v>
      </c>
      <c r="C417" s="3">
        <v>41074.755358796298</v>
      </c>
      <c r="D417" s="31" t="s">
        <v>849</v>
      </c>
      <c r="F417" s="2" t="s">
        <v>984</v>
      </c>
    </row>
    <row r="418" spans="1:6" x14ac:dyDescent="0.25">
      <c r="A418" s="2">
        <v>153522117</v>
      </c>
      <c r="B418" s="2">
        <v>2061065</v>
      </c>
      <c r="C418" s="3">
        <v>40981.849710648145</v>
      </c>
      <c r="D418" s="31" t="s">
        <v>898</v>
      </c>
      <c r="F418" s="2" t="s">
        <v>984</v>
      </c>
    </row>
    <row r="419" spans="1:6" x14ac:dyDescent="0.25">
      <c r="A419" s="2">
        <v>153533097</v>
      </c>
      <c r="B419" s="2">
        <v>2059818</v>
      </c>
      <c r="C419" s="3">
        <v>40981.551481481481</v>
      </c>
      <c r="D419" s="31" t="s">
        <v>899</v>
      </c>
      <c r="F419" s="2" t="s">
        <v>984</v>
      </c>
    </row>
    <row r="420" spans="1:6" x14ac:dyDescent="0.25">
      <c r="A420" s="2">
        <v>153438477</v>
      </c>
      <c r="B420" s="2">
        <v>1969689</v>
      </c>
      <c r="C420" s="3">
        <v>40917.26284722222</v>
      </c>
      <c r="D420" s="31" t="s">
        <v>947</v>
      </c>
      <c r="F420" s="2" t="s">
        <v>984</v>
      </c>
    </row>
    <row r="421" spans="1:6" x14ac:dyDescent="0.25">
      <c r="A421" s="2">
        <v>153385691</v>
      </c>
      <c r="B421" s="2">
        <v>3305616</v>
      </c>
      <c r="C421" s="3">
        <v>42395.590243055558</v>
      </c>
      <c r="D421" s="31" t="s">
        <v>100</v>
      </c>
      <c r="E421" s="24"/>
      <c r="F421" s="2" t="s">
        <v>984</v>
      </c>
    </row>
    <row r="422" spans="1:6" x14ac:dyDescent="0.25">
      <c r="A422" s="2">
        <v>153315427</v>
      </c>
      <c r="B422" s="2">
        <v>3187731</v>
      </c>
      <c r="C422" s="3">
        <v>42315.145601851851</v>
      </c>
      <c r="D422" s="31" t="s">
        <v>21</v>
      </c>
      <c r="F422" s="2" t="s">
        <v>984</v>
      </c>
    </row>
    <row r="423" spans="1:6" x14ac:dyDescent="0.25">
      <c r="A423" s="2">
        <v>153247348</v>
      </c>
      <c r="B423" s="2">
        <v>3165578</v>
      </c>
      <c r="C423" s="3">
        <v>42304.387685185182</v>
      </c>
      <c r="D423" s="31" t="s">
        <v>21</v>
      </c>
      <c r="F423" s="2" t="s">
        <v>984</v>
      </c>
    </row>
    <row r="424" spans="1:6" x14ac:dyDescent="0.25">
      <c r="A424" s="2">
        <v>152773001</v>
      </c>
      <c r="B424" s="2">
        <v>3144291</v>
      </c>
      <c r="C424" s="3">
        <v>42289.740717592591</v>
      </c>
      <c r="D424" s="31" t="s">
        <v>234</v>
      </c>
      <c r="F424" s="2" t="s">
        <v>984</v>
      </c>
    </row>
    <row r="425" spans="1:6" x14ac:dyDescent="0.25">
      <c r="A425" s="2">
        <v>152771694</v>
      </c>
      <c r="B425" s="2">
        <v>3101680</v>
      </c>
      <c r="C425" s="3">
        <v>42262.507881944446</v>
      </c>
      <c r="D425" s="31" t="s">
        <v>21</v>
      </c>
      <c r="F425" s="2" t="s">
        <v>984</v>
      </c>
    </row>
    <row r="426" spans="1:6" x14ac:dyDescent="0.25">
      <c r="A426" s="2">
        <v>152664434</v>
      </c>
      <c r="B426" s="2">
        <v>3004588</v>
      </c>
      <c r="C426" s="3">
        <v>42180.460833333331</v>
      </c>
      <c r="D426" s="31" t="s">
        <v>310</v>
      </c>
      <c r="F426" s="2" t="s">
        <v>984</v>
      </c>
    </row>
    <row r="427" spans="1:6" x14ac:dyDescent="0.25">
      <c r="A427" s="2">
        <v>152632917</v>
      </c>
      <c r="B427" s="2">
        <v>2819591</v>
      </c>
      <c r="C427" s="3">
        <v>42044.327384259261</v>
      </c>
      <c r="D427" s="31" t="s">
        <v>438</v>
      </c>
      <c r="F427" s="2" t="s">
        <v>984</v>
      </c>
    </row>
    <row r="428" spans="1:6" x14ac:dyDescent="0.25">
      <c r="A428" s="2">
        <v>152620823</v>
      </c>
      <c r="B428" s="2">
        <v>2812543</v>
      </c>
      <c r="C428" s="3">
        <v>42038.727638888886</v>
      </c>
      <c r="D428" s="31" t="s">
        <v>438</v>
      </c>
      <c r="E428" s="25"/>
      <c r="F428" s="2" t="s">
        <v>984</v>
      </c>
    </row>
    <row r="429" spans="1:6" x14ac:dyDescent="0.25">
      <c r="A429" s="2">
        <v>152556318</v>
      </c>
      <c r="B429" s="2">
        <v>2725819</v>
      </c>
      <c r="C429" s="3">
        <v>41975.687106481484</v>
      </c>
      <c r="D429" s="31" t="s">
        <v>505</v>
      </c>
      <c r="E429" s="27"/>
      <c r="F429" s="2" t="s">
        <v>984</v>
      </c>
    </row>
    <row r="430" spans="1:6" x14ac:dyDescent="0.25">
      <c r="A430" s="2">
        <v>152484751</v>
      </c>
      <c r="B430" s="2">
        <v>2577156</v>
      </c>
      <c r="C430" s="3">
        <v>41795.172013888892</v>
      </c>
      <c r="D430" s="31" t="s">
        <v>653</v>
      </c>
      <c r="F430" s="2" t="s">
        <v>984</v>
      </c>
    </row>
    <row r="431" spans="1:6" x14ac:dyDescent="0.25">
      <c r="A431" s="2">
        <v>152412483</v>
      </c>
      <c r="B431" s="2">
        <v>2576656</v>
      </c>
      <c r="C431" s="3">
        <v>41794.56827546296</v>
      </c>
      <c r="D431" s="31" t="s">
        <v>657</v>
      </c>
      <c r="F431" s="2" t="s">
        <v>984</v>
      </c>
    </row>
    <row r="432" spans="1:6" x14ac:dyDescent="0.25">
      <c r="A432" s="2">
        <v>152415965</v>
      </c>
      <c r="B432" s="2">
        <v>2572664</v>
      </c>
      <c r="C432" s="3">
        <v>41788.073506944442</v>
      </c>
      <c r="D432" s="31" t="s">
        <v>662</v>
      </c>
      <c r="F432" s="2" t="s">
        <v>984</v>
      </c>
    </row>
    <row r="433" spans="1:6" x14ac:dyDescent="0.25">
      <c r="A433" s="2">
        <v>149935827</v>
      </c>
      <c r="B433" s="2">
        <v>3358418</v>
      </c>
      <c r="C433" s="3">
        <v>42447.138842592591</v>
      </c>
      <c r="D433" s="31" t="s">
        <v>34</v>
      </c>
      <c r="F433" s="2" t="s">
        <v>984</v>
      </c>
    </row>
    <row r="434" spans="1:6" x14ac:dyDescent="0.25">
      <c r="A434" s="2">
        <v>149886028</v>
      </c>
      <c r="B434" s="2">
        <v>3352779</v>
      </c>
      <c r="C434" s="3">
        <v>42440.185636574075</v>
      </c>
      <c r="D434" s="31" t="s">
        <v>45</v>
      </c>
      <c r="F434" s="2" t="s">
        <v>984</v>
      </c>
    </row>
    <row r="435" spans="1:6" x14ac:dyDescent="0.25">
      <c r="A435" s="2">
        <v>149811663</v>
      </c>
      <c r="B435" s="2">
        <v>3332705</v>
      </c>
      <c r="C435" s="3">
        <v>42417.696006944447</v>
      </c>
      <c r="D435" s="31" t="s">
        <v>75</v>
      </c>
      <c r="F435" s="2" t="s">
        <v>984</v>
      </c>
    </row>
    <row r="436" spans="1:6" x14ac:dyDescent="0.25">
      <c r="A436" s="2">
        <v>149811471</v>
      </c>
      <c r="B436" s="2">
        <v>3328434</v>
      </c>
      <c r="C436" s="3">
        <v>42412.136481481481</v>
      </c>
      <c r="D436" s="31" t="s">
        <v>80</v>
      </c>
      <c r="F436" s="2" t="s">
        <v>984</v>
      </c>
    </row>
    <row r="437" spans="1:6" x14ac:dyDescent="0.25">
      <c r="A437" s="2">
        <v>149811373</v>
      </c>
      <c r="B437" s="2">
        <v>3174156</v>
      </c>
      <c r="C437" s="3">
        <v>42308.106458333335</v>
      </c>
      <c r="D437" s="31" t="s">
        <v>14</v>
      </c>
      <c r="F437" s="2" t="s">
        <v>984</v>
      </c>
    </row>
    <row r="438" spans="1:6" x14ac:dyDescent="0.25">
      <c r="A438" s="2">
        <v>149095288</v>
      </c>
      <c r="B438" s="2">
        <v>3144287</v>
      </c>
      <c r="C438" s="3">
        <v>42289.724803240744</v>
      </c>
      <c r="D438" s="31" t="s">
        <v>30</v>
      </c>
      <c r="F438" s="2" t="s">
        <v>984</v>
      </c>
    </row>
    <row r="439" spans="1:6" x14ac:dyDescent="0.25">
      <c r="A439" s="2">
        <v>149016537</v>
      </c>
      <c r="B439" s="2">
        <v>3128631</v>
      </c>
      <c r="C439" s="3">
        <v>42279.091817129629</v>
      </c>
      <c r="D439" s="31" t="s">
        <v>248</v>
      </c>
      <c r="F439" s="2" t="s">
        <v>984</v>
      </c>
    </row>
    <row r="440" spans="1:6" x14ac:dyDescent="0.25">
      <c r="A440" s="2">
        <v>148793433</v>
      </c>
      <c r="B440" s="2">
        <v>3111560</v>
      </c>
      <c r="C440" s="3">
        <v>42269.418946759259</v>
      </c>
      <c r="D440" s="31" t="s">
        <v>256</v>
      </c>
      <c r="F440" s="2" t="s">
        <v>984</v>
      </c>
    </row>
    <row r="441" spans="1:6" x14ac:dyDescent="0.25">
      <c r="A441" s="2">
        <v>148260417</v>
      </c>
      <c r="B441" s="2">
        <v>3096393</v>
      </c>
      <c r="C441" s="3">
        <v>42257.665578703702</v>
      </c>
      <c r="D441" s="31" t="s">
        <v>264</v>
      </c>
      <c r="F441" s="2" t="s">
        <v>984</v>
      </c>
    </row>
    <row r="442" spans="1:6" x14ac:dyDescent="0.25">
      <c r="A442" s="2">
        <v>148215531</v>
      </c>
      <c r="B442" s="2">
        <v>2959907</v>
      </c>
      <c r="C442" s="3">
        <v>42150.808252314811</v>
      </c>
      <c r="D442" s="31" t="s">
        <v>355</v>
      </c>
      <c r="F442" s="2" t="s">
        <v>984</v>
      </c>
    </row>
    <row r="443" spans="1:6" x14ac:dyDescent="0.25">
      <c r="A443" s="2">
        <v>147928560</v>
      </c>
      <c r="B443" s="2">
        <v>2925813</v>
      </c>
      <c r="C443" s="3">
        <v>42122.152986111112</v>
      </c>
      <c r="D443" s="31" t="s">
        <v>366</v>
      </c>
      <c r="F443" s="2" t="s">
        <v>984</v>
      </c>
    </row>
    <row r="444" spans="1:6" x14ac:dyDescent="0.25">
      <c r="A444" s="2">
        <v>147836252</v>
      </c>
      <c r="B444" s="2">
        <v>2915369</v>
      </c>
      <c r="C444" s="3">
        <v>42110.865567129629</v>
      </c>
      <c r="D444" s="31" t="s">
        <v>371</v>
      </c>
      <c r="F444" s="2" t="s">
        <v>984</v>
      </c>
    </row>
    <row r="445" spans="1:6" x14ac:dyDescent="0.25">
      <c r="A445" s="2">
        <v>147787023</v>
      </c>
      <c r="B445" s="2">
        <v>2902136</v>
      </c>
      <c r="C445" s="3">
        <v>42098.137314814812</v>
      </c>
      <c r="D445" s="31" t="s">
        <v>384</v>
      </c>
      <c r="F445" s="2" t="s">
        <v>984</v>
      </c>
    </row>
    <row r="446" spans="1:6" x14ac:dyDescent="0.25">
      <c r="A446" s="2">
        <v>147789088</v>
      </c>
      <c r="B446" s="2">
        <v>2898144</v>
      </c>
      <c r="C446" s="3">
        <v>42096.399224537039</v>
      </c>
      <c r="D446" s="31" t="s">
        <v>387</v>
      </c>
      <c r="F446" s="2" t="s">
        <v>984</v>
      </c>
    </row>
    <row r="447" spans="1:6" x14ac:dyDescent="0.25">
      <c r="A447" s="2">
        <v>147766072</v>
      </c>
      <c r="B447" s="2">
        <v>2886071</v>
      </c>
      <c r="C447" s="3">
        <v>42088.734895833331</v>
      </c>
      <c r="D447" s="31" t="s">
        <v>395</v>
      </c>
      <c r="F447" s="2" t="s">
        <v>984</v>
      </c>
    </row>
    <row r="448" spans="1:6" x14ac:dyDescent="0.25">
      <c r="A448" s="2">
        <v>147500858</v>
      </c>
      <c r="B448" s="2">
        <v>2884295</v>
      </c>
      <c r="C448" s="3">
        <v>42088.4294212963</v>
      </c>
      <c r="D448" s="31" t="s">
        <v>397</v>
      </c>
      <c r="F448" s="2" t="s">
        <v>984</v>
      </c>
    </row>
    <row r="449" spans="1:6" x14ac:dyDescent="0.25">
      <c r="A449" s="2">
        <v>147418507</v>
      </c>
      <c r="B449" s="2">
        <v>2809587</v>
      </c>
      <c r="C449" s="3">
        <v>42038.600659722222</v>
      </c>
      <c r="D449" s="31" t="s">
        <v>445</v>
      </c>
      <c r="F449" s="2" t="s">
        <v>984</v>
      </c>
    </row>
    <row r="450" spans="1:6" x14ac:dyDescent="0.25">
      <c r="A450" s="2">
        <v>147219564</v>
      </c>
      <c r="B450" s="2">
        <v>2729664</v>
      </c>
      <c r="C450" s="3">
        <v>41978.178310185183</v>
      </c>
      <c r="D450" s="31" t="s">
        <v>496</v>
      </c>
      <c r="F450" s="2" t="s">
        <v>984</v>
      </c>
    </row>
    <row r="451" spans="1:6" x14ac:dyDescent="0.25">
      <c r="A451" s="2">
        <v>135846207</v>
      </c>
      <c r="B451" s="2">
        <v>2451330</v>
      </c>
      <c r="C451" s="3">
        <v>41563.53020833333</v>
      </c>
      <c r="D451" s="31" t="s">
        <v>777</v>
      </c>
      <c r="F451" s="2" t="s">
        <v>984</v>
      </c>
    </row>
    <row r="452" spans="1:6" x14ac:dyDescent="0.25">
      <c r="A452" s="2">
        <v>135293787</v>
      </c>
      <c r="B452" s="2">
        <v>2310223</v>
      </c>
      <c r="C452" s="3">
        <v>41295.648611111108</v>
      </c>
      <c r="D452" s="31" t="s">
        <v>799</v>
      </c>
      <c r="F452" s="2" t="s">
        <v>984</v>
      </c>
    </row>
    <row r="453" spans="1:6" x14ac:dyDescent="0.25">
      <c r="A453" s="2">
        <v>134710467</v>
      </c>
      <c r="B453" s="2">
        <v>2309484</v>
      </c>
      <c r="C453" s="3">
        <v>41292.523645833331</v>
      </c>
      <c r="D453" s="31" t="s">
        <v>801</v>
      </c>
      <c r="F453" s="2" t="s">
        <v>984</v>
      </c>
    </row>
    <row r="454" spans="1:6" x14ac:dyDescent="0.25">
      <c r="A454" s="2">
        <v>134561186</v>
      </c>
      <c r="B454" s="2">
        <v>2291286</v>
      </c>
      <c r="C454" s="3">
        <v>41250.703055555554</v>
      </c>
      <c r="D454" s="31" t="s">
        <v>809</v>
      </c>
      <c r="F454" s="2" t="s">
        <v>984</v>
      </c>
    </row>
    <row r="455" spans="1:6" x14ac:dyDescent="0.25">
      <c r="A455" s="2">
        <v>130532947</v>
      </c>
      <c r="B455" s="2">
        <v>2021584</v>
      </c>
      <c r="C455" s="3">
        <v>40949.583333333336</v>
      </c>
      <c r="D455" s="31" t="s">
        <v>920</v>
      </c>
      <c r="F455" s="2" t="s">
        <v>984</v>
      </c>
    </row>
    <row r="456" spans="1:6" x14ac:dyDescent="0.25">
      <c r="A456" s="2">
        <v>129821610</v>
      </c>
      <c r="B456" s="2">
        <v>2000534</v>
      </c>
      <c r="C456" s="3">
        <v>40935.438935185186</v>
      </c>
      <c r="D456" s="31" t="s">
        <v>934</v>
      </c>
      <c r="F456" s="2" t="s">
        <v>984</v>
      </c>
    </row>
    <row r="457" spans="1:6" x14ac:dyDescent="0.25">
      <c r="A457" s="2">
        <v>129396550</v>
      </c>
      <c r="B457" s="2">
        <v>1950953</v>
      </c>
      <c r="C457" s="3">
        <v>40896.545162037037</v>
      </c>
      <c r="D457" s="31" t="s">
        <v>950</v>
      </c>
      <c r="F457" s="2" t="s">
        <v>984</v>
      </c>
    </row>
    <row r="458" spans="1:6" x14ac:dyDescent="0.25">
      <c r="A458" s="2">
        <v>128203048</v>
      </c>
      <c r="B458" s="2">
        <v>2807114</v>
      </c>
      <c r="C458" s="3">
        <v>42038.329895833333</v>
      </c>
      <c r="D458" s="31" t="s">
        <v>446</v>
      </c>
      <c r="F458" s="2" t="s">
        <v>984</v>
      </c>
    </row>
    <row r="459" spans="1:6" x14ac:dyDescent="0.25">
      <c r="A459" s="2">
        <v>127113747</v>
      </c>
      <c r="B459" s="2">
        <v>2550405</v>
      </c>
      <c r="C459" s="3">
        <v>41745.183981481481</v>
      </c>
      <c r="D459" s="31" t="s">
        <v>689</v>
      </c>
      <c r="F459" s="2" t="s">
        <v>984</v>
      </c>
    </row>
    <row r="460" spans="1:6" x14ac:dyDescent="0.25">
      <c r="A460" s="2">
        <v>132555870</v>
      </c>
      <c r="B460" s="2">
        <v>2113004</v>
      </c>
      <c r="C460" s="3">
        <v>41025.09815972222</v>
      </c>
      <c r="D460" s="31" t="s">
        <v>868</v>
      </c>
      <c r="F460" s="2" t="s">
        <v>984</v>
      </c>
    </row>
    <row r="461" spans="1:6" x14ac:dyDescent="0.25">
      <c r="A461" s="2">
        <v>131387651</v>
      </c>
      <c r="B461" s="2">
        <v>2048568</v>
      </c>
      <c r="C461" s="3">
        <v>40973.461898148147</v>
      </c>
      <c r="D461" s="31" t="s">
        <v>905</v>
      </c>
      <c r="F461" s="2" t="s">
        <v>984</v>
      </c>
    </row>
    <row r="462" spans="1:6" x14ac:dyDescent="0.25">
      <c r="A462" s="2">
        <v>130272890</v>
      </c>
      <c r="B462" s="2">
        <v>2004555</v>
      </c>
      <c r="C462" s="3">
        <v>40938.827175925922</v>
      </c>
      <c r="D462" s="31" t="s">
        <v>930</v>
      </c>
      <c r="F462" s="2" t="s">
        <v>984</v>
      </c>
    </row>
    <row r="463" spans="1:6" x14ac:dyDescent="0.25">
      <c r="A463" s="2">
        <v>129768894</v>
      </c>
      <c r="B463" s="2">
        <v>2000232</v>
      </c>
      <c r="C463" s="3">
        <v>40934.714907407404</v>
      </c>
      <c r="D463" s="31" t="s">
        <v>935</v>
      </c>
      <c r="F463" s="2" t="s">
        <v>984</v>
      </c>
    </row>
    <row r="464" spans="1:6" x14ac:dyDescent="0.25">
      <c r="A464" s="2">
        <v>129709980</v>
      </c>
      <c r="B464" s="2">
        <v>1994183</v>
      </c>
      <c r="C464" s="3">
        <v>40931.857592592591</v>
      </c>
      <c r="D464" s="31" t="s">
        <v>940</v>
      </c>
      <c r="F464" s="2" t="s">
        <v>984</v>
      </c>
    </row>
    <row r="465" spans="1:6" x14ac:dyDescent="0.25">
      <c r="A465" s="2">
        <v>129679467</v>
      </c>
      <c r="B465" s="2">
        <v>1992456</v>
      </c>
      <c r="C465" s="3">
        <v>40931.456412037034</v>
      </c>
      <c r="D465" s="31" t="s">
        <v>940</v>
      </c>
      <c r="F465" s="2" t="s">
        <v>984</v>
      </c>
    </row>
    <row r="466" spans="1:6" x14ac:dyDescent="0.25">
      <c r="A466" s="2">
        <v>129567009</v>
      </c>
      <c r="B466" s="2">
        <v>1969690</v>
      </c>
      <c r="C466" s="3">
        <v>40917.264594907407</v>
      </c>
      <c r="D466" s="31" t="s">
        <v>946</v>
      </c>
      <c r="F466" s="2" t="s">
        <v>984</v>
      </c>
    </row>
    <row r="467" spans="1:6" x14ac:dyDescent="0.25">
      <c r="A467" s="2">
        <v>129343287</v>
      </c>
      <c r="B467" s="2">
        <v>1942468</v>
      </c>
      <c r="C467" s="3">
        <v>40889.851307870369</v>
      </c>
      <c r="D467" s="31" t="s">
        <v>946</v>
      </c>
      <c r="F467" s="2" t="s">
        <v>984</v>
      </c>
    </row>
    <row r="468" spans="1:6" x14ac:dyDescent="0.25">
      <c r="A468" s="2">
        <v>147067447</v>
      </c>
      <c r="B468" s="2">
        <v>3187988</v>
      </c>
      <c r="C468" s="3">
        <v>42317.428518518522</v>
      </c>
      <c r="D468" s="31" t="s">
        <v>185</v>
      </c>
      <c r="F468" s="2" t="s">
        <v>984</v>
      </c>
    </row>
    <row r="469" spans="1:6" x14ac:dyDescent="0.25">
      <c r="A469" s="2">
        <v>100751702</v>
      </c>
      <c r="B469" s="2">
        <v>3066238</v>
      </c>
      <c r="C469" s="3">
        <v>42233.559942129628</v>
      </c>
      <c r="D469" s="31" t="s">
        <v>288</v>
      </c>
      <c r="F469" s="2" t="s">
        <v>984</v>
      </c>
    </row>
    <row r="470" spans="1:6" x14ac:dyDescent="0.25">
      <c r="A470" s="2">
        <v>132050980</v>
      </c>
      <c r="B470" s="2">
        <v>2285698</v>
      </c>
      <c r="C470" s="3">
        <v>41242.487326388888</v>
      </c>
      <c r="D470" s="31" t="s">
        <v>981</v>
      </c>
      <c r="F470" s="2" t="s">
        <v>984</v>
      </c>
    </row>
    <row r="471" spans="1:6" x14ac:dyDescent="0.25">
      <c r="A471" s="2">
        <v>146361023</v>
      </c>
      <c r="B471" s="2">
        <v>2854467</v>
      </c>
      <c r="C471" s="3">
        <v>42066.519479166665</v>
      </c>
      <c r="D471" s="31" t="s">
        <v>420</v>
      </c>
      <c r="F471" s="2" t="s">
        <v>984</v>
      </c>
    </row>
    <row r="472" spans="1:6" x14ac:dyDescent="0.25">
      <c r="A472" s="2">
        <v>145066122</v>
      </c>
      <c r="B472" s="2">
        <v>2746514</v>
      </c>
      <c r="C472" s="3">
        <v>41991.966817129629</v>
      </c>
      <c r="D472" s="31" t="s">
        <v>481</v>
      </c>
      <c r="F472" s="2" t="s">
        <v>984</v>
      </c>
    </row>
    <row r="473" spans="1:6" x14ac:dyDescent="0.25">
      <c r="A473" s="2">
        <v>139967968</v>
      </c>
      <c r="B473" s="2">
        <v>2577942</v>
      </c>
      <c r="C473" s="3">
        <v>41795.705023148148</v>
      </c>
      <c r="D473" s="31" t="s">
        <v>650</v>
      </c>
      <c r="F473" s="2" t="s">
        <v>984</v>
      </c>
    </row>
    <row r="474" spans="1:6" x14ac:dyDescent="0.25">
      <c r="A474" s="2">
        <v>139493444</v>
      </c>
      <c r="B474" s="2">
        <v>2551323</v>
      </c>
      <c r="C474" s="3">
        <v>41746.43472222222</v>
      </c>
      <c r="D474" s="31" t="s">
        <v>685</v>
      </c>
      <c r="F474" s="2" t="s">
        <v>984</v>
      </c>
    </row>
    <row r="475" spans="1:6" x14ac:dyDescent="0.25">
      <c r="A475" s="2">
        <v>139093857</v>
      </c>
      <c r="B475" s="2">
        <v>2544022</v>
      </c>
      <c r="C475" s="3">
        <v>41733.046597222223</v>
      </c>
      <c r="D475" s="31" t="s">
        <v>698</v>
      </c>
      <c r="F475" s="2" t="s">
        <v>984</v>
      </c>
    </row>
    <row r="476" spans="1:6" x14ac:dyDescent="0.25">
      <c r="A476" s="2">
        <v>132833968</v>
      </c>
      <c r="B476" s="2">
        <v>2167532</v>
      </c>
      <c r="C476" s="3">
        <v>41085.544814814813</v>
      </c>
      <c r="D476" s="31" t="s">
        <v>847</v>
      </c>
      <c r="F476" s="2" t="s">
        <v>984</v>
      </c>
    </row>
    <row r="477" spans="1:6" x14ac:dyDescent="0.25">
      <c r="A477" s="2">
        <v>132347308</v>
      </c>
      <c r="B477" s="2">
        <v>2105512</v>
      </c>
      <c r="C477" s="3">
        <v>41018.561863425923</v>
      </c>
      <c r="D477" s="31" t="s">
        <v>873</v>
      </c>
      <c r="F477" s="2" t="s">
        <v>984</v>
      </c>
    </row>
    <row r="478" spans="1:6" x14ac:dyDescent="0.25">
      <c r="A478" s="2">
        <v>132167247</v>
      </c>
      <c r="B478" s="2">
        <v>2102018</v>
      </c>
      <c r="C478" s="3">
        <v>41016.519745370373</v>
      </c>
      <c r="D478" s="31" t="s">
        <v>877</v>
      </c>
      <c r="F478" s="2" t="s">
        <v>984</v>
      </c>
    </row>
    <row r="479" spans="1:6" x14ac:dyDescent="0.25">
      <c r="A479" s="2">
        <v>131593701</v>
      </c>
      <c r="B479" s="2">
        <v>2077703</v>
      </c>
      <c r="C479" s="3">
        <v>40995.533356481479</v>
      </c>
      <c r="D479" s="31" t="s">
        <v>888</v>
      </c>
      <c r="F479" s="2" t="s">
        <v>984</v>
      </c>
    </row>
    <row r="480" spans="1:6" x14ac:dyDescent="0.25">
      <c r="A480" s="2">
        <v>131591166</v>
      </c>
      <c r="B480" s="2">
        <v>2072131</v>
      </c>
      <c r="C480" s="3">
        <v>40990.024236111109</v>
      </c>
      <c r="D480" s="31" t="s">
        <v>892</v>
      </c>
      <c r="F480" s="2" t="s">
        <v>984</v>
      </c>
    </row>
    <row r="481" spans="1:6" x14ac:dyDescent="0.25">
      <c r="A481" s="2">
        <v>131447387</v>
      </c>
      <c r="B481" s="2">
        <v>2050369</v>
      </c>
      <c r="C481" s="3">
        <v>40974.554097222222</v>
      </c>
      <c r="D481" s="31" t="s">
        <v>903</v>
      </c>
      <c r="F481" s="2" t="s">
        <v>984</v>
      </c>
    </row>
    <row r="482" spans="1:6" x14ac:dyDescent="0.25">
      <c r="A482" s="2">
        <v>150031055</v>
      </c>
      <c r="B482" s="2">
        <v>1911212</v>
      </c>
      <c r="C482" s="3">
        <v>40869.827118055553</v>
      </c>
      <c r="D482" s="31" t="s">
        <v>959</v>
      </c>
      <c r="F482" s="2" t="s">
        <v>984</v>
      </c>
    </row>
    <row r="483" spans="1:6" x14ac:dyDescent="0.25">
      <c r="A483" s="2">
        <v>154807727</v>
      </c>
      <c r="B483" s="2">
        <v>3373374</v>
      </c>
      <c r="C483" s="3">
        <v>42467.109976851854</v>
      </c>
      <c r="D483" s="31" t="s">
        <v>8</v>
      </c>
      <c r="F483" s="2" t="s">
        <v>979</v>
      </c>
    </row>
    <row r="484" spans="1:6" x14ac:dyDescent="0.25">
      <c r="A484" s="2">
        <v>150999704</v>
      </c>
      <c r="B484" s="2">
        <v>3305562</v>
      </c>
      <c r="C484" s="3">
        <v>42395.548252314817</v>
      </c>
      <c r="D484" s="31" t="s">
        <v>101</v>
      </c>
      <c r="E484" s="24"/>
      <c r="F484" s="2" t="s">
        <v>979</v>
      </c>
    </row>
    <row r="485" spans="1:6" x14ac:dyDescent="0.25">
      <c r="A485" s="2">
        <v>150985122</v>
      </c>
      <c r="B485" s="2">
        <v>3305015</v>
      </c>
      <c r="C485" s="3">
        <v>42395.172662037039</v>
      </c>
      <c r="D485" s="31" t="s">
        <v>103</v>
      </c>
      <c r="F485" s="2" t="s">
        <v>979</v>
      </c>
    </row>
    <row r="486" spans="1:6" x14ac:dyDescent="0.25">
      <c r="A486" s="2">
        <v>150351267</v>
      </c>
      <c r="B486" s="2">
        <v>3286754</v>
      </c>
      <c r="C486" s="3">
        <v>42383.00141203704</v>
      </c>
      <c r="D486" s="31" t="s">
        <v>67</v>
      </c>
      <c r="F486" s="2" t="s">
        <v>979</v>
      </c>
    </row>
    <row r="487" spans="1:6" x14ac:dyDescent="0.25">
      <c r="A487" s="2">
        <v>145470264</v>
      </c>
      <c r="B487" s="2">
        <v>3156832</v>
      </c>
      <c r="C487" s="3">
        <v>42298.164259259262</v>
      </c>
      <c r="D487" s="31" t="s">
        <v>221</v>
      </c>
      <c r="F487" s="2" t="s">
        <v>979</v>
      </c>
    </row>
    <row r="488" spans="1:6" x14ac:dyDescent="0.25">
      <c r="A488" s="2">
        <v>142289038</v>
      </c>
      <c r="B488" s="2">
        <v>3059751</v>
      </c>
      <c r="C488" s="3">
        <v>42227.31050925926</v>
      </c>
      <c r="D488" s="31" t="s">
        <v>289</v>
      </c>
      <c r="F488" s="2" t="s">
        <v>979</v>
      </c>
    </row>
    <row r="489" spans="1:6" x14ac:dyDescent="0.25">
      <c r="A489" s="2">
        <v>131515301</v>
      </c>
      <c r="B489" s="2">
        <v>2732545</v>
      </c>
      <c r="C489" s="3">
        <v>41979.150416666664</v>
      </c>
      <c r="D489" s="31" t="s">
        <v>495</v>
      </c>
      <c r="F489" s="2" t="s">
        <v>979</v>
      </c>
    </row>
    <row r="490" spans="1:6" x14ac:dyDescent="0.25">
      <c r="A490" s="2">
        <v>153593701</v>
      </c>
      <c r="B490" s="2">
        <v>3353723</v>
      </c>
      <c r="C490" s="3">
        <v>42443.275833333333</v>
      </c>
      <c r="D490" s="31" t="s">
        <v>43</v>
      </c>
      <c r="F490" s="2" t="s">
        <v>979</v>
      </c>
    </row>
    <row r="491" spans="1:6" x14ac:dyDescent="0.25">
      <c r="A491" s="2">
        <v>153385271</v>
      </c>
      <c r="B491" s="2">
        <v>3350655</v>
      </c>
      <c r="C491" s="3">
        <v>42437.975787037038</v>
      </c>
      <c r="D491" s="31" t="s">
        <v>51</v>
      </c>
      <c r="F491" s="2" t="s">
        <v>979</v>
      </c>
    </row>
    <row r="492" spans="1:6" x14ac:dyDescent="0.25">
      <c r="A492" s="2">
        <v>153281429</v>
      </c>
      <c r="B492" s="2">
        <v>3348676</v>
      </c>
      <c r="C492" s="3">
        <v>42436.544444444444</v>
      </c>
      <c r="D492" s="31" t="s">
        <v>53</v>
      </c>
      <c r="F492" s="2" t="s">
        <v>979</v>
      </c>
    </row>
    <row r="493" spans="1:6" x14ac:dyDescent="0.25">
      <c r="A493" s="2">
        <v>152537608</v>
      </c>
      <c r="B493" s="2">
        <v>3337288</v>
      </c>
      <c r="C493" s="3">
        <v>42423.743645833332</v>
      </c>
      <c r="D493" s="31" t="s">
        <v>68</v>
      </c>
      <c r="F493" s="2" t="s">
        <v>979</v>
      </c>
    </row>
    <row r="494" spans="1:6" x14ac:dyDescent="0.25">
      <c r="A494" s="2">
        <v>149209547</v>
      </c>
      <c r="B494" s="2">
        <v>3252799</v>
      </c>
      <c r="C494" s="3">
        <v>42356.990115740744</v>
      </c>
      <c r="D494" s="31" t="s">
        <v>134</v>
      </c>
      <c r="F494" s="2" t="s">
        <v>979</v>
      </c>
    </row>
    <row r="495" spans="1:6" x14ac:dyDescent="0.25">
      <c r="A495" s="2">
        <v>142873257</v>
      </c>
      <c r="B495" s="2">
        <v>3077707</v>
      </c>
      <c r="C495" s="3">
        <v>42243.493460648147</v>
      </c>
      <c r="D495" s="31" t="s">
        <v>282</v>
      </c>
      <c r="F495" s="2" t="s">
        <v>979</v>
      </c>
    </row>
    <row r="496" spans="1:6" x14ac:dyDescent="0.25">
      <c r="A496" s="2">
        <v>142873179</v>
      </c>
      <c r="B496" s="2">
        <v>3077704</v>
      </c>
      <c r="C496" s="3">
        <v>42243.492210648146</v>
      </c>
      <c r="D496" s="31" t="s">
        <v>110</v>
      </c>
      <c r="F496" s="2" t="s">
        <v>979</v>
      </c>
    </row>
    <row r="497" spans="1:6" x14ac:dyDescent="0.25">
      <c r="A497" s="2">
        <v>139325589</v>
      </c>
      <c r="B497" s="2">
        <v>2964557</v>
      </c>
      <c r="C497" s="3">
        <v>42153.658668981479</v>
      </c>
      <c r="D497" s="31" t="s">
        <v>347</v>
      </c>
      <c r="F497" s="2" t="s">
        <v>979</v>
      </c>
    </row>
    <row r="498" spans="1:6" x14ac:dyDescent="0.25">
      <c r="A498" s="2">
        <v>136511584</v>
      </c>
      <c r="B498" s="2">
        <v>2886070</v>
      </c>
      <c r="C498" s="3">
        <v>42088.73300925926</v>
      </c>
      <c r="D498" s="31" t="s">
        <v>396</v>
      </c>
      <c r="F498" s="2" t="s">
        <v>979</v>
      </c>
    </row>
    <row r="499" spans="1:6" x14ac:dyDescent="0.25">
      <c r="A499" s="2">
        <v>135867668</v>
      </c>
      <c r="B499" s="2">
        <v>2867966</v>
      </c>
      <c r="C499" s="3">
        <v>42075.656122685185</v>
      </c>
      <c r="D499" s="31" t="s">
        <v>405</v>
      </c>
      <c r="F499" s="2" t="s">
        <v>979</v>
      </c>
    </row>
    <row r="500" spans="1:6" x14ac:dyDescent="0.25">
      <c r="A500" s="2">
        <v>134647620</v>
      </c>
      <c r="B500" s="2">
        <v>2829555</v>
      </c>
      <c r="C500" s="3">
        <v>42053.053935185184</v>
      </c>
      <c r="D500" s="31" t="s">
        <v>431</v>
      </c>
      <c r="F500" s="2" t="s">
        <v>979</v>
      </c>
    </row>
    <row r="501" spans="1:6" x14ac:dyDescent="0.25">
      <c r="A501" s="2">
        <v>133479644</v>
      </c>
      <c r="B501" s="2">
        <v>2794278</v>
      </c>
      <c r="C501" s="3">
        <v>42026.828043981484</v>
      </c>
      <c r="D501" s="31" t="s">
        <v>452</v>
      </c>
      <c r="F501" s="2" t="s">
        <v>979</v>
      </c>
    </row>
    <row r="502" spans="1:6" x14ac:dyDescent="0.25">
      <c r="A502" s="2">
        <v>133339917</v>
      </c>
      <c r="B502" s="2">
        <v>2787504</v>
      </c>
      <c r="C502" s="3">
        <v>42025.140868055554</v>
      </c>
      <c r="D502" s="31" t="s">
        <v>455</v>
      </c>
      <c r="F502" s="2" t="s">
        <v>979</v>
      </c>
    </row>
    <row r="503" spans="1:6" x14ac:dyDescent="0.25">
      <c r="A503" s="2">
        <v>131710977</v>
      </c>
      <c r="B503" s="2">
        <v>2737826</v>
      </c>
      <c r="C503" s="3">
        <v>41983.845497685186</v>
      </c>
      <c r="D503" s="31" t="s">
        <v>490</v>
      </c>
      <c r="F503" s="2" t="s">
        <v>979</v>
      </c>
    </row>
    <row r="504" spans="1:6" x14ac:dyDescent="0.25">
      <c r="A504" s="2">
        <v>131045312</v>
      </c>
      <c r="B504" s="2">
        <v>2718210</v>
      </c>
      <c r="C504" s="3">
        <v>41969.996793981481</v>
      </c>
      <c r="D504" s="31" t="s">
        <v>508</v>
      </c>
      <c r="F504" s="2" t="s">
        <v>979</v>
      </c>
    </row>
    <row r="505" spans="1:6" x14ac:dyDescent="0.25">
      <c r="A505" s="2">
        <v>129709946</v>
      </c>
      <c r="B505" s="2">
        <v>2685363</v>
      </c>
      <c r="C505" s="3">
        <v>41936.686041666668</v>
      </c>
      <c r="D505" s="31" t="s">
        <v>542</v>
      </c>
      <c r="F505" s="2" t="s">
        <v>979</v>
      </c>
    </row>
    <row r="506" spans="1:6" x14ac:dyDescent="0.25">
      <c r="A506" s="2">
        <v>129342246</v>
      </c>
      <c r="B506" s="2">
        <v>2676787</v>
      </c>
      <c r="C506" s="3">
        <v>41927.708657407406</v>
      </c>
      <c r="D506" s="31" t="s">
        <v>548</v>
      </c>
      <c r="F506" s="2" t="s">
        <v>979</v>
      </c>
    </row>
    <row r="507" spans="1:6" x14ac:dyDescent="0.25">
      <c r="A507" s="2">
        <v>129185300</v>
      </c>
      <c r="B507" s="2">
        <v>2672571</v>
      </c>
      <c r="C507" s="3">
        <v>41923.07708333333</v>
      </c>
      <c r="D507" s="31" t="s">
        <v>553</v>
      </c>
      <c r="F507" s="2" t="s">
        <v>979</v>
      </c>
    </row>
    <row r="508" spans="1:6" x14ac:dyDescent="0.25">
      <c r="A508" s="2">
        <v>127348291</v>
      </c>
      <c r="B508" s="2">
        <v>2626903</v>
      </c>
      <c r="C508" s="3">
        <v>41872.459629629629</v>
      </c>
      <c r="D508" s="31" t="s">
        <v>593</v>
      </c>
      <c r="F508" s="2" t="s">
        <v>979</v>
      </c>
    </row>
    <row r="509" spans="1:6" x14ac:dyDescent="0.25">
      <c r="A509" s="2">
        <v>126667813</v>
      </c>
      <c r="B509" s="2">
        <v>2606444</v>
      </c>
      <c r="C509" s="3">
        <v>41841.868935185186</v>
      </c>
      <c r="D509" s="31" t="s">
        <v>602</v>
      </c>
      <c r="F509" s="2" t="s">
        <v>979</v>
      </c>
    </row>
    <row r="510" spans="1:6" x14ac:dyDescent="0.25">
      <c r="A510" s="2">
        <v>126329757</v>
      </c>
      <c r="B510" s="2">
        <v>2599011</v>
      </c>
      <c r="C510" s="3">
        <v>41829.511261574073</v>
      </c>
      <c r="D510" s="31" t="s">
        <v>606</v>
      </c>
      <c r="F510" s="2" t="s">
        <v>979</v>
      </c>
    </row>
    <row r="511" spans="1:6" x14ac:dyDescent="0.25">
      <c r="A511" s="2">
        <v>126269829</v>
      </c>
      <c r="B511" s="2">
        <v>2597914</v>
      </c>
      <c r="C511" s="3">
        <v>41828.515509259261</v>
      </c>
      <c r="D511" s="31" t="s">
        <v>606</v>
      </c>
      <c r="F511" s="2" t="s">
        <v>979</v>
      </c>
    </row>
    <row r="512" spans="1:6" x14ac:dyDescent="0.25">
      <c r="A512" s="2">
        <v>126076559</v>
      </c>
      <c r="B512" s="2">
        <v>2593400</v>
      </c>
      <c r="C512" s="3">
        <v>41822.535266203704</v>
      </c>
      <c r="D512" s="31" t="s">
        <v>612</v>
      </c>
      <c r="F512" s="2" t="s">
        <v>979</v>
      </c>
    </row>
    <row r="513" spans="1:6" x14ac:dyDescent="0.25">
      <c r="A513" s="2">
        <v>124826669</v>
      </c>
      <c r="B513" s="2">
        <v>2568010</v>
      </c>
      <c r="C513" s="3">
        <v>41780.444594907407</v>
      </c>
      <c r="D513" s="31" t="s">
        <v>669</v>
      </c>
      <c r="F513" s="2" t="s">
        <v>979</v>
      </c>
    </row>
    <row r="514" spans="1:6" x14ac:dyDescent="0.25">
      <c r="A514" s="2">
        <v>121487663</v>
      </c>
      <c r="B514" s="2">
        <v>2520261</v>
      </c>
      <c r="C514" s="3">
        <v>41689.768333333333</v>
      </c>
      <c r="D514" s="31" t="s">
        <v>722</v>
      </c>
      <c r="F514" s="2" t="s">
        <v>979</v>
      </c>
    </row>
    <row r="515" spans="1:6" x14ac:dyDescent="0.25">
      <c r="A515" s="2">
        <v>150984297</v>
      </c>
      <c r="B515" s="2">
        <v>3304994</v>
      </c>
      <c r="C515" s="3">
        <v>42395.101168981484</v>
      </c>
      <c r="D515" s="31" t="s">
        <v>104</v>
      </c>
      <c r="F515" s="2" t="s">
        <v>979</v>
      </c>
    </row>
    <row r="516" spans="1:6" x14ac:dyDescent="0.25">
      <c r="A516" s="2">
        <v>150981687</v>
      </c>
      <c r="B516" s="2">
        <v>3304975</v>
      </c>
      <c r="C516" s="3">
        <v>42395.01734953704</v>
      </c>
      <c r="D516" s="31" t="s">
        <v>105</v>
      </c>
      <c r="F516" s="2" t="s">
        <v>979</v>
      </c>
    </row>
    <row r="517" spans="1:6" x14ac:dyDescent="0.25">
      <c r="A517" s="2">
        <v>150640369</v>
      </c>
      <c r="B517" s="2">
        <v>3294864</v>
      </c>
      <c r="C517" s="3">
        <v>42388.504155092596</v>
      </c>
      <c r="D517" s="31" t="s">
        <v>110</v>
      </c>
      <c r="F517" s="2" t="s">
        <v>979</v>
      </c>
    </row>
    <row r="518" spans="1:6" x14ac:dyDescent="0.25">
      <c r="A518" s="2">
        <v>149429721</v>
      </c>
      <c r="B518" s="2">
        <v>3259439</v>
      </c>
      <c r="C518" s="3">
        <v>42362.082870370374</v>
      </c>
      <c r="D518" s="31" t="s">
        <v>131</v>
      </c>
      <c r="F518" s="2" t="s">
        <v>979</v>
      </c>
    </row>
    <row r="519" spans="1:6" x14ac:dyDescent="0.25">
      <c r="A519" s="2">
        <v>149137971</v>
      </c>
      <c r="B519" s="2">
        <v>3250238</v>
      </c>
      <c r="C519" s="3">
        <v>42356.146307870367</v>
      </c>
      <c r="D519" s="31" t="s">
        <v>135</v>
      </c>
      <c r="F519" s="2" t="s">
        <v>979</v>
      </c>
    </row>
    <row r="520" spans="1:6" x14ac:dyDescent="0.25">
      <c r="A520" s="2">
        <v>149137855</v>
      </c>
      <c r="B520" s="2">
        <v>3250222</v>
      </c>
      <c r="C520" s="3">
        <v>42355.863240740742</v>
      </c>
      <c r="D520" s="31" t="s">
        <v>136</v>
      </c>
      <c r="F520" s="2" t="s">
        <v>979</v>
      </c>
    </row>
    <row r="521" spans="1:6" x14ac:dyDescent="0.25">
      <c r="A521" s="2">
        <v>147767674</v>
      </c>
      <c r="B521" s="2">
        <v>3228939</v>
      </c>
      <c r="C521" s="3">
        <v>42342.978402777779</v>
      </c>
      <c r="D521" s="31" t="s">
        <v>153</v>
      </c>
      <c r="F521" s="2" t="s">
        <v>979</v>
      </c>
    </row>
    <row r="522" spans="1:6" x14ac:dyDescent="0.25">
      <c r="A522" s="2">
        <v>147076953</v>
      </c>
      <c r="B522" s="2">
        <v>3208222</v>
      </c>
      <c r="C522" s="3">
        <v>42331.524826388886</v>
      </c>
      <c r="D522" s="31" t="s">
        <v>170</v>
      </c>
      <c r="F522" s="2" t="s">
        <v>979</v>
      </c>
    </row>
    <row r="523" spans="1:6" x14ac:dyDescent="0.25">
      <c r="A523" s="2">
        <v>146984615</v>
      </c>
      <c r="B523" s="2">
        <v>3205990</v>
      </c>
      <c r="C523" s="3">
        <v>42328.313750000001</v>
      </c>
      <c r="D523" s="31" t="s">
        <v>176</v>
      </c>
      <c r="F523" s="2" t="s">
        <v>979</v>
      </c>
    </row>
    <row r="524" spans="1:6" x14ac:dyDescent="0.25">
      <c r="A524" s="2">
        <v>146701231</v>
      </c>
      <c r="B524" s="2">
        <v>3197691</v>
      </c>
      <c r="C524" s="3">
        <v>42322.018449074072</v>
      </c>
      <c r="D524" s="31" t="s">
        <v>180</v>
      </c>
      <c r="F524" s="2" t="s">
        <v>979</v>
      </c>
    </row>
    <row r="525" spans="1:6" x14ac:dyDescent="0.25">
      <c r="A525" s="2">
        <v>146488946</v>
      </c>
      <c r="B525" s="2">
        <v>3189944</v>
      </c>
      <c r="C525" s="3">
        <v>42318.042222222219</v>
      </c>
      <c r="D525" s="31" t="s">
        <v>183</v>
      </c>
      <c r="F525" s="2" t="s">
        <v>979</v>
      </c>
    </row>
    <row r="526" spans="1:6" x14ac:dyDescent="0.25">
      <c r="A526" s="2">
        <v>146373648</v>
      </c>
      <c r="B526" s="2">
        <v>3186298</v>
      </c>
      <c r="C526" s="3">
        <v>42314.544363425928</v>
      </c>
      <c r="D526" s="31" t="s">
        <v>191</v>
      </c>
      <c r="F526" s="2" t="s">
        <v>979</v>
      </c>
    </row>
    <row r="527" spans="1:6" x14ac:dyDescent="0.25">
      <c r="A527" s="2">
        <v>146207402</v>
      </c>
      <c r="B527" s="2">
        <v>3181252</v>
      </c>
      <c r="C527" s="3">
        <v>42311.966111111113</v>
      </c>
      <c r="D527" s="31" t="s">
        <v>202</v>
      </c>
      <c r="F527" s="2" t="s">
        <v>979</v>
      </c>
    </row>
    <row r="528" spans="1:6" x14ac:dyDescent="0.25">
      <c r="A528" s="2">
        <v>145603800</v>
      </c>
      <c r="B528" s="2">
        <v>3161191</v>
      </c>
      <c r="C528" s="3">
        <v>42300.086412037039</v>
      </c>
      <c r="D528" s="31" t="s">
        <v>131</v>
      </c>
      <c r="F528" s="2" t="s">
        <v>979</v>
      </c>
    </row>
    <row r="529" spans="1:6" x14ac:dyDescent="0.25">
      <c r="A529" s="2">
        <v>145470165</v>
      </c>
      <c r="B529" s="2">
        <v>3156812</v>
      </c>
      <c r="C529" s="3">
        <v>42298.094722222224</v>
      </c>
      <c r="D529" s="31" t="s">
        <v>131</v>
      </c>
      <c r="F529" s="2" t="s">
        <v>979</v>
      </c>
    </row>
    <row r="530" spans="1:6" x14ac:dyDescent="0.25">
      <c r="A530" s="2">
        <v>145263532</v>
      </c>
      <c r="B530" s="2">
        <v>3152320</v>
      </c>
      <c r="C530" s="3">
        <v>42293.797025462962</v>
      </c>
      <c r="D530" s="31" t="s">
        <v>224</v>
      </c>
      <c r="F530" s="2" t="s">
        <v>979</v>
      </c>
    </row>
    <row r="531" spans="1:6" x14ac:dyDescent="0.25">
      <c r="A531" s="2">
        <v>145126820</v>
      </c>
      <c r="B531" s="2">
        <v>3146430</v>
      </c>
      <c r="C531" s="3">
        <v>42290.731504629628</v>
      </c>
      <c r="D531" s="31" t="s">
        <v>233</v>
      </c>
      <c r="F531" s="2" t="s">
        <v>979</v>
      </c>
    </row>
    <row r="532" spans="1:6" x14ac:dyDescent="0.25">
      <c r="A532" s="2">
        <v>141347407</v>
      </c>
      <c r="B532" s="2">
        <v>3026632</v>
      </c>
      <c r="C532" s="3">
        <v>42196.046099537038</v>
      </c>
      <c r="D532" s="31" t="s">
        <v>292</v>
      </c>
      <c r="F532" s="2" t="s">
        <v>979</v>
      </c>
    </row>
    <row r="533" spans="1:6" x14ac:dyDescent="0.25">
      <c r="A533" s="2">
        <v>141097901</v>
      </c>
      <c r="B533" s="2">
        <v>3019338</v>
      </c>
      <c r="C533" s="3">
        <v>42192.053576388891</v>
      </c>
      <c r="D533" s="31" t="s">
        <v>302</v>
      </c>
      <c r="F533" s="2" t="s">
        <v>979</v>
      </c>
    </row>
    <row r="534" spans="1:6" x14ac:dyDescent="0.25">
      <c r="A534" s="2">
        <v>140065454</v>
      </c>
      <c r="B534" s="2">
        <v>2983778</v>
      </c>
      <c r="C534" s="3">
        <v>42171.109027777777</v>
      </c>
      <c r="D534" s="31" t="s">
        <v>324</v>
      </c>
      <c r="F534" s="2" t="s">
        <v>979</v>
      </c>
    </row>
    <row r="535" spans="1:6" x14ac:dyDescent="0.25">
      <c r="A535" s="2">
        <v>139695465</v>
      </c>
      <c r="B535" s="2">
        <v>2974559</v>
      </c>
      <c r="C535" s="3">
        <v>42161.07880787037</v>
      </c>
      <c r="D535" s="31" t="s">
        <v>342</v>
      </c>
      <c r="F535" s="2" t="s">
        <v>979</v>
      </c>
    </row>
    <row r="536" spans="1:6" x14ac:dyDescent="0.25">
      <c r="A536" s="2">
        <v>139222701</v>
      </c>
      <c r="B536" s="2">
        <v>2961889</v>
      </c>
      <c r="C536" s="3">
        <v>42152.132835648146</v>
      </c>
      <c r="D536" s="31" t="s">
        <v>350</v>
      </c>
      <c r="F536" s="2" t="s">
        <v>979</v>
      </c>
    </row>
    <row r="537" spans="1:6" x14ac:dyDescent="0.25">
      <c r="A537" s="2">
        <v>139222123</v>
      </c>
      <c r="B537" s="2">
        <v>2961887</v>
      </c>
      <c r="C537" s="3">
        <v>42152.129594907405</v>
      </c>
      <c r="D537" s="31" t="s">
        <v>351</v>
      </c>
      <c r="F537" s="2" t="s">
        <v>979</v>
      </c>
    </row>
    <row r="538" spans="1:6" x14ac:dyDescent="0.25">
      <c r="A538" s="2">
        <v>138568089</v>
      </c>
      <c r="B538" s="2">
        <v>2943746</v>
      </c>
      <c r="C538" s="3">
        <v>42137.158472222225</v>
      </c>
      <c r="D538" s="31" t="s">
        <v>360</v>
      </c>
      <c r="F538" s="2" t="s">
        <v>979</v>
      </c>
    </row>
    <row r="539" spans="1:6" x14ac:dyDescent="0.25">
      <c r="A539" s="2">
        <v>138357495</v>
      </c>
      <c r="B539" s="2">
        <v>2937601</v>
      </c>
      <c r="C539" s="3">
        <v>42130.728495370371</v>
      </c>
      <c r="D539" s="31" t="s">
        <v>361</v>
      </c>
      <c r="F539" s="2" t="s">
        <v>979</v>
      </c>
    </row>
    <row r="540" spans="1:6" x14ac:dyDescent="0.25">
      <c r="A540" s="2">
        <v>138036969</v>
      </c>
      <c r="B540" s="2">
        <v>2927497</v>
      </c>
      <c r="C540" s="3">
        <v>42122.909236111111</v>
      </c>
      <c r="D540" s="31" t="s">
        <v>365</v>
      </c>
      <c r="F540" s="2" t="s">
        <v>979</v>
      </c>
    </row>
    <row r="541" spans="1:6" x14ac:dyDescent="0.25">
      <c r="A541" s="2">
        <v>137638348</v>
      </c>
      <c r="B541" s="2">
        <v>2916972</v>
      </c>
      <c r="C541" s="3">
        <v>42112.472453703704</v>
      </c>
      <c r="D541" s="31" t="s">
        <v>369</v>
      </c>
      <c r="F541" s="2" t="s">
        <v>979</v>
      </c>
    </row>
    <row r="542" spans="1:6" x14ac:dyDescent="0.25">
      <c r="A542" s="2">
        <v>137635610</v>
      </c>
      <c r="B542" s="2">
        <v>2916959</v>
      </c>
      <c r="C542" s="3">
        <v>42112.097361111111</v>
      </c>
      <c r="D542" s="31" t="s">
        <v>370</v>
      </c>
      <c r="F542" s="2" t="s">
        <v>979</v>
      </c>
    </row>
    <row r="543" spans="1:6" x14ac:dyDescent="0.25">
      <c r="A543" s="2">
        <v>136646468</v>
      </c>
      <c r="B543" s="2">
        <v>2890210</v>
      </c>
      <c r="C543" s="3">
        <v>42090.864583333336</v>
      </c>
      <c r="D543" s="31" t="s">
        <v>393</v>
      </c>
      <c r="F543" s="2" t="s">
        <v>979</v>
      </c>
    </row>
    <row r="544" spans="1:6" x14ac:dyDescent="0.25">
      <c r="A544" s="2">
        <v>136437984</v>
      </c>
      <c r="B544" s="2">
        <v>2884107</v>
      </c>
      <c r="C544" s="3">
        <v>42087.801111111112</v>
      </c>
      <c r="D544" s="31" t="s">
        <v>51</v>
      </c>
      <c r="F544" s="2" t="s">
        <v>979</v>
      </c>
    </row>
    <row r="545" spans="1:6" x14ac:dyDescent="0.25">
      <c r="A545" s="2">
        <v>136213658</v>
      </c>
      <c r="B545" s="2">
        <v>2878280</v>
      </c>
      <c r="C545" s="3">
        <v>42083.32675925926</v>
      </c>
      <c r="D545" s="31" t="s">
        <v>398</v>
      </c>
      <c r="F545" s="2" t="s">
        <v>979</v>
      </c>
    </row>
    <row r="546" spans="1:6" x14ac:dyDescent="0.25">
      <c r="A546" s="2">
        <v>135296922</v>
      </c>
      <c r="B546" s="2">
        <v>2852352</v>
      </c>
      <c r="C546" s="3">
        <v>42065.467152777775</v>
      </c>
      <c r="D546" s="31" t="s">
        <v>423</v>
      </c>
      <c r="F546" s="2" t="s">
        <v>979</v>
      </c>
    </row>
    <row r="547" spans="1:6" x14ac:dyDescent="0.25">
      <c r="A547" s="2">
        <v>133755252</v>
      </c>
      <c r="B547" s="2">
        <v>2802913</v>
      </c>
      <c r="C547" s="3">
        <v>42032.834641203706</v>
      </c>
      <c r="D547" s="31" t="s">
        <v>449</v>
      </c>
      <c r="F547" s="2" t="s">
        <v>979</v>
      </c>
    </row>
    <row r="548" spans="1:6" x14ac:dyDescent="0.25">
      <c r="A548" s="2">
        <v>132877652</v>
      </c>
      <c r="B548" s="2">
        <v>2774485</v>
      </c>
      <c r="C548" s="3">
        <v>42016.528368055559</v>
      </c>
      <c r="D548" s="31" t="s">
        <v>462</v>
      </c>
      <c r="F548" s="2" t="s">
        <v>979</v>
      </c>
    </row>
    <row r="549" spans="1:6" x14ac:dyDescent="0.25">
      <c r="A549" s="2">
        <v>130829987</v>
      </c>
      <c r="B549" s="2">
        <v>2711818</v>
      </c>
      <c r="C549" s="3">
        <v>41964.516481481478</v>
      </c>
      <c r="D549" s="31" t="s">
        <v>515</v>
      </c>
      <c r="F549" s="2" t="s">
        <v>979</v>
      </c>
    </row>
    <row r="550" spans="1:6" x14ac:dyDescent="0.25">
      <c r="A550" s="2">
        <v>130675910</v>
      </c>
      <c r="B550" s="2">
        <v>2708384</v>
      </c>
      <c r="C550" s="3">
        <v>41962.157592592594</v>
      </c>
      <c r="D550" s="31" t="s">
        <v>518</v>
      </c>
      <c r="F550" s="2" t="s">
        <v>979</v>
      </c>
    </row>
    <row r="551" spans="1:6" x14ac:dyDescent="0.25">
      <c r="A551" s="2">
        <v>130635569</v>
      </c>
      <c r="B551" s="2">
        <v>2707555</v>
      </c>
      <c r="C551" s="3">
        <v>41961.531863425924</v>
      </c>
      <c r="D551" s="31" t="s">
        <v>519</v>
      </c>
      <c r="F551" s="2" t="s">
        <v>979</v>
      </c>
    </row>
    <row r="552" spans="1:6" x14ac:dyDescent="0.25">
      <c r="A552" s="2">
        <v>130373752</v>
      </c>
      <c r="B552" s="2">
        <v>2702492</v>
      </c>
      <c r="C552" s="3">
        <v>41955.874155092592</v>
      </c>
      <c r="D552" s="31" t="s">
        <v>526</v>
      </c>
      <c r="F552" s="2" t="s">
        <v>979</v>
      </c>
    </row>
    <row r="553" spans="1:6" x14ac:dyDescent="0.25">
      <c r="A553" s="2">
        <v>130156712</v>
      </c>
      <c r="B553" s="2">
        <v>2696295</v>
      </c>
      <c r="C553" s="3">
        <v>41949.141747685186</v>
      </c>
      <c r="D553" s="31" t="s">
        <v>532</v>
      </c>
      <c r="F553" s="2" t="s">
        <v>979</v>
      </c>
    </row>
    <row r="554" spans="1:6" x14ac:dyDescent="0.25">
      <c r="A554" s="2">
        <v>128516438</v>
      </c>
      <c r="B554" s="2">
        <v>2657344</v>
      </c>
      <c r="C554" s="3">
        <v>41907.125717592593</v>
      </c>
      <c r="D554" s="31" t="s">
        <v>565</v>
      </c>
      <c r="F554" s="2" t="s">
        <v>979</v>
      </c>
    </row>
    <row r="555" spans="1:6" x14ac:dyDescent="0.25">
      <c r="A555" s="2">
        <v>128253349</v>
      </c>
      <c r="B555" s="2">
        <v>2650672</v>
      </c>
      <c r="C555" s="3">
        <v>41899.807372685187</v>
      </c>
      <c r="D555" s="31" t="s">
        <v>573</v>
      </c>
      <c r="F555" s="2" t="s">
        <v>979</v>
      </c>
    </row>
    <row r="556" spans="1:6" x14ac:dyDescent="0.25">
      <c r="A556" s="2">
        <v>128151096</v>
      </c>
      <c r="B556" s="2">
        <v>2648238</v>
      </c>
      <c r="C556" s="3">
        <v>41897.989918981482</v>
      </c>
      <c r="D556" s="31" t="s">
        <v>575</v>
      </c>
      <c r="F556" s="2" t="s">
        <v>979</v>
      </c>
    </row>
    <row r="557" spans="1:6" x14ac:dyDescent="0.25">
      <c r="A557" s="2">
        <v>128099855</v>
      </c>
      <c r="B557" s="2">
        <v>2646660</v>
      </c>
      <c r="C557" s="3">
        <v>41894.681643518517</v>
      </c>
      <c r="D557" s="31" t="s">
        <v>576</v>
      </c>
      <c r="F557" s="2" t="s">
        <v>979</v>
      </c>
    </row>
    <row r="558" spans="1:6" x14ac:dyDescent="0.25">
      <c r="A558" s="2">
        <v>127925432</v>
      </c>
      <c r="B558" s="2">
        <v>2642053</v>
      </c>
      <c r="C558" s="3">
        <v>41891.391967592594</v>
      </c>
      <c r="D558" s="31" t="s">
        <v>578</v>
      </c>
      <c r="F558" s="2" t="s">
        <v>979</v>
      </c>
    </row>
    <row r="559" spans="1:6" x14ac:dyDescent="0.25">
      <c r="A559" s="2">
        <v>127846656</v>
      </c>
      <c r="B559" s="2">
        <v>2640743</v>
      </c>
      <c r="C559" s="3">
        <v>41887.746979166666</v>
      </c>
      <c r="D559" s="31" t="s">
        <v>581</v>
      </c>
      <c r="F559" s="2" t="s">
        <v>979</v>
      </c>
    </row>
    <row r="560" spans="1:6" x14ac:dyDescent="0.25">
      <c r="A560" s="2">
        <v>127762981</v>
      </c>
      <c r="B560" s="2">
        <v>2638776</v>
      </c>
      <c r="C560" s="3">
        <v>41885.865115740744</v>
      </c>
      <c r="D560" s="31" t="s">
        <v>583</v>
      </c>
      <c r="F560" s="2" t="s">
        <v>979</v>
      </c>
    </row>
    <row r="561" spans="1:6" x14ac:dyDescent="0.25">
      <c r="A561" s="2">
        <v>127761281</v>
      </c>
      <c r="B561" s="2">
        <v>2638754</v>
      </c>
      <c r="C561" s="3">
        <v>41885.695798611108</v>
      </c>
      <c r="D561" s="31" t="s">
        <v>584</v>
      </c>
      <c r="F561" s="2" t="s">
        <v>979</v>
      </c>
    </row>
    <row r="562" spans="1:6" x14ac:dyDescent="0.25">
      <c r="A562" s="2">
        <v>127588774</v>
      </c>
      <c r="B562" s="2">
        <v>2633194</v>
      </c>
      <c r="C562" s="3">
        <v>41880.128819444442</v>
      </c>
      <c r="D562" s="31" t="s">
        <v>587</v>
      </c>
      <c r="F562" s="2" t="s">
        <v>979</v>
      </c>
    </row>
    <row r="563" spans="1:6" x14ac:dyDescent="0.25">
      <c r="A563" s="2">
        <v>127587152</v>
      </c>
      <c r="B563" s="2">
        <v>2633184</v>
      </c>
      <c r="C563" s="3">
        <v>41879.848460648151</v>
      </c>
      <c r="D563" s="31" t="s">
        <v>589</v>
      </c>
      <c r="F563" s="2" t="s">
        <v>979</v>
      </c>
    </row>
    <row r="564" spans="1:6" x14ac:dyDescent="0.25">
      <c r="A564" s="2">
        <v>127454141</v>
      </c>
      <c r="B564" s="2">
        <v>2629970</v>
      </c>
      <c r="C564" s="3">
        <v>41877.006701388891</v>
      </c>
      <c r="D564" s="31" t="s">
        <v>591</v>
      </c>
      <c r="F564" s="2" t="s">
        <v>979</v>
      </c>
    </row>
    <row r="565" spans="1:6" x14ac:dyDescent="0.25">
      <c r="A565" s="2">
        <v>126763395</v>
      </c>
      <c r="B565" s="2">
        <v>2608518</v>
      </c>
      <c r="C565" s="3">
        <v>41844.433229166665</v>
      </c>
      <c r="D565" s="31" t="s">
        <v>597</v>
      </c>
      <c r="F565" s="2" t="s">
        <v>979</v>
      </c>
    </row>
    <row r="566" spans="1:6" x14ac:dyDescent="0.25">
      <c r="A566" s="2">
        <v>126762664</v>
      </c>
      <c r="B566" s="2">
        <v>2608464</v>
      </c>
      <c r="C566" s="3">
        <v>41844.372233796297</v>
      </c>
      <c r="D566" s="31" t="s">
        <v>598</v>
      </c>
      <c r="F566" s="2" t="s">
        <v>979</v>
      </c>
    </row>
    <row r="567" spans="1:6" x14ac:dyDescent="0.25">
      <c r="A567" s="2">
        <v>126709608</v>
      </c>
      <c r="B567" s="2">
        <v>2607319</v>
      </c>
      <c r="C567" s="3">
        <v>41842.829884259256</v>
      </c>
      <c r="D567" s="31" t="s">
        <v>600</v>
      </c>
      <c r="F567" s="2" t="s">
        <v>979</v>
      </c>
    </row>
    <row r="568" spans="1:6" x14ac:dyDescent="0.25">
      <c r="A568" s="2">
        <v>126200248</v>
      </c>
      <c r="B568" s="2">
        <v>2596661</v>
      </c>
      <c r="C568" s="3">
        <v>41824.733981481484</v>
      </c>
      <c r="D568" s="31" t="s">
        <v>607</v>
      </c>
      <c r="F568" s="2" t="s">
        <v>979</v>
      </c>
    </row>
    <row r="569" spans="1:6" x14ac:dyDescent="0.25">
      <c r="A569" s="2">
        <v>125455288</v>
      </c>
      <c r="B569" s="2">
        <v>2581175</v>
      </c>
      <c r="C569" s="3">
        <v>41802.815648148149</v>
      </c>
      <c r="D569" s="31" t="s">
        <v>642</v>
      </c>
      <c r="F569" s="2" t="s">
        <v>979</v>
      </c>
    </row>
    <row r="570" spans="1:6" x14ac:dyDescent="0.25">
      <c r="A570" s="2">
        <v>124606786</v>
      </c>
      <c r="B570" s="2">
        <v>2566230</v>
      </c>
      <c r="C570" s="3">
        <v>41776.085324074076</v>
      </c>
      <c r="D570" s="31" t="s">
        <v>674</v>
      </c>
      <c r="F570" s="2" t="s">
        <v>979</v>
      </c>
    </row>
    <row r="571" spans="1:6" x14ac:dyDescent="0.25">
      <c r="A571" s="2">
        <v>122857370</v>
      </c>
      <c r="B571" s="2">
        <v>2544024</v>
      </c>
      <c r="C571" s="3">
        <v>41733.113067129627</v>
      </c>
      <c r="D571" s="31" t="s">
        <v>697</v>
      </c>
      <c r="F571" s="2" t="s">
        <v>979</v>
      </c>
    </row>
    <row r="572" spans="1:6" x14ac:dyDescent="0.25">
      <c r="A572" s="2">
        <v>121277162</v>
      </c>
      <c r="B572" s="2">
        <v>2516016</v>
      </c>
      <c r="C572" s="3">
        <v>41683.770381944443</v>
      </c>
      <c r="D572" s="31" t="s">
        <v>726</v>
      </c>
      <c r="F572" s="2" t="s">
        <v>979</v>
      </c>
    </row>
    <row r="573" spans="1:6" x14ac:dyDescent="0.25">
      <c r="A573" s="2">
        <v>121006678</v>
      </c>
      <c r="B573" s="2">
        <v>2511241</v>
      </c>
      <c r="C573" s="3">
        <v>41676.500451388885</v>
      </c>
      <c r="D573" s="31" t="s">
        <v>729</v>
      </c>
      <c r="F573" s="2" t="s">
        <v>979</v>
      </c>
    </row>
    <row r="574" spans="1:6" x14ac:dyDescent="0.25">
      <c r="A574" s="2">
        <v>120925733</v>
      </c>
      <c r="B574" s="2">
        <v>2509840</v>
      </c>
      <c r="C574" s="3">
        <v>41674.823414351849</v>
      </c>
      <c r="D574" s="31" t="s">
        <v>733</v>
      </c>
      <c r="F574" s="2" t="s">
        <v>979</v>
      </c>
    </row>
    <row r="575" spans="1:6" x14ac:dyDescent="0.25">
      <c r="A575" s="2">
        <v>118260957</v>
      </c>
      <c r="B575" s="2">
        <v>2468242</v>
      </c>
      <c r="C575" s="3">
        <v>41598.312060185184</v>
      </c>
      <c r="D575" s="31" t="s">
        <v>769</v>
      </c>
      <c r="F575" s="2" t="s">
        <v>979</v>
      </c>
    </row>
    <row r="576" spans="1:6" x14ac:dyDescent="0.25">
      <c r="A576" s="2">
        <v>152425349</v>
      </c>
      <c r="B576" s="2">
        <v>2458654</v>
      </c>
      <c r="C576" s="3">
        <v>41577.554837962962</v>
      </c>
      <c r="D576" s="31" t="s">
        <v>773</v>
      </c>
      <c r="F576" s="2" t="s">
        <v>979</v>
      </c>
    </row>
    <row r="577" spans="1:6" x14ac:dyDescent="0.25">
      <c r="A577" s="2">
        <v>152412087</v>
      </c>
      <c r="B577" s="2">
        <v>2449700</v>
      </c>
      <c r="C577" s="3">
        <v>41561.547395833331</v>
      </c>
      <c r="D577" s="31" t="s">
        <v>778</v>
      </c>
      <c r="F577" s="2" t="s">
        <v>979</v>
      </c>
    </row>
    <row r="578" spans="1:6" x14ac:dyDescent="0.25">
      <c r="A578" s="2">
        <v>152223104</v>
      </c>
      <c r="B578" s="2">
        <v>2449695</v>
      </c>
      <c r="C578" s="3">
        <v>41561.547395833331</v>
      </c>
      <c r="D578" s="31" t="s">
        <v>779</v>
      </c>
      <c r="F578" s="2" t="s">
        <v>979</v>
      </c>
    </row>
    <row r="579" spans="1:6" x14ac:dyDescent="0.25">
      <c r="A579" s="2">
        <v>152175951</v>
      </c>
      <c r="B579" s="2">
        <v>2304383</v>
      </c>
      <c r="C579" s="3">
        <v>41283.747256944444</v>
      </c>
      <c r="D579" s="31" t="s">
        <v>804</v>
      </c>
      <c r="F579" s="2" t="s">
        <v>979</v>
      </c>
    </row>
    <row r="580" spans="1:6" x14ac:dyDescent="0.25">
      <c r="A580" s="2">
        <v>152102043</v>
      </c>
      <c r="B580" s="2">
        <v>2303684</v>
      </c>
      <c r="C580" s="3">
        <v>41282.846863425926</v>
      </c>
      <c r="D580" s="31" t="s">
        <v>805</v>
      </c>
      <c r="F580" s="2" t="s">
        <v>979</v>
      </c>
    </row>
    <row r="581" spans="1:6" x14ac:dyDescent="0.25">
      <c r="A581" s="2">
        <v>151763456</v>
      </c>
      <c r="B581" s="2">
        <v>2303685</v>
      </c>
      <c r="C581" s="3">
        <v>41282.846863425926</v>
      </c>
      <c r="D581" s="31" t="s">
        <v>805</v>
      </c>
      <c r="F581" s="2" t="s">
        <v>979</v>
      </c>
    </row>
    <row r="582" spans="1:6" x14ac:dyDescent="0.25">
      <c r="A582" s="2">
        <v>151679908</v>
      </c>
      <c r="B582" s="2">
        <v>2298353</v>
      </c>
      <c r="C582" s="3">
        <v>41263.689872685187</v>
      </c>
      <c r="D582" s="31" t="s">
        <v>806</v>
      </c>
      <c r="F582" s="2" t="s">
        <v>979</v>
      </c>
    </row>
    <row r="583" spans="1:6" x14ac:dyDescent="0.25">
      <c r="A583" s="2">
        <v>153682658</v>
      </c>
      <c r="B583" s="2">
        <v>2186348</v>
      </c>
      <c r="C583" s="3">
        <v>41106.843587962961</v>
      </c>
      <c r="D583" s="31" t="s">
        <v>835</v>
      </c>
      <c r="F583" s="2" t="s">
        <v>979</v>
      </c>
    </row>
    <row r="584" spans="1:6" x14ac:dyDescent="0.25">
      <c r="A584" s="2">
        <v>151659279</v>
      </c>
      <c r="B584" s="2">
        <v>2179184</v>
      </c>
      <c r="C584" s="3">
        <v>41099.541412037041</v>
      </c>
      <c r="D584" s="31" t="s">
        <v>838</v>
      </c>
      <c r="F584" s="2" t="s">
        <v>979</v>
      </c>
    </row>
    <row r="585" spans="1:6" x14ac:dyDescent="0.25">
      <c r="A585" s="2">
        <v>151535308</v>
      </c>
      <c r="B585" s="2">
        <v>2171010</v>
      </c>
      <c r="C585" s="3">
        <v>41087.859652777777</v>
      </c>
      <c r="D585" s="31" t="s">
        <v>844</v>
      </c>
      <c r="F585" s="2" t="s">
        <v>979</v>
      </c>
    </row>
    <row r="586" spans="1:6" x14ac:dyDescent="0.25">
      <c r="A586" s="2">
        <v>150893105</v>
      </c>
      <c r="B586" s="2">
        <v>2169786</v>
      </c>
      <c r="C586" s="3">
        <v>41086.865543981483</v>
      </c>
      <c r="D586" s="31" t="s">
        <v>845</v>
      </c>
      <c r="F586" s="2" t="s">
        <v>979</v>
      </c>
    </row>
    <row r="587" spans="1:6" x14ac:dyDescent="0.25">
      <c r="A587" s="2">
        <v>150636142</v>
      </c>
      <c r="B587" s="2">
        <v>2168399</v>
      </c>
      <c r="C587" s="3">
        <v>41085.72042824074</v>
      </c>
      <c r="D587" s="31" t="s">
        <v>846</v>
      </c>
      <c r="F587" s="2" t="s">
        <v>979</v>
      </c>
    </row>
    <row r="588" spans="1:6" x14ac:dyDescent="0.25">
      <c r="A588" s="2">
        <v>150605365</v>
      </c>
      <c r="B588" s="2">
        <v>2130424</v>
      </c>
      <c r="C588" s="3">
        <v>41044.768368055556</v>
      </c>
      <c r="D588" s="31" t="s">
        <v>858</v>
      </c>
      <c r="F588" s="2" t="s">
        <v>979</v>
      </c>
    </row>
    <row r="589" spans="1:6" x14ac:dyDescent="0.25">
      <c r="A589" s="2">
        <v>150605566</v>
      </c>
      <c r="B589" s="2">
        <v>2101663</v>
      </c>
      <c r="C589" s="3">
        <v>41016.13790509259</v>
      </c>
      <c r="D589" s="31" t="s">
        <v>878</v>
      </c>
      <c r="F589" s="2" t="s">
        <v>979</v>
      </c>
    </row>
    <row r="590" spans="1:6" x14ac:dyDescent="0.25">
      <c r="A590" s="2">
        <v>150605470</v>
      </c>
      <c r="B590" s="2">
        <v>1999298</v>
      </c>
      <c r="C590" s="3">
        <v>40934.650752314818</v>
      </c>
      <c r="D590" s="31" t="s">
        <v>936</v>
      </c>
      <c r="F590" s="2" t="s">
        <v>979</v>
      </c>
    </row>
    <row r="591" spans="1:6" x14ac:dyDescent="0.25">
      <c r="A591" s="2">
        <v>150479697</v>
      </c>
      <c r="B591" s="2">
        <v>1991544</v>
      </c>
      <c r="C591" s="3">
        <v>40928.8669212963</v>
      </c>
      <c r="D591" s="31" t="s">
        <v>941</v>
      </c>
      <c r="F591" s="2" t="s">
        <v>979</v>
      </c>
    </row>
    <row r="592" spans="1:6" x14ac:dyDescent="0.25">
      <c r="A592" s="2">
        <v>150434352</v>
      </c>
      <c r="B592" s="2">
        <v>1987844</v>
      </c>
      <c r="C592" s="3">
        <v>40927.170289351852</v>
      </c>
      <c r="D592" s="31" t="s">
        <v>942</v>
      </c>
      <c r="F592" s="2" t="s">
        <v>979</v>
      </c>
    </row>
    <row r="593" spans="1:6" x14ac:dyDescent="0.25">
      <c r="A593" s="2">
        <v>150276597</v>
      </c>
      <c r="B593" s="2">
        <v>1923768</v>
      </c>
      <c r="C593" s="3">
        <v>40877.869537037041</v>
      </c>
      <c r="D593" s="31" t="s">
        <v>955</v>
      </c>
      <c r="F593" s="2" t="s">
        <v>979</v>
      </c>
    </row>
    <row r="594" spans="1:6" x14ac:dyDescent="0.25">
      <c r="A594" s="2">
        <v>148286970</v>
      </c>
      <c r="B594" s="2">
        <v>3097427</v>
      </c>
      <c r="C594" s="3">
        <v>42257.994375000002</v>
      </c>
      <c r="D594" s="31" t="s">
        <v>263</v>
      </c>
      <c r="F594" s="2" t="s">
        <v>979</v>
      </c>
    </row>
    <row r="595" spans="1:6" x14ac:dyDescent="0.25">
      <c r="A595" s="2">
        <v>147253197</v>
      </c>
      <c r="B595" s="2">
        <v>2734703</v>
      </c>
      <c r="C595" s="3">
        <v>41982.091122685182</v>
      </c>
      <c r="D595" s="31" t="s">
        <v>491</v>
      </c>
      <c r="F595" s="2" t="s">
        <v>979</v>
      </c>
    </row>
    <row r="596" spans="1:6" x14ac:dyDescent="0.25">
      <c r="A596" s="2">
        <v>147146878</v>
      </c>
      <c r="B596" s="2">
        <v>2580333</v>
      </c>
      <c r="C596" s="3">
        <v>41802.083807870367</v>
      </c>
      <c r="D596" s="31" t="s">
        <v>644</v>
      </c>
      <c r="F596" s="2" t="s">
        <v>979</v>
      </c>
    </row>
    <row r="597" spans="1:6" x14ac:dyDescent="0.25">
      <c r="A597" s="2">
        <v>147117328</v>
      </c>
      <c r="B597" s="2">
        <v>2576687</v>
      </c>
      <c r="C597" s="3">
        <v>41794.592256944445</v>
      </c>
      <c r="D597" s="31" t="s">
        <v>655</v>
      </c>
      <c r="F597" s="2" t="s">
        <v>979</v>
      </c>
    </row>
    <row r="598" spans="1:6" x14ac:dyDescent="0.25">
      <c r="A598" s="2">
        <v>147117118</v>
      </c>
      <c r="B598" s="2">
        <v>2106585</v>
      </c>
      <c r="C598" s="3">
        <v>41019.088310185187</v>
      </c>
      <c r="D598" s="31" t="s">
        <v>872</v>
      </c>
      <c r="F598" s="2" t="s">
        <v>979</v>
      </c>
    </row>
    <row r="599" spans="1:6" x14ac:dyDescent="0.25">
      <c r="A599" s="2">
        <v>147067603</v>
      </c>
      <c r="B599" s="2">
        <v>3361791</v>
      </c>
      <c r="C599" s="3">
        <v>42452.561979166669</v>
      </c>
      <c r="D599" s="31" t="s">
        <v>29</v>
      </c>
      <c r="F599" s="2" t="s">
        <v>979</v>
      </c>
    </row>
    <row r="600" spans="1:6" x14ac:dyDescent="0.25">
      <c r="A600" s="2">
        <v>147067051</v>
      </c>
      <c r="B600" s="2">
        <v>2687452</v>
      </c>
      <c r="C600" s="3">
        <v>41940.579293981478</v>
      </c>
      <c r="D600" s="31" t="s">
        <v>539</v>
      </c>
      <c r="F600" s="2" t="s">
        <v>979</v>
      </c>
    </row>
    <row r="601" spans="1:6" x14ac:dyDescent="0.25">
      <c r="A601" s="2">
        <v>147030715</v>
      </c>
      <c r="B601" s="2">
        <v>3374211</v>
      </c>
      <c r="C601" s="3">
        <v>42467.664247685185</v>
      </c>
      <c r="D601" s="31" t="s">
        <v>5</v>
      </c>
      <c r="F601" s="2" t="s">
        <v>979</v>
      </c>
    </row>
    <row r="602" spans="1:6" x14ac:dyDescent="0.25">
      <c r="A602" s="2">
        <v>146981995</v>
      </c>
      <c r="B602" s="2">
        <v>3373523</v>
      </c>
      <c r="C602" s="3">
        <v>42467.443298611113</v>
      </c>
      <c r="D602" s="31" t="s">
        <v>7</v>
      </c>
      <c r="F602" s="2" t="s">
        <v>979</v>
      </c>
    </row>
    <row r="603" spans="1:6" x14ac:dyDescent="0.25">
      <c r="A603" s="2">
        <v>146490657</v>
      </c>
      <c r="B603" s="2">
        <v>3371559</v>
      </c>
      <c r="C603" s="3">
        <v>42465.640798611108</v>
      </c>
      <c r="D603" s="31" t="s">
        <v>11</v>
      </c>
      <c r="F603" s="2" t="s">
        <v>979</v>
      </c>
    </row>
    <row r="604" spans="1:6" x14ac:dyDescent="0.25">
      <c r="A604" s="2">
        <v>146448248</v>
      </c>
      <c r="B604" s="2">
        <v>3369263</v>
      </c>
      <c r="C604" s="3">
        <v>42461.663541666669</v>
      </c>
      <c r="D604" s="31" t="s">
        <v>16</v>
      </c>
      <c r="F604" s="2" t="s">
        <v>979</v>
      </c>
    </row>
    <row r="605" spans="1:6" x14ac:dyDescent="0.25">
      <c r="A605" s="2">
        <v>146423556</v>
      </c>
      <c r="B605" s="2">
        <v>3368389</v>
      </c>
      <c r="C605" s="3">
        <v>42461.260069444441</v>
      </c>
      <c r="D605" s="31" t="s">
        <v>17</v>
      </c>
      <c r="F605" s="2" t="s">
        <v>979</v>
      </c>
    </row>
    <row r="606" spans="1:6" x14ac:dyDescent="0.25">
      <c r="A606" s="2">
        <v>146207678</v>
      </c>
      <c r="B606" s="2">
        <v>3365317</v>
      </c>
      <c r="C606" s="3">
        <v>42458.562222222223</v>
      </c>
      <c r="D606" s="31" t="s">
        <v>19</v>
      </c>
      <c r="F606" s="2" t="s">
        <v>979</v>
      </c>
    </row>
    <row r="607" spans="1:6" x14ac:dyDescent="0.25">
      <c r="A607" s="2">
        <v>145864990</v>
      </c>
      <c r="B607" s="2">
        <v>3364884</v>
      </c>
      <c r="C607" s="3">
        <v>42458.452847222223</v>
      </c>
      <c r="D607" s="31" t="s">
        <v>20</v>
      </c>
      <c r="F607" s="2" t="s">
        <v>979</v>
      </c>
    </row>
    <row r="608" spans="1:6" x14ac:dyDescent="0.25">
      <c r="A608" s="2">
        <v>145772108</v>
      </c>
      <c r="B608" s="2">
        <v>3364217</v>
      </c>
      <c r="C608" s="3">
        <v>42455.077546296299</v>
      </c>
      <c r="D608" s="31" t="s">
        <v>22</v>
      </c>
      <c r="F608" s="2" t="s">
        <v>979</v>
      </c>
    </row>
    <row r="609" spans="1:6" x14ac:dyDescent="0.25">
      <c r="A609" s="2">
        <v>145766649</v>
      </c>
      <c r="B609" s="2">
        <v>3364197</v>
      </c>
      <c r="C609" s="3">
        <v>42455.005023148151</v>
      </c>
      <c r="D609" s="31" t="s">
        <v>23</v>
      </c>
      <c r="F609" s="2" t="s">
        <v>979</v>
      </c>
    </row>
    <row r="610" spans="1:6" x14ac:dyDescent="0.25">
      <c r="A610" s="2">
        <v>145739894</v>
      </c>
      <c r="B610" s="2">
        <v>3364005</v>
      </c>
      <c r="C610" s="3">
        <v>42454.539224537039</v>
      </c>
      <c r="D610" s="31" t="s">
        <v>24</v>
      </c>
      <c r="F610" s="2" t="s">
        <v>979</v>
      </c>
    </row>
    <row r="611" spans="1:6" x14ac:dyDescent="0.25">
      <c r="A611" s="2">
        <v>145126951</v>
      </c>
      <c r="B611" s="2">
        <v>3362315</v>
      </c>
      <c r="C611" s="3">
        <v>42453.334930555553</v>
      </c>
      <c r="D611" s="31" t="s">
        <v>28</v>
      </c>
      <c r="F611" s="2" t="s">
        <v>979</v>
      </c>
    </row>
    <row r="612" spans="1:6" x14ac:dyDescent="0.25">
      <c r="A612" s="2">
        <v>144913528</v>
      </c>
      <c r="B612" s="2">
        <v>3360306</v>
      </c>
      <c r="C612" s="3">
        <v>42451.349618055552</v>
      </c>
      <c r="D612" s="31" t="s">
        <v>31</v>
      </c>
      <c r="F612" s="2" t="s">
        <v>979</v>
      </c>
    </row>
    <row r="613" spans="1:6" x14ac:dyDescent="0.25">
      <c r="A613" s="2">
        <v>144702314</v>
      </c>
      <c r="B613" s="2">
        <v>3359401</v>
      </c>
      <c r="C613" s="3">
        <v>42450.363634259258</v>
      </c>
      <c r="D613" s="31" t="s">
        <v>32</v>
      </c>
      <c r="F613" s="2" t="s">
        <v>979</v>
      </c>
    </row>
    <row r="614" spans="1:6" x14ac:dyDescent="0.25">
      <c r="A614" s="2">
        <v>144431966</v>
      </c>
      <c r="B614" s="2">
        <v>3358697</v>
      </c>
      <c r="C614" s="3">
        <v>42447.538703703707</v>
      </c>
      <c r="D614" s="31" t="s">
        <v>33</v>
      </c>
      <c r="F614" s="2" t="s">
        <v>979</v>
      </c>
    </row>
    <row r="615" spans="1:6" x14ac:dyDescent="0.25">
      <c r="A615" s="2">
        <v>143304627</v>
      </c>
      <c r="B615" s="2">
        <v>3358356</v>
      </c>
      <c r="C615" s="3">
        <v>42446.866608796299</v>
      </c>
      <c r="D615" s="31" t="s">
        <v>35</v>
      </c>
      <c r="F615" s="2" t="s">
        <v>979</v>
      </c>
    </row>
    <row r="616" spans="1:6" x14ac:dyDescent="0.25">
      <c r="A616" s="2">
        <v>143288644</v>
      </c>
      <c r="B616" s="2">
        <v>3357135</v>
      </c>
      <c r="C616" s="3">
        <v>42446.119583333333</v>
      </c>
      <c r="D616" s="31" t="s">
        <v>39</v>
      </c>
      <c r="F616" s="2" t="s">
        <v>979</v>
      </c>
    </row>
    <row r="617" spans="1:6" x14ac:dyDescent="0.25">
      <c r="A617" s="2">
        <v>142864536</v>
      </c>
      <c r="B617" s="2">
        <v>3356410</v>
      </c>
      <c r="C617" s="3">
        <v>42445.551481481481</v>
      </c>
      <c r="D617" s="31" t="s">
        <v>40</v>
      </c>
      <c r="F617" s="2" t="s">
        <v>979</v>
      </c>
    </row>
    <row r="618" spans="1:6" x14ac:dyDescent="0.25">
      <c r="A618" s="2">
        <v>142860025</v>
      </c>
      <c r="B618" s="2">
        <v>3356014</v>
      </c>
      <c r="C618" s="3">
        <v>42445.329965277779</v>
      </c>
      <c r="D618" s="31" t="s">
        <v>41</v>
      </c>
      <c r="F618" s="2" t="s">
        <v>979</v>
      </c>
    </row>
    <row r="619" spans="1:6" x14ac:dyDescent="0.25">
      <c r="A619" s="2">
        <v>142808278</v>
      </c>
      <c r="B619" s="2">
        <v>3355259</v>
      </c>
      <c r="C619" s="3">
        <v>42444.489479166667</v>
      </c>
      <c r="D619" s="31" t="s">
        <v>42</v>
      </c>
      <c r="F619" s="2" t="s">
        <v>979</v>
      </c>
    </row>
    <row r="620" spans="1:6" x14ac:dyDescent="0.25">
      <c r="A620" s="2">
        <v>142717677</v>
      </c>
      <c r="B620" s="2">
        <v>3353248</v>
      </c>
      <c r="C620" s="3">
        <v>42440.553553240738</v>
      </c>
      <c r="D620" s="31" t="s">
        <v>974</v>
      </c>
      <c r="F620" s="2" t="s">
        <v>979</v>
      </c>
    </row>
    <row r="621" spans="1:6" x14ac:dyDescent="0.25">
      <c r="A621" s="2">
        <v>142465797</v>
      </c>
      <c r="B621" s="2">
        <v>3353017</v>
      </c>
      <c r="C621" s="3">
        <v>42440.475324074076</v>
      </c>
      <c r="D621" s="31" t="s">
        <v>44</v>
      </c>
      <c r="F621" s="2" t="s">
        <v>979</v>
      </c>
    </row>
    <row r="622" spans="1:6" x14ac:dyDescent="0.25">
      <c r="A622" s="2">
        <v>142266507</v>
      </c>
      <c r="B622" s="2">
        <v>3351374</v>
      </c>
      <c r="C622" s="3">
        <v>42439.168865740743</v>
      </c>
      <c r="D622" s="31" t="s">
        <v>49</v>
      </c>
      <c r="F622" s="2" t="s">
        <v>979</v>
      </c>
    </row>
    <row r="623" spans="1:6" x14ac:dyDescent="0.25">
      <c r="A623" s="2">
        <v>141292668</v>
      </c>
      <c r="B623" s="2">
        <v>3350658</v>
      </c>
      <c r="C623" s="3">
        <v>42437.98028935185</v>
      </c>
      <c r="D623" s="31" t="s">
        <v>50</v>
      </c>
      <c r="F623" s="2" t="s">
        <v>979</v>
      </c>
    </row>
    <row r="624" spans="1:6" x14ac:dyDescent="0.25">
      <c r="A624" s="2">
        <v>141294777</v>
      </c>
      <c r="B624" s="2">
        <v>3349635</v>
      </c>
      <c r="C624" s="3">
        <v>42437.355995370373</v>
      </c>
      <c r="D624" s="31" t="s">
        <v>52</v>
      </c>
      <c r="F624" s="2" t="s">
        <v>979</v>
      </c>
    </row>
    <row r="625" spans="1:6" x14ac:dyDescent="0.25">
      <c r="A625" s="2">
        <v>141292396</v>
      </c>
      <c r="B625" s="2">
        <v>3348454</v>
      </c>
      <c r="C625" s="3">
        <v>42436.395891203705</v>
      </c>
      <c r="D625" s="31" t="s">
        <v>55</v>
      </c>
      <c r="F625" s="2" t="s">
        <v>979</v>
      </c>
    </row>
    <row r="626" spans="1:6" x14ac:dyDescent="0.25">
      <c r="A626" s="2">
        <v>141291824</v>
      </c>
      <c r="B626" s="2">
        <v>3343235</v>
      </c>
      <c r="C626" s="3">
        <v>42430.057812500003</v>
      </c>
      <c r="D626" s="31" t="s">
        <v>60</v>
      </c>
      <c r="F626" s="2" t="s">
        <v>979</v>
      </c>
    </row>
    <row r="627" spans="1:6" x14ac:dyDescent="0.25">
      <c r="A627" s="2">
        <v>141291790</v>
      </c>
      <c r="B627" s="2">
        <v>3341976</v>
      </c>
      <c r="C627" s="3">
        <v>42428</v>
      </c>
      <c r="D627" s="31" t="s">
        <v>61</v>
      </c>
      <c r="F627" s="2" t="s">
        <v>979</v>
      </c>
    </row>
    <row r="628" spans="1:6" x14ac:dyDescent="0.25">
      <c r="A628" s="2">
        <v>141291027</v>
      </c>
      <c r="B628" s="2">
        <v>3339710</v>
      </c>
      <c r="C628" s="3">
        <v>42425.651666666665</v>
      </c>
      <c r="D628" s="31" t="s">
        <v>62</v>
      </c>
      <c r="F628" s="2" t="s">
        <v>979</v>
      </c>
    </row>
    <row r="629" spans="1:6" x14ac:dyDescent="0.25">
      <c r="A629" s="2">
        <v>141227015</v>
      </c>
      <c r="B629" s="2">
        <v>3339167</v>
      </c>
      <c r="C629" s="3">
        <v>42425.456296296295</v>
      </c>
      <c r="D629" s="31" t="s">
        <v>63</v>
      </c>
      <c r="F629" s="2" t="s">
        <v>979</v>
      </c>
    </row>
    <row r="630" spans="1:6" x14ac:dyDescent="0.25">
      <c r="A630" s="2">
        <v>141220347</v>
      </c>
      <c r="B630" s="2">
        <v>3339056</v>
      </c>
      <c r="C630" s="3">
        <v>42425.400567129633</v>
      </c>
      <c r="D630" s="31" t="s">
        <v>64</v>
      </c>
      <c r="F630" s="2" t="s">
        <v>979</v>
      </c>
    </row>
    <row r="631" spans="1:6" x14ac:dyDescent="0.25">
      <c r="A631" s="2">
        <v>141225375</v>
      </c>
      <c r="B631" s="2">
        <v>3337891</v>
      </c>
      <c r="C631" s="3">
        <v>42424.560231481482</v>
      </c>
      <c r="D631" s="31" t="s">
        <v>66</v>
      </c>
      <c r="F631" s="2" t="s">
        <v>979</v>
      </c>
    </row>
    <row r="632" spans="1:6" x14ac:dyDescent="0.25">
      <c r="A632" s="2">
        <v>141156700</v>
      </c>
      <c r="B632" s="2">
        <v>3336157</v>
      </c>
      <c r="C632" s="3">
        <v>42423.362743055557</v>
      </c>
      <c r="D632" s="31" t="s">
        <v>69</v>
      </c>
      <c r="F632" s="2" t="s">
        <v>979</v>
      </c>
    </row>
    <row r="633" spans="1:6" x14ac:dyDescent="0.25">
      <c r="A633" s="2">
        <v>141095797</v>
      </c>
      <c r="B633" s="2">
        <v>3335057</v>
      </c>
      <c r="C633" s="3">
        <v>42422.416168981479</v>
      </c>
      <c r="D633" s="31" t="s">
        <v>71</v>
      </c>
      <c r="F633" s="2" t="s">
        <v>979</v>
      </c>
    </row>
    <row r="634" spans="1:6" x14ac:dyDescent="0.25">
      <c r="A634" s="2">
        <v>140894717</v>
      </c>
      <c r="B634" s="2">
        <v>3335037</v>
      </c>
      <c r="C634" s="3">
        <v>42422.389247685183</v>
      </c>
      <c r="D634" s="31" t="s">
        <v>72</v>
      </c>
      <c r="F634" s="2" t="s">
        <v>979</v>
      </c>
    </row>
    <row r="635" spans="1:6" x14ac:dyDescent="0.25">
      <c r="A635" s="2">
        <v>140738788</v>
      </c>
      <c r="B635" s="2">
        <v>3335038</v>
      </c>
      <c r="C635" s="3">
        <v>42422.389247685183</v>
      </c>
      <c r="D635" s="31" t="s">
        <v>72</v>
      </c>
      <c r="F635" s="2" t="s">
        <v>979</v>
      </c>
    </row>
    <row r="636" spans="1:6" x14ac:dyDescent="0.25">
      <c r="A636" s="2">
        <v>140377425</v>
      </c>
      <c r="B636" s="2">
        <v>3334899</v>
      </c>
      <c r="C636" s="3">
        <v>42422.053252314814</v>
      </c>
      <c r="D636" s="31" t="s">
        <v>73</v>
      </c>
      <c r="F636" s="2" t="s">
        <v>979</v>
      </c>
    </row>
    <row r="637" spans="1:6" x14ac:dyDescent="0.25">
      <c r="A637" s="2">
        <v>139967421</v>
      </c>
      <c r="B637" s="2">
        <v>3331657</v>
      </c>
      <c r="C637" s="3">
        <v>42416.868495370371</v>
      </c>
      <c r="D637" s="31" t="s">
        <v>77</v>
      </c>
      <c r="F637" s="2" t="s">
        <v>979</v>
      </c>
    </row>
    <row r="638" spans="1:6" x14ac:dyDescent="0.25">
      <c r="A638" s="2">
        <v>139879497</v>
      </c>
      <c r="B638" s="2">
        <v>3330792</v>
      </c>
      <c r="C638" s="3">
        <v>42416.356782407405</v>
      </c>
      <c r="D638" s="31" t="s">
        <v>78</v>
      </c>
      <c r="F638" s="2" t="s">
        <v>979</v>
      </c>
    </row>
    <row r="639" spans="1:6" x14ac:dyDescent="0.25">
      <c r="A639" s="2">
        <v>139627024</v>
      </c>
      <c r="B639" s="2">
        <v>3329499</v>
      </c>
      <c r="C639" s="3">
        <v>42415.324733796297</v>
      </c>
      <c r="D639" s="31" t="s">
        <v>79</v>
      </c>
      <c r="F639" s="2" t="s">
        <v>979</v>
      </c>
    </row>
    <row r="640" spans="1:6" x14ac:dyDescent="0.25">
      <c r="A640" s="2">
        <v>139145861</v>
      </c>
      <c r="B640" s="2">
        <v>3323814</v>
      </c>
      <c r="C640" s="3">
        <v>42408.380995370368</v>
      </c>
      <c r="D640" s="31" t="s">
        <v>82</v>
      </c>
      <c r="F640" s="2" t="s">
        <v>979</v>
      </c>
    </row>
    <row r="641" spans="1:6" x14ac:dyDescent="0.25">
      <c r="A641" s="2">
        <v>138155578</v>
      </c>
      <c r="B641" s="2">
        <v>3322449</v>
      </c>
      <c r="C641" s="3">
        <v>42405.457337962966</v>
      </c>
      <c r="D641" s="31" t="s">
        <v>84</v>
      </c>
      <c r="F641" s="2" t="s">
        <v>979</v>
      </c>
    </row>
    <row r="642" spans="1:6" x14ac:dyDescent="0.25">
      <c r="A642" s="2">
        <v>136997011</v>
      </c>
      <c r="B642" s="2">
        <v>3355129</v>
      </c>
      <c r="C642" s="3">
        <v>42405.457337962966</v>
      </c>
      <c r="D642" s="31" t="s">
        <v>85</v>
      </c>
      <c r="F642" s="2" t="s">
        <v>979</v>
      </c>
    </row>
    <row r="643" spans="1:6" x14ac:dyDescent="0.25">
      <c r="A643" s="2">
        <v>136733591</v>
      </c>
      <c r="B643" s="2">
        <v>3322199</v>
      </c>
      <c r="C643" s="3">
        <v>42405.157754629632</v>
      </c>
      <c r="D643" s="31" t="s">
        <v>86</v>
      </c>
      <c r="F643" s="2" t="s">
        <v>979</v>
      </c>
    </row>
    <row r="644" spans="1:6" x14ac:dyDescent="0.25">
      <c r="A644" s="2">
        <v>136733528</v>
      </c>
      <c r="B644" s="2">
        <v>3319783</v>
      </c>
      <c r="C644" s="3">
        <v>42403.47179398148</v>
      </c>
      <c r="D644" s="31" t="s">
        <v>89</v>
      </c>
      <c r="F644" s="2" t="s">
        <v>979</v>
      </c>
    </row>
    <row r="645" spans="1:6" x14ac:dyDescent="0.25">
      <c r="A645" s="2">
        <v>135760166</v>
      </c>
      <c r="B645" s="2">
        <v>3303026</v>
      </c>
      <c r="C645" s="3">
        <v>42391.763726851852</v>
      </c>
      <c r="D645" s="31" t="s">
        <v>69</v>
      </c>
      <c r="F645" s="2" t="s">
        <v>979</v>
      </c>
    </row>
    <row r="646" spans="1:6" x14ac:dyDescent="0.25">
      <c r="A646" s="2">
        <v>134647369</v>
      </c>
      <c r="B646" s="2">
        <v>3294639</v>
      </c>
      <c r="C646" s="3">
        <v>42388.479386574072</v>
      </c>
      <c r="D646" s="31" t="s">
        <v>111</v>
      </c>
      <c r="F646" s="2" t="s">
        <v>979</v>
      </c>
    </row>
    <row r="647" spans="1:6" x14ac:dyDescent="0.25">
      <c r="A647" s="2">
        <v>134481687</v>
      </c>
      <c r="B647" s="2">
        <v>3294306</v>
      </c>
      <c r="C647" s="3">
        <v>42387.887662037036</v>
      </c>
      <c r="D647" s="31" t="s">
        <v>112</v>
      </c>
      <c r="F647" s="2" t="s">
        <v>979</v>
      </c>
    </row>
    <row r="648" spans="1:6" x14ac:dyDescent="0.25">
      <c r="A648" s="2">
        <v>133806767</v>
      </c>
      <c r="B648" s="2">
        <v>3294305</v>
      </c>
      <c r="C648" s="3">
        <v>42387.877962962964</v>
      </c>
      <c r="D648" s="31" t="s">
        <v>113</v>
      </c>
      <c r="F648" s="2" t="s">
        <v>979</v>
      </c>
    </row>
    <row r="649" spans="1:6" x14ac:dyDescent="0.25">
      <c r="A649" s="2">
        <v>132808348</v>
      </c>
      <c r="B649" s="2">
        <v>3294304</v>
      </c>
      <c r="C649" s="3">
        <v>42387.876851851855</v>
      </c>
      <c r="D649" s="31" t="s">
        <v>113</v>
      </c>
      <c r="F649" s="2" t="s">
        <v>979</v>
      </c>
    </row>
    <row r="650" spans="1:6" x14ac:dyDescent="0.25">
      <c r="A650" s="2">
        <v>132802202</v>
      </c>
      <c r="B650" s="2">
        <v>3290118</v>
      </c>
      <c r="C650" s="3">
        <v>42384.563101851854</v>
      </c>
      <c r="D650" s="31" t="s">
        <v>69</v>
      </c>
      <c r="F650" s="2" t="s">
        <v>979</v>
      </c>
    </row>
    <row r="651" spans="1:6" x14ac:dyDescent="0.25">
      <c r="A651" s="2">
        <v>129646903</v>
      </c>
      <c r="B651" s="2">
        <v>3289379</v>
      </c>
      <c r="C651" s="3">
        <v>42383.843206018515</v>
      </c>
      <c r="D651" s="31" t="s">
        <v>117</v>
      </c>
      <c r="F651" s="2" t="s">
        <v>979</v>
      </c>
    </row>
    <row r="652" spans="1:6" x14ac:dyDescent="0.25">
      <c r="A652" s="2">
        <v>129299782</v>
      </c>
      <c r="B652" s="2">
        <v>3284395</v>
      </c>
      <c r="C652" s="3">
        <v>42381.996828703705</v>
      </c>
      <c r="D652" s="31" t="s">
        <v>86</v>
      </c>
      <c r="F652" s="2" t="s">
        <v>979</v>
      </c>
    </row>
    <row r="653" spans="1:6" x14ac:dyDescent="0.25">
      <c r="A653" s="2">
        <v>128515525</v>
      </c>
      <c r="B653" s="2">
        <v>3277683</v>
      </c>
      <c r="C653" s="3">
        <v>42376.850486111114</v>
      </c>
      <c r="D653" s="31" t="s">
        <v>60</v>
      </c>
      <c r="F653" s="2" t="s">
        <v>979</v>
      </c>
    </row>
    <row r="654" spans="1:6" x14ac:dyDescent="0.25">
      <c r="A654" s="2">
        <v>128062218</v>
      </c>
      <c r="B654" s="2">
        <v>3275281</v>
      </c>
      <c r="C654" s="3">
        <v>42375.643310185187</v>
      </c>
      <c r="D654" s="31" t="s">
        <v>124</v>
      </c>
      <c r="F654" s="2" t="s">
        <v>979</v>
      </c>
    </row>
    <row r="655" spans="1:6" x14ac:dyDescent="0.25">
      <c r="A655" s="2">
        <v>125698397</v>
      </c>
      <c r="B655" s="2">
        <v>3274465</v>
      </c>
      <c r="C655" s="3">
        <v>42375.36383101852</v>
      </c>
      <c r="D655" s="31" t="s">
        <v>125</v>
      </c>
      <c r="F655" s="2" t="s">
        <v>979</v>
      </c>
    </row>
    <row r="656" spans="1:6" x14ac:dyDescent="0.25">
      <c r="A656" s="2">
        <v>125459762</v>
      </c>
      <c r="B656" s="2">
        <v>3273298</v>
      </c>
      <c r="C656" s="3">
        <v>42374.681238425925</v>
      </c>
      <c r="D656" s="31" t="s">
        <v>126</v>
      </c>
      <c r="F656" s="2" t="s">
        <v>979</v>
      </c>
    </row>
    <row r="657" spans="1:6" x14ac:dyDescent="0.25">
      <c r="A657" s="2">
        <v>125066638</v>
      </c>
      <c r="B657" s="2">
        <v>3271741</v>
      </c>
      <c r="C657" s="3">
        <v>42373.773229166669</v>
      </c>
      <c r="D657" s="31" t="s">
        <v>128</v>
      </c>
      <c r="F657" s="2" t="s">
        <v>979</v>
      </c>
    </row>
    <row r="658" spans="1:6" x14ac:dyDescent="0.25">
      <c r="A658" s="2">
        <v>124987942</v>
      </c>
      <c r="B658" s="2">
        <v>3271738</v>
      </c>
      <c r="C658" s="3">
        <v>42373.770289351851</v>
      </c>
      <c r="D658" s="31" t="s">
        <v>129</v>
      </c>
      <c r="F658" s="2" t="s">
        <v>979</v>
      </c>
    </row>
    <row r="659" spans="1:6" x14ac:dyDescent="0.25">
      <c r="A659" s="2">
        <v>124604734</v>
      </c>
      <c r="B659" s="2">
        <v>3248152</v>
      </c>
      <c r="C659" s="3">
        <v>42355.559861111113</v>
      </c>
      <c r="D659" s="31" t="s">
        <v>138</v>
      </c>
      <c r="F659" s="2" t="s">
        <v>979</v>
      </c>
    </row>
    <row r="660" spans="1:6" x14ac:dyDescent="0.25">
      <c r="A660" s="2">
        <v>123692669</v>
      </c>
      <c r="B660" s="2">
        <v>3245616</v>
      </c>
      <c r="C660" s="3">
        <v>42354.620115740741</v>
      </c>
      <c r="D660" s="31" t="s">
        <v>140</v>
      </c>
      <c r="F660" s="2" t="s">
        <v>979</v>
      </c>
    </row>
    <row r="661" spans="1:6" x14ac:dyDescent="0.25">
      <c r="A661" s="2">
        <v>123272010</v>
      </c>
      <c r="B661" s="2">
        <v>3240256</v>
      </c>
      <c r="C661" s="3">
        <v>42352.183900462966</v>
      </c>
      <c r="D661" s="31" t="s">
        <v>144</v>
      </c>
      <c r="F661" s="2" t="s">
        <v>979</v>
      </c>
    </row>
    <row r="662" spans="1:6" x14ac:dyDescent="0.25">
      <c r="A662" s="2">
        <v>122728378</v>
      </c>
      <c r="B662" s="2">
        <v>3237944</v>
      </c>
      <c r="C662" s="3">
        <v>42349.340381944443</v>
      </c>
      <c r="D662" s="31" t="s">
        <v>69</v>
      </c>
      <c r="F662" s="2" t="s">
        <v>979</v>
      </c>
    </row>
    <row r="663" spans="1:6" x14ac:dyDescent="0.25">
      <c r="A663" s="2">
        <v>122401648</v>
      </c>
      <c r="B663" s="2">
        <v>3233478</v>
      </c>
      <c r="C663" s="3">
        <v>42346.858483796299</v>
      </c>
      <c r="D663" s="31" t="s">
        <v>149</v>
      </c>
      <c r="F663" s="2" t="s">
        <v>979</v>
      </c>
    </row>
    <row r="664" spans="1:6" x14ac:dyDescent="0.25">
      <c r="A664" s="2">
        <v>120715011</v>
      </c>
      <c r="B664" s="2">
        <v>3229078</v>
      </c>
      <c r="C664" s="3">
        <v>42345.314629629633</v>
      </c>
      <c r="D664" s="31" t="s">
        <v>152</v>
      </c>
      <c r="F664" s="2" t="s">
        <v>979</v>
      </c>
    </row>
    <row r="665" spans="1:6" x14ac:dyDescent="0.25">
      <c r="A665" s="2">
        <v>120502798</v>
      </c>
      <c r="B665" s="2">
        <v>3229084</v>
      </c>
      <c r="C665" s="3">
        <v>42345.314629629633</v>
      </c>
      <c r="D665" s="31" t="s">
        <v>152</v>
      </c>
      <c r="F665" s="2" t="s">
        <v>979</v>
      </c>
    </row>
    <row r="666" spans="1:6" x14ac:dyDescent="0.25">
      <c r="A666" s="2">
        <v>120308137</v>
      </c>
      <c r="B666" s="2">
        <v>3228922</v>
      </c>
      <c r="C666" s="3">
        <v>42342.832662037035</v>
      </c>
      <c r="D666" s="31" t="s">
        <v>60</v>
      </c>
      <c r="F666" s="2" t="s">
        <v>979</v>
      </c>
    </row>
    <row r="667" spans="1:6" x14ac:dyDescent="0.25">
      <c r="A667" s="2">
        <v>120259678</v>
      </c>
      <c r="B667" s="2">
        <v>3221172</v>
      </c>
      <c r="C667" s="3">
        <v>42339.548888888887</v>
      </c>
      <c r="D667" s="31" t="s">
        <v>155</v>
      </c>
      <c r="F667" s="2" t="s">
        <v>979</v>
      </c>
    </row>
    <row r="668" spans="1:6" x14ac:dyDescent="0.25">
      <c r="A668" s="2">
        <v>120207747</v>
      </c>
      <c r="B668" s="2">
        <v>3218071</v>
      </c>
      <c r="C668" s="3">
        <v>42338.352337962962</v>
      </c>
      <c r="D668" s="31" t="s">
        <v>60</v>
      </c>
      <c r="F668" s="2" t="s">
        <v>979</v>
      </c>
    </row>
    <row r="669" spans="1:6" x14ac:dyDescent="0.25">
      <c r="A669" s="2">
        <v>119313325</v>
      </c>
      <c r="B669" s="2">
        <v>3213816</v>
      </c>
      <c r="C669" s="3">
        <v>42333.79828703704</v>
      </c>
      <c r="D669" s="31" t="s">
        <v>161</v>
      </c>
      <c r="F669" s="2" t="s">
        <v>979</v>
      </c>
    </row>
    <row r="670" spans="1:6" x14ac:dyDescent="0.25">
      <c r="A670" s="2">
        <v>118934968</v>
      </c>
      <c r="B670" s="2">
        <v>3212355</v>
      </c>
      <c r="C670" s="3">
        <v>42333.555752314816</v>
      </c>
      <c r="D670" s="31" t="s">
        <v>165</v>
      </c>
      <c r="F670" s="2" t="s">
        <v>979</v>
      </c>
    </row>
    <row r="671" spans="1:6" x14ac:dyDescent="0.25">
      <c r="A671" s="2">
        <v>118583164</v>
      </c>
      <c r="B671" s="2">
        <v>3210150</v>
      </c>
      <c r="C671" s="3">
        <v>42332.487268518518</v>
      </c>
      <c r="D671" s="31" t="s">
        <v>167</v>
      </c>
      <c r="F671" s="2" t="s">
        <v>979</v>
      </c>
    </row>
    <row r="672" spans="1:6" x14ac:dyDescent="0.25">
      <c r="A672" s="2">
        <v>117398128</v>
      </c>
      <c r="B672" s="2">
        <v>3209757</v>
      </c>
      <c r="C672" s="3">
        <v>42331.832939814813</v>
      </c>
      <c r="D672" s="31" t="s">
        <v>168</v>
      </c>
      <c r="F672" s="2" t="s">
        <v>979</v>
      </c>
    </row>
    <row r="673" spans="1:6" x14ac:dyDescent="0.25">
      <c r="A673" s="2">
        <v>111468435</v>
      </c>
      <c r="B673" s="2">
        <v>3209735</v>
      </c>
      <c r="C673" s="3">
        <v>42331.72314814815</v>
      </c>
      <c r="D673" s="31" t="s">
        <v>169</v>
      </c>
      <c r="F673" s="2" t="s">
        <v>979</v>
      </c>
    </row>
    <row r="674" spans="1:6" x14ac:dyDescent="0.25">
      <c r="A674" s="2">
        <v>111306334</v>
      </c>
      <c r="B674" s="2">
        <v>3208026</v>
      </c>
      <c r="C674" s="3">
        <v>42331.396608796298</v>
      </c>
      <c r="D674" s="31" t="s">
        <v>171</v>
      </c>
      <c r="F674" s="2" t="s">
        <v>979</v>
      </c>
    </row>
    <row r="675" spans="1:6" x14ac:dyDescent="0.25">
      <c r="A675" s="2">
        <v>110581174</v>
      </c>
      <c r="B675" s="2">
        <v>3208022</v>
      </c>
      <c r="C675" s="3">
        <v>42331.395370370374</v>
      </c>
      <c r="D675" s="31" t="s">
        <v>172</v>
      </c>
      <c r="F675" s="2" t="s">
        <v>979</v>
      </c>
    </row>
    <row r="676" spans="1:6" x14ac:dyDescent="0.25">
      <c r="A676" s="2">
        <v>110266236</v>
      </c>
      <c r="B676" s="2">
        <v>3207802</v>
      </c>
      <c r="C676" s="3">
        <v>42328.791666666664</v>
      </c>
      <c r="D676" s="31" t="s">
        <v>175</v>
      </c>
      <c r="F676" s="2" t="s">
        <v>979</v>
      </c>
    </row>
    <row r="677" spans="1:6" x14ac:dyDescent="0.25">
      <c r="A677" s="2">
        <v>107756435</v>
      </c>
      <c r="B677" s="2">
        <v>3205956</v>
      </c>
      <c r="C677" s="3">
        <v>42328.108912037038</v>
      </c>
      <c r="D677" s="31" t="s">
        <v>60</v>
      </c>
      <c r="F677" s="2" t="s">
        <v>979</v>
      </c>
    </row>
    <row r="678" spans="1:6" x14ac:dyDescent="0.25">
      <c r="A678" s="2">
        <v>106370755</v>
      </c>
      <c r="B678" s="2">
        <v>3190019</v>
      </c>
      <c r="C678" s="3">
        <v>42318.332152777781</v>
      </c>
      <c r="D678" s="31" t="s">
        <v>182</v>
      </c>
      <c r="F678" s="2" t="s">
        <v>979</v>
      </c>
    </row>
    <row r="679" spans="1:6" x14ac:dyDescent="0.25">
      <c r="A679" s="2">
        <v>105509694</v>
      </c>
      <c r="B679" s="2">
        <v>3188038</v>
      </c>
      <c r="C679" s="3">
        <v>42317.491157407407</v>
      </c>
      <c r="D679" s="31" t="s">
        <v>184</v>
      </c>
      <c r="F679" s="2" t="s">
        <v>979</v>
      </c>
    </row>
    <row r="680" spans="1:6" x14ac:dyDescent="0.25">
      <c r="A680" s="2">
        <v>105032458</v>
      </c>
      <c r="B680" s="2">
        <v>3187933</v>
      </c>
      <c r="C680" s="3">
        <v>42317.378437500003</v>
      </c>
      <c r="D680" s="31" t="s">
        <v>186</v>
      </c>
      <c r="F680" s="2" t="s">
        <v>979</v>
      </c>
    </row>
    <row r="681" spans="1:6" x14ac:dyDescent="0.25">
      <c r="A681" s="2">
        <v>104551562</v>
      </c>
      <c r="B681" s="2">
        <v>3181256</v>
      </c>
      <c r="C681" s="3">
        <v>42311.970682870371</v>
      </c>
      <c r="D681" s="31" t="s">
        <v>201</v>
      </c>
      <c r="F681" s="2" t="s">
        <v>979</v>
      </c>
    </row>
    <row r="682" spans="1:6" x14ac:dyDescent="0.25">
      <c r="A682" s="2">
        <v>104486225</v>
      </c>
      <c r="B682" s="2">
        <v>3169473</v>
      </c>
      <c r="C682" s="3">
        <v>42305.831562500003</v>
      </c>
      <c r="D682" s="31" t="s">
        <v>86</v>
      </c>
      <c r="F682" s="2" t="s">
        <v>979</v>
      </c>
    </row>
    <row r="683" spans="1:6" x14ac:dyDescent="0.25">
      <c r="A683" s="2">
        <v>103834164</v>
      </c>
      <c r="B683" s="2">
        <v>3166051</v>
      </c>
      <c r="C683" s="3">
        <v>42304.560034722221</v>
      </c>
      <c r="D683" s="31" t="s">
        <v>209</v>
      </c>
      <c r="F683" s="2" t="s">
        <v>979</v>
      </c>
    </row>
    <row r="684" spans="1:6" x14ac:dyDescent="0.25">
      <c r="A684" s="2">
        <v>103578273</v>
      </c>
      <c r="B684" s="2">
        <v>3165720</v>
      </c>
      <c r="C684" s="3">
        <v>42304.48704861111</v>
      </c>
      <c r="D684" s="31" t="s">
        <v>209</v>
      </c>
      <c r="F684" s="2" t="s">
        <v>979</v>
      </c>
    </row>
    <row r="685" spans="1:6" x14ac:dyDescent="0.25">
      <c r="A685" s="2">
        <v>102927748</v>
      </c>
      <c r="B685" s="2">
        <v>3165455</v>
      </c>
      <c r="C685" s="3">
        <v>42303.740543981483</v>
      </c>
      <c r="D685" s="31" t="s">
        <v>212</v>
      </c>
      <c r="F685" s="2" t="s">
        <v>979</v>
      </c>
    </row>
    <row r="686" spans="1:6" x14ac:dyDescent="0.25">
      <c r="A686" s="2">
        <v>102813115</v>
      </c>
      <c r="B686" s="2">
        <v>3146473</v>
      </c>
      <c r="C686" s="3">
        <v>42290.853020833332</v>
      </c>
      <c r="D686" s="31" t="s">
        <v>60</v>
      </c>
      <c r="F686" s="2" t="s">
        <v>979</v>
      </c>
    </row>
    <row r="687" spans="1:6" x14ac:dyDescent="0.25">
      <c r="A687" s="2">
        <v>102630690</v>
      </c>
      <c r="B687" s="2">
        <v>3139799</v>
      </c>
      <c r="C687" s="3">
        <v>42285.84648148148</v>
      </c>
      <c r="D687" s="31" t="s">
        <v>239</v>
      </c>
      <c r="F687" s="2" t="s">
        <v>979</v>
      </c>
    </row>
    <row r="688" spans="1:6" x14ac:dyDescent="0.25">
      <c r="A688" s="2">
        <v>102581887</v>
      </c>
      <c r="B688" s="2">
        <v>3133055</v>
      </c>
      <c r="C688" s="3">
        <v>42282.868738425925</v>
      </c>
      <c r="D688" s="31" t="s">
        <v>86</v>
      </c>
      <c r="F688" s="2" t="s">
        <v>979</v>
      </c>
    </row>
    <row r="689" spans="1:6" x14ac:dyDescent="0.25">
      <c r="A689" s="2">
        <v>102477210</v>
      </c>
      <c r="B689" s="2">
        <v>3124222</v>
      </c>
      <c r="C689" s="3">
        <v>42277.518530092595</v>
      </c>
      <c r="D689" s="31" t="s">
        <v>249</v>
      </c>
      <c r="F689" s="2" t="s">
        <v>979</v>
      </c>
    </row>
    <row r="690" spans="1:6" x14ac:dyDescent="0.25">
      <c r="A690" s="2">
        <v>102476930</v>
      </c>
      <c r="B690" s="2">
        <v>3089049</v>
      </c>
      <c r="C690" s="3">
        <v>42253</v>
      </c>
      <c r="D690" s="31" t="s">
        <v>267</v>
      </c>
      <c r="F690" s="2" t="s">
        <v>979</v>
      </c>
    </row>
    <row r="691" spans="1:6" x14ac:dyDescent="0.25">
      <c r="A691" s="2">
        <v>102364405</v>
      </c>
      <c r="B691" s="2">
        <v>3088950</v>
      </c>
      <c r="C691" s="3">
        <v>42251.833032407405</v>
      </c>
      <c r="D691" s="31" t="s">
        <v>268</v>
      </c>
      <c r="F691" s="2" t="s">
        <v>979</v>
      </c>
    </row>
    <row r="692" spans="1:6" x14ac:dyDescent="0.25">
      <c r="A692" s="2">
        <v>102363115</v>
      </c>
      <c r="B692" s="2">
        <v>3078127</v>
      </c>
      <c r="C692" s="3">
        <v>42243.646967592591</v>
      </c>
      <c r="D692" s="31" t="s">
        <v>281</v>
      </c>
      <c r="F692" s="2" t="s">
        <v>979</v>
      </c>
    </row>
    <row r="693" spans="1:6" x14ac:dyDescent="0.25">
      <c r="A693" s="2">
        <v>101835954</v>
      </c>
      <c r="B693" s="2">
        <v>3077689</v>
      </c>
      <c r="C693" s="3">
        <v>42243.468888888892</v>
      </c>
      <c r="D693" s="31" t="s">
        <v>283</v>
      </c>
      <c r="F693" s="2" t="s">
        <v>979</v>
      </c>
    </row>
    <row r="694" spans="1:6" x14ac:dyDescent="0.25">
      <c r="A694" s="2">
        <v>101627286</v>
      </c>
      <c r="B694" s="2">
        <v>3076353</v>
      </c>
      <c r="C694" s="3">
        <v>42242.130543981482</v>
      </c>
      <c r="D694" s="31" t="s">
        <v>284</v>
      </c>
      <c r="F694" s="2" t="s">
        <v>979</v>
      </c>
    </row>
    <row r="695" spans="1:6" x14ac:dyDescent="0.25">
      <c r="A695" s="2">
        <v>101168995</v>
      </c>
      <c r="B695" s="2">
        <v>3073964</v>
      </c>
      <c r="C695" s="3">
        <v>42240.453645833331</v>
      </c>
      <c r="D695" s="31" t="s">
        <v>286</v>
      </c>
      <c r="F695" s="2" t="s">
        <v>979</v>
      </c>
    </row>
    <row r="696" spans="1:6" x14ac:dyDescent="0.25">
      <c r="A696" s="2">
        <v>100451553</v>
      </c>
      <c r="B696" s="2">
        <v>3058773</v>
      </c>
      <c r="C696" s="3">
        <v>42226.457152777781</v>
      </c>
      <c r="D696" s="31" t="s">
        <v>290</v>
      </c>
      <c r="F696" s="2" t="s">
        <v>979</v>
      </c>
    </row>
    <row r="697" spans="1:6" x14ac:dyDescent="0.25">
      <c r="A697" s="2">
        <v>100130227</v>
      </c>
      <c r="B697" s="2">
        <v>3025367</v>
      </c>
      <c r="C697" s="3">
        <v>42195.546817129631</v>
      </c>
      <c r="D697" s="31" t="s">
        <v>293</v>
      </c>
      <c r="F697" s="2" t="s">
        <v>979</v>
      </c>
    </row>
    <row r="698" spans="1:6" x14ac:dyDescent="0.25">
      <c r="A698" s="2">
        <v>99836107</v>
      </c>
      <c r="B698" s="2">
        <v>3025010</v>
      </c>
      <c r="C698" s="3">
        <v>42195.381909722222</v>
      </c>
      <c r="D698" s="31" t="s">
        <v>294</v>
      </c>
      <c r="F698" s="2" t="s">
        <v>979</v>
      </c>
    </row>
    <row r="699" spans="1:6" x14ac:dyDescent="0.25">
      <c r="A699" s="2">
        <v>99800106</v>
      </c>
      <c r="B699" s="2">
        <v>3024912</v>
      </c>
      <c r="C699" s="3">
        <v>42195.182199074072</v>
      </c>
      <c r="D699" s="31" t="s">
        <v>295</v>
      </c>
      <c r="F699" s="2" t="s">
        <v>979</v>
      </c>
    </row>
    <row r="700" spans="1:6" x14ac:dyDescent="0.25">
      <c r="A700" s="2">
        <v>99667344</v>
      </c>
      <c r="B700" s="2">
        <v>3024901</v>
      </c>
      <c r="C700" s="3">
        <v>42195.046076388891</v>
      </c>
      <c r="D700" s="31" t="s">
        <v>296</v>
      </c>
      <c r="F700" s="2" t="s">
        <v>979</v>
      </c>
    </row>
    <row r="701" spans="1:6" x14ac:dyDescent="0.25">
      <c r="A701" s="2">
        <v>97295140</v>
      </c>
      <c r="B701" s="2">
        <v>3024900</v>
      </c>
      <c r="C701" s="3">
        <v>42195.043344907404</v>
      </c>
      <c r="D701" s="31" t="s">
        <v>292</v>
      </c>
      <c r="F701" s="2" t="s">
        <v>979</v>
      </c>
    </row>
    <row r="702" spans="1:6" x14ac:dyDescent="0.25">
      <c r="A702" s="2">
        <v>97007501</v>
      </c>
      <c r="B702" s="2">
        <v>3024897</v>
      </c>
      <c r="C702" s="3">
        <v>42195.025358796294</v>
      </c>
      <c r="D702" s="31" t="s">
        <v>1026</v>
      </c>
      <c r="F702" s="2" t="s">
        <v>979</v>
      </c>
    </row>
    <row r="703" spans="1:6" x14ac:dyDescent="0.25">
      <c r="A703" s="2">
        <v>96093593</v>
      </c>
      <c r="B703" s="2">
        <v>3022993</v>
      </c>
      <c r="C703" s="3">
        <v>42194.129467592589</v>
      </c>
      <c r="D703" s="31" t="s">
        <v>292</v>
      </c>
      <c r="F703" s="2" t="s">
        <v>979</v>
      </c>
    </row>
    <row r="704" spans="1:6" x14ac:dyDescent="0.25">
      <c r="A704" s="2">
        <v>96013053</v>
      </c>
      <c r="B704" s="2">
        <v>3022979</v>
      </c>
      <c r="C704" s="3">
        <v>42193.749050925922</v>
      </c>
      <c r="D704" s="31" t="s">
        <v>298</v>
      </c>
      <c r="F704" s="2" t="s">
        <v>979</v>
      </c>
    </row>
    <row r="705" spans="1:6" x14ac:dyDescent="0.25">
      <c r="A705" s="2">
        <v>95988564</v>
      </c>
      <c r="B705" s="2">
        <v>3021110</v>
      </c>
      <c r="C705" s="3">
        <v>42193.03701388889</v>
      </c>
      <c r="D705" s="31" t="s">
        <v>299</v>
      </c>
      <c r="F705" s="2" t="s">
        <v>979</v>
      </c>
    </row>
    <row r="706" spans="1:6" x14ac:dyDescent="0.25">
      <c r="A706" s="2">
        <v>94904965</v>
      </c>
      <c r="B706" s="2">
        <v>3019337</v>
      </c>
      <c r="C706" s="3">
        <v>42192.051863425928</v>
      </c>
      <c r="D706" s="31" t="s">
        <v>303</v>
      </c>
      <c r="F706" s="2" t="s">
        <v>979</v>
      </c>
    </row>
    <row r="707" spans="1:6" x14ac:dyDescent="0.25">
      <c r="A707" s="2">
        <v>94904818</v>
      </c>
      <c r="B707" s="2">
        <v>3013689</v>
      </c>
      <c r="C707" s="3">
        <v>42187.072268518517</v>
      </c>
      <c r="D707" s="31" t="s">
        <v>201</v>
      </c>
      <c r="F707" s="2" t="s">
        <v>979</v>
      </c>
    </row>
    <row r="708" spans="1:6" x14ac:dyDescent="0.25">
      <c r="A708" s="2">
        <v>154846806</v>
      </c>
      <c r="B708" s="2">
        <v>3008799</v>
      </c>
      <c r="C708" s="3">
        <v>42184.543622685182</v>
      </c>
      <c r="D708" s="31" t="s">
        <v>306</v>
      </c>
      <c r="F708" s="2" t="s">
        <v>979</v>
      </c>
    </row>
    <row r="709" spans="1:6" x14ac:dyDescent="0.25">
      <c r="A709" s="2">
        <v>154422052</v>
      </c>
      <c r="B709" s="2">
        <v>2999093</v>
      </c>
      <c r="C709" s="3">
        <v>42174.687777777777</v>
      </c>
      <c r="D709" s="31" t="s">
        <v>316</v>
      </c>
      <c r="F709" s="2" t="s">
        <v>979</v>
      </c>
    </row>
    <row r="710" spans="1:6" x14ac:dyDescent="0.25">
      <c r="A710" s="2">
        <v>154115483</v>
      </c>
      <c r="B710" s="2">
        <v>2983126</v>
      </c>
      <c r="C710" s="3">
        <v>42167.555694444447</v>
      </c>
      <c r="D710" s="31" t="s">
        <v>331</v>
      </c>
      <c r="F710" s="2" t="s">
        <v>979</v>
      </c>
    </row>
    <row r="711" spans="1:6" x14ac:dyDescent="0.25">
      <c r="A711" s="2">
        <v>153804942</v>
      </c>
      <c r="B711" s="2">
        <v>2979573</v>
      </c>
      <c r="C711" s="3">
        <v>42165.691689814812</v>
      </c>
      <c r="D711" s="31" t="s">
        <v>335</v>
      </c>
      <c r="F711" s="2" t="s">
        <v>979</v>
      </c>
    </row>
    <row r="712" spans="1:6" x14ac:dyDescent="0.25">
      <c r="A712" s="2">
        <v>153478800</v>
      </c>
      <c r="B712" s="2">
        <v>2972696</v>
      </c>
      <c r="C712" s="3">
        <v>42159.738356481481</v>
      </c>
      <c r="D712" s="31" t="s">
        <v>86</v>
      </c>
      <c r="F712" s="2" t="s">
        <v>979</v>
      </c>
    </row>
    <row r="713" spans="1:6" x14ac:dyDescent="0.25">
      <c r="A713" s="2">
        <v>153256257</v>
      </c>
      <c r="B713" s="2">
        <v>2959911</v>
      </c>
      <c r="C713" s="3">
        <v>42150.833993055552</v>
      </c>
      <c r="D713" s="31" t="s">
        <v>316</v>
      </c>
      <c r="F713" s="2" t="s">
        <v>979</v>
      </c>
    </row>
    <row r="714" spans="1:6" x14ac:dyDescent="0.25">
      <c r="A714" s="2">
        <v>152618697</v>
      </c>
      <c r="B714" s="2">
        <v>2931185</v>
      </c>
      <c r="C714" s="3">
        <v>42124.766122685185</v>
      </c>
      <c r="D714" s="31" t="s">
        <v>60</v>
      </c>
      <c r="F714" s="2" t="s">
        <v>979</v>
      </c>
    </row>
    <row r="715" spans="1:6" x14ac:dyDescent="0.25">
      <c r="A715" s="2">
        <v>152320013</v>
      </c>
      <c r="B715" s="2">
        <v>2900170</v>
      </c>
      <c r="C715" s="3">
        <v>42097.063159722224</v>
      </c>
      <c r="D715" s="31" t="s">
        <v>86</v>
      </c>
      <c r="F715" s="2" t="s">
        <v>979</v>
      </c>
    </row>
    <row r="716" spans="1:6" x14ac:dyDescent="0.25">
      <c r="A716" s="2">
        <v>151599553</v>
      </c>
      <c r="B716" s="2">
        <v>2892317</v>
      </c>
      <c r="C716" s="3">
        <v>42093.933194444442</v>
      </c>
      <c r="D716" s="31" t="s">
        <v>391</v>
      </c>
      <c r="F716" s="2" t="s">
        <v>979</v>
      </c>
    </row>
    <row r="717" spans="1:6" x14ac:dyDescent="0.25">
      <c r="A717" s="2">
        <v>151144138</v>
      </c>
      <c r="B717" s="2">
        <v>2892316</v>
      </c>
      <c r="C717" s="3">
        <v>42093.931087962963</v>
      </c>
      <c r="D717" s="31" t="s">
        <v>391</v>
      </c>
      <c r="F717" s="2" t="s">
        <v>979</v>
      </c>
    </row>
    <row r="718" spans="1:6" x14ac:dyDescent="0.25">
      <c r="A718" s="2">
        <v>150801398</v>
      </c>
      <c r="B718" s="2">
        <v>2864976</v>
      </c>
      <c r="C718" s="3">
        <v>42073.726400462961</v>
      </c>
      <c r="D718" s="31" t="s">
        <v>413</v>
      </c>
      <c r="F718" s="2" t="s">
        <v>979</v>
      </c>
    </row>
    <row r="719" spans="1:6" x14ac:dyDescent="0.25">
      <c r="A719" s="2">
        <v>150778632</v>
      </c>
      <c r="B719" s="2">
        <v>2829552</v>
      </c>
      <c r="C719" s="3">
        <v>42053.048009259262</v>
      </c>
      <c r="D719" s="31" t="s">
        <v>60</v>
      </c>
      <c r="F719" s="2" t="s">
        <v>979</v>
      </c>
    </row>
    <row r="720" spans="1:6" x14ac:dyDescent="0.25">
      <c r="A720" s="2">
        <v>149998977</v>
      </c>
      <c r="B720" s="2">
        <v>2826827</v>
      </c>
      <c r="C720" s="3">
        <v>42048.244780092595</v>
      </c>
      <c r="D720" s="31" t="s">
        <v>436</v>
      </c>
      <c r="F720" s="2" t="s">
        <v>979</v>
      </c>
    </row>
    <row r="721" spans="1:6" x14ac:dyDescent="0.25">
      <c r="A721" s="2">
        <v>149666218</v>
      </c>
      <c r="B721" s="2">
        <v>2804581</v>
      </c>
      <c r="C721" s="3">
        <v>42033.72693287037</v>
      </c>
      <c r="D721" s="31" t="s">
        <v>86</v>
      </c>
      <c r="F721" s="2" t="s">
        <v>979</v>
      </c>
    </row>
    <row r="722" spans="1:6" x14ac:dyDescent="0.25">
      <c r="A722" s="2">
        <v>147503698</v>
      </c>
      <c r="B722" s="2">
        <v>2771845</v>
      </c>
      <c r="C722" s="3">
        <v>42013.38653935185</v>
      </c>
      <c r="D722" s="31" t="s">
        <v>464</v>
      </c>
      <c r="F722" s="2" t="s">
        <v>979</v>
      </c>
    </row>
    <row r="723" spans="1:6" x14ac:dyDescent="0.25">
      <c r="A723" s="2">
        <v>146966575</v>
      </c>
      <c r="B723" s="2">
        <v>2771775</v>
      </c>
      <c r="C723" s="3">
        <v>42013.115428240744</v>
      </c>
      <c r="D723" s="31" t="s">
        <v>60</v>
      </c>
      <c r="F723" s="2" t="s">
        <v>979</v>
      </c>
    </row>
    <row r="724" spans="1:6" x14ac:dyDescent="0.25">
      <c r="A724" s="2">
        <v>146791257</v>
      </c>
      <c r="B724" s="2">
        <v>2683385</v>
      </c>
      <c r="C724" s="3">
        <v>41935.637291666666</v>
      </c>
      <c r="D724" s="31" t="s">
        <v>86</v>
      </c>
      <c r="F724" s="2" t="s">
        <v>979</v>
      </c>
    </row>
    <row r="725" spans="1:6" x14ac:dyDescent="0.25">
      <c r="A725" s="2">
        <v>146308099</v>
      </c>
      <c r="B725" s="2">
        <v>2675270</v>
      </c>
      <c r="C725" s="3">
        <v>41927.065983796296</v>
      </c>
      <c r="D725" s="31" t="s">
        <v>550</v>
      </c>
      <c r="F725" s="2" t="s">
        <v>979</v>
      </c>
    </row>
    <row r="726" spans="1:6" x14ac:dyDescent="0.25">
      <c r="A726" s="2">
        <v>146285573</v>
      </c>
      <c r="B726" s="2">
        <v>2657339</v>
      </c>
      <c r="C726" s="3">
        <v>41907.001122685186</v>
      </c>
      <c r="D726" s="31" t="s">
        <v>86</v>
      </c>
      <c r="F726" s="2" t="s">
        <v>979</v>
      </c>
    </row>
    <row r="727" spans="1:6" x14ac:dyDescent="0.25">
      <c r="A727" s="2">
        <v>146278610</v>
      </c>
      <c r="B727" s="2">
        <v>2645719</v>
      </c>
      <c r="C727" s="3">
        <v>41893.801585648151</v>
      </c>
      <c r="D727" s="31" t="s">
        <v>60</v>
      </c>
      <c r="F727" s="2" t="s">
        <v>979</v>
      </c>
    </row>
    <row r="728" spans="1:6" x14ac:dyDescent="0.25">
      <c r="A728" s="2">
        <v>146278073</v>
      </c>
      <c r="B728" s="2">
        <v>2585518</v>
      </c>
      <c r="C728" s="3">
        <v>41810.173738425925</v>
      </c>
      <c r="D728" s="31" t="s">
        <v>625</v>
      </c>
      <c r="F728" s="2" t="s">
        <v>979</v>
      </c>
    </row>
    <row r="729" spans="1:6" x14ac:dyDescent="0.25">
      <c r="A729" s="2">
        <v>146278048</v>
      </c>
      <c r="B729" s="2">
        <v>2581186</v>
      </c>
      <c r="C729" s="3">
        <v>41802.945474537039</v>
      </c>
      <c r="D729" s="31" t="s">
        <v>641</v>
      </c>
      <c r="F729" s="2" t="s">
        <v>979</v>
      </c>
    </row>
    <row r="730" spans="1:6" x14ac:dyDescent="0.25">
      <c r="A730" s="2">
        <v>145271728</v>
      </c>
      <c r="B730" s="2">
        <v>2572717</v>
      </c>
      <c r="C730" s="3">
        <v>41789.402928240743</v>
      </c>
      <c r="D730" s="31" t="s">
        <v>661</v>
      </c>
      <c r="F730" s="2" t="s">
        <v>979</v>
      </c>
    </row>
    <row r="731" spans="1:6" x14ac:dyDescent="0.25">
      <c r="A731" s="2">
        <v>145227833</v>
      </c>
      <c r="B731" s="2">
        <v>2571183</v>
      </c>
      <c r="C731" s="3">
        <v>41786.183993055558</v>
      </c>
      <c r="D731" s="31" t="s">
        <v>663</v>
      </c>
      <c r="F731" s="2" t="s">
        <v>979</v>
      </c>
    </row>
    <row r="732" spans="1:6" x14ac:dyDescent="0.25">
      <c r="A732" s="2">
        <v>144798031</v>
      </c>
      <c r="B732" s="2">
        <v>2566228</v>
      </c>
      <c r="C732" s="3">
        <v>41775.992256944446</v>
      </c>
      <c r="D732" s="31" t="s">
        <v>60</v>
      </c>
      <c r="F732" s="2" t="s">
        <v>979</v>
      </c>
    </row>
    <row r="733" spans="1:6" x14ac:dyDescent="0.25">
      <c r="A733" s="2">
        <v>144797886</v>
      </c>
      <c r="B733" s="2">
        <v>2556596</v>
      </c>
      <c r="C733" s="3">
        <v>41757.850335648145</v>
      </c>
      <c r="D733" s="31" t="s">
        <v>682</v>
      </c>
      <c r="F733" s="2" t="s">
        <v>979</v>
      </c>
    </row>
    <row r="734" spans="1:6" x14ac:dyDescent="0.25">
      <c r="A734" s="2">
        <v>144057155</v>
      </c>
      <c r="B734" s="2">
        <v>2550714</v>
      </c>
      <c r="C734" s="3">
        <v>41745.549560185187</v>
      </c>
      <c r="D734" s="31" t="s">
        <v>688</v>
      </c>
      <c r="F734" s="2" t="s">
        <v>979</v>
      </c>
    </row>
    <row r="735" spans="1:6" x14ac:dyDescent="0.25">
      <c r="A735" s="2">
        <v>144056890</v>
      </c>
      <c r="B735" s="2">
        <v>2543174</v>
      </c>
      <c r="C735" s="3">
        <v>41731.694456018522</v>
      </c>
      <c r="D735" s="31" t="s">
        <v>701</v>
      </c>
      <c r="F735" s="2" t="s">
        <v>979</v>
      </c>
    </row>
    <row r="736" spans="1:6" x14ac:dyDescent="0.25">
      <c r="A736" s="2">
        <v>143834134</v>
      </c>
      <c r="B736" s="2">
        <v>2541647</v>
      </c>
      <c r="C736" s="3">
        <v>41730.39675925926</v>
      </c>
      <c r="D736" s="31" t="s">
        <v>704</v>
      </c>
      <c r="F736" s="2" t="s">
        <v>979</v>
      </c>
    </row>
    <row r="737" spans="1:6" x14ac:dyDescent="0.25">
      <c r="A737" s="2">
        <v>143775417</v>
      </c>
      <c r="B737" s="2">
        <v>2536391</v>
      </c>
      <c r="C737" s="3">
        <v>41718.705057870371</v>
      </c>
      <c r="D737" s="31" t="s">
        <v>60</v>
      </c>
      <c r="F737" s="2" t="s">
        <v>979</v>
      </c>
    </row>
    <row r="738" spans="1:6" x14ac:dyDescent="0.25">
      <c r="A738" s="2">
        <v>142114438</v>
      </c>
      <c r="B738" s="2">
        <v>2536115</v>
      </c>
      <c r="C738" s="3">
        <v>41718.537002314813</v>
      </c>
      <c r="D738" s="31" t="s">
        <v>712</v>
      </c>
      <c r="F738" s="2" t="s">
        <v>979</v>
      </c>
    </row>
    <row r="739" spans="1:6" x14ac:dyDescent="0.25">
      <c r="A739" s="2">
        <v>139944019</v>
      </c>
      <c r="B739" s="2">
        <v>2527499</v>
      </c>
      <c r="C739" s="3">
        <v>41701.353587962964</v>
      </c>
      <c r="D739" s="31" t="s">
        <v>721</v>
      </c>
      <c r="F739" s="2" t="s">
        <v>979</v>
      </c>
    </row>
    <row r="740" spans="1:6" x14ac:dyDescent="0.25">
      <c r="A740" s="2">
        <v>139618226</v>
      </c>
      <c r="B740" s="2">
        <v>2505830</v>
      </c>
      <c r="C740" s="3">
        <v>41669.530601851853</v>
      </c>
      <c r="D740" s="31" t="s">
        <v>735</v>
      </c>
      <c r="F740" s="2" t="s">
        <v>979</v>
      </c>
    </row>
    <row r="741" spans="1:6" x14ac:dyDescent="0.25">
      <c r="A741" s="2">
        <v>139241377</v>
      </c>
      <c r="B741" s="2">
        <v>2501928</v>
      </c>
      <c r="C741" s="3">
        <v>41663.218402777777</v>
      </c>
      <c r="D741" s="31" t="s">
        <v>738</v>
      </c>
      <c r="F741" s="2" t="s">
        <v>979</v>
      </c>
    </row>
    <row r="742" spans="1:6" x14ac:dyDescent="0.25">
      <c r="A742" s="2">
        <v>139162041</v>
      </c>
      <c r="B742" s="2">
        <v>2498503</v>
      </c>
      <c r="C742" s="3">
        <v>41659.353356481479</v>
      </c>
      <c r="D742" s="31" t="s">
        <v>739</v>
      </c>
      <c r="F742" s="2" t="s">
        <v>979</v>
      </c>
    </row>
    <row r="743" spans="1:6" x14ac:dyDescent="0.25">
      <c r="A743" s="2">
        <v>138344407</v>
      </c>
      <c r="B743" s="2">
        <v>2497933</v>
      </c>
      <c r="C743" s="3">
        <v>41656.535219907404</v>
      </c>
      <c r="D743" s="31" t="s">
        <v>741</v>
      </c>
      <c r="F743" s="2" t="s">
        <v>979</v>
      </c>
    </row>
    <row r="744" spans="1:6" x14ac:dyDescent="0.25">
      <c r="A744" s="2">
        <v>137529511</v>
      </c>
      <c r="B744" s="2">
        <v>2496990</v>
      </c>
      <c r="C744" s="3">
        <v>41655.584062499998</v>
      </c>
      <c r="D744" s="31" t="s">
        <v>743</v>
      </c>
      <c r="F744" s="2" t="s">
        <v>979</v>
      </c>
    </row>
    <row r="745" spans="1:6" x14ac:dyDescent="0.25">
      <c r="A745" s="2">
        <v>137225608</v>
      </c>
      <c r="B745" s="2">
        <v>2486081</v>
      </c>
      <c r="C745" s="3">
        <v>41627.874085648145</v>
      </c>
      <c r="D745" s="31" t="s">
        <v>751</v>
      </c>
      <c r="F745" s="2" t="s">
        <v>979</v>
      </c>
    </row>
    <row r="746" spans="1:6" x14ac:dyDescent="0.25">
      <c r="A746" s="2">
        <v>136550213</v>
      </c>
      <c r="B746" s="2">
        <v>2479977</v>
      </c>
      <c r="C746" s="3">
        <v>41617.601087962961</v>
      </c>
      <c r="D746" s="31" t="s">
        <v>760</v>
      </c>
      <c r="F746" s="2" t="s">
        <v>979</v>
      </c>
    </row>
    <row r="747" spans="1:6" x14ac:dyDescent="0.25">
      <c r="A747" s="2">
        <v>135813839</v>
      </c>
      <c r="B747" s="2">
        <v>2474272</v>
      </c>
      <c r="C747" s="3">
        <v>41608.21261574074</v>
      </c>
      <c r="D747" s="31" t="s">
        <v>765</v>
      </c>
      <c r="F747" s="2" t="s">
        <v>979</v>
      </c>
    </row>
    <row r="748" spans="1:6" x14ac:dyDescent="0.25">
      <c r="A748" s="2">
        <v>134698191</v>
      </c>
      <c r="B748" s="2">
        <v>2452095</v>
      </c>
      <c r="C748" s="3">
        <v>41564.515486111108</v>
      </c>
      <c r="D748" s="31" t="s">
        <v>776</v>
      </c>
      <c r="F748" s="2" t="s">
        <v>979</v>
      </c>
    </row>
    <row r="749" spans="1:6" x14ac:dyDescent="0.25">
      <c r="A749" s="2">
        <v>134465787</v>
      </c>
      <c r="B749" s="2">
        <v>2312864</v>
      </c>
      <c r="C749" s="3">
        <v>41298.540914351855</v>
      </c>
      <c r="D749" s="31" t="s">
        <v>797</v>
      </c>
      <c r="F749" s="2" t="s">
        <v>979</v>
      </c>
    </row>
    <row r="750" spans="1:6" x14ac:dyDescent="0.25">
      <c r="A750" s="2">
        <v>133176628</v>
      </c>
      <c r="B750" s="2">
        <v>2308903</v>
      </c>
      <c r="C750" s="3">
        <v>41291.622488425928</v>
      </c>
      <c r="D750" s="31" t="s">
        <v>803</v>
      </c>
      <c r="F750" s="2" t="s">
        <v>979</v>
      </c>
    </row>
    <row r="751" spans="1:6" x14ac:dyDescent="0.25">
      <c r="A751" s="2">
        <v>132414997</v>
      </c>
      <c r="B751" s="2">
        <v>2291445</v>
      </c>
      <c r="C751" s="3">
        <v>41253.450578703705</v>
      </c>
      <c r="D751" s="31" t="s">
        <v>808</v>
      </c>
      <c r="F751" s="2" t="s">
        <v>979</v>
      </c>
    </row>
    <row r="752" spans="1:6" x14ac:dyDescent="0.25">
      <c r="A752" s="2">
        <v>130480410</v>
      </c>
      <c r="B752" s="2">
        <v>2283707</v>
      </c>
      <c r="C752" s="3">
        <v>41240.478993055556</v>
      </c>
      <c r="D752" s="31" t="s">
        <v>811</v>
      </c>
      <c r="F752" s="2" t="s">
        <v>979</v>
      </c>
    </row>
    <row r="753" spans="1:6" x14ac:dyDescent="0.25">
      <c r="A753" s="2">
        <v>129154569</v>
      </c>
      <c r="B753" s="2">
        <v>2217099</v>
      </c>
      <c r="C753" s="3">
        <v>41156.339247685188</v>
      </c>
      <c r="D753" s="31" t="s">
        <v>827</v>
      </c>
      <c r="F753" s="2" t="s">
        <v>979</v>
      </c>
    </row>
    <row r="754" spans="1:6" x14ac:dyDescent="0.25">
      <c r="A754" s="2">
        <v>127956396</v>
      </c>
      <c r="B754" s="2">
        <v>2179168</v>
      </c>
      <c r="C754" s="3">
        <v>41099.498368055552</v>
      </c>
      <c r="D754" s="31" t="s">
        <v>839</v>
      </c>
      <c r="F754" s="2" t="s">
        <v>979</v>
      </c>
    </row>
    <row r="755" spans="1:6" x14ac:dyDescent="0.25">
      <c r="A755" s="2">
        <v>127803778</v>
      </c>
      <c r="B755" s="2">
        <v>2155469</v>
      </c>
      <c r="C755" s="3">
        <v>41073.642835648148</v>
      </c>
      <c r="D755" s="31" t="s">
        <v>850</v>
      </c>
      <c r="F755" s="2" t="s">
        <v>979</v>
      </c>
    </row>
    <row r="756" spans="1:6" x14ac:dyDescent="0.25">
      <c r="A756" s="2">
        <v>126977987</v>
      </c>
      <c r="B756" s="2">
        <v>2142309</v>
      </c>
      <c r="C756" s="3">
        <v>41059.861620370371</v>
      </c>
      <c r="D756" s="31" t="s">
        <v>853</v>
      </c>
      <c r="F756" s="2" t="s">
        <v>979</v>
      </c>
    </row>
    <row r="757" spans="1:6" x14ac:dyDescent="0.25">
      <c r="A757" s="2">
        <v>126139687</v>
      </c>
      <c r="B757" s="2">
        <v>2129063</v>
      </c>
      <c r="C757" s="3">
        <v>41043.843043981484</v>
      </c>
      <c r="D757" s="31" t="s">
        <v>859</v>
      </c>
      <c r="F757" s="2" t="s">
        <v>979</v>
      </c>
    </row>
    <row r="758" spans="1:6" x14ac:dyDescent="0.25">
      <c r="A758" s="2">
        <v>125573194</v>
      </c>
      <c r="B758" s="2">
        <v>2127173</v>
      </c>
      <c r="C758" s="3">
        <v>41040.667002314818</v>
      </c>
      <c r="D758" s="31" t="s">
        <v>860</v>
      </c>
      <c r="F758" s="2" t="s">
        <v>979</v>
      </c>
    </row>
    <row r="759" spans="1:6" x14ac:dyDescent="0.25">
      <c r="A759" s="2">
        <v>125237713</v>
      </c>
      <c r="B759" s="2">
        <v>2108772</v>
      </c>
      <c r="C759" s="3">
        <v>41022.636203703703</v>
      </c>
      <c r="D759" s="31" t="s">
        <v>871</v>
      </c>
      <c r="F759" s="2" t="s">
        <v>979</v>
      </c>
    </row>
    <row r="760" spans="1:6" x14ac:dyDescent="0.25">
      <c r="A760" s="2">
        <v>123821897</v>
      </c>
      <c r="B760" s="2">
        <v>2101643</v>
      </c>
      <c r="C760" s="3">
        <v>41016.070636574077</v>
      </c>
      <c r="D760" s="31" t="s">
        <v>60</v>
      </c>
      <c r="F760" s="2" t="s">
        <v>979</v>
      </c>
    </row>
    <row r="761" spans="1:6" x14ac:dyDescent="0.25">
      <c r="A761" s="2">
        <v>123737004</v>
      </c>
      <c r="B761" s="2">
        <v>2084544</v>
      </c>
      <c r="C761" s="3">
        <v>40999.095601851855</v>
      </c>
      <c r="D761" s="31" t="s">
        <v>838</v>
      </c>
      <c r="F761" s="2" t="s">
        <v>979</v>
      </c>
    </row>
    <row r="762" spans="1:6" x14ac:dyDescent="0.25">
      <c r="A762" s="2">
        <v>123532463</v>
      </c>
      <c r="B762" s="2">
        <v>2080743</v>
      </c>
      <c r="C762" s="3">
        <v>40997.154918981483</v>
      </c>
      <c r="D762" s="31" t="s">
        <v>885</v>
      </c>
      <c r="F762" s="2" t="s">
        <v>979</v>
      </c>
    </row>
    <row r="763" spans="1:6" x14ac:dyDescent="0.25">
      <c r="A763" s="2">
        <v>123276765</v>
      </c>
      <c r="B763" s="2">
        <v>2075729</v>
      </c>
      <c r="C763" s="3">
        <v>40992.10696759259</v>
      </c>
      <c r="D763" s="31" t="s">
        <v>194</v>
      </c>
      <c r="F763" s="2" t="s">
        <v>979</v>
      </c>
    </row>
    <row r="764" spans="1:6" x14ac:dyDescent="0.25">
      <c r="A764" s="2">
        <v>123163918</v>
      </c>
      <c r="B764" s="2">
        <v>2074404</v>
      </c>
      <c r="C764" s="3">
        <v>40991.468194444446</v>
      </c>
      <c r="D764" s="31" t="s">
        <v>890</v>
      </c>
      <c r="F764" s="2" t="s">
        <v>979</v>
      </c>
    </row>
    <row r="765" spans="1:6" x14ac:dyDescent="0.25">
      <c r="A765" s="2">
        <v>122608916</v>
      </c>
      <c r="B765" s="2">
        <v>2071073</v>
      </c>
      <c r="C765" s="3">
        <v>40989.610706018517</v>
      </c>
      <c r="D765" s="31" t="s">
        <v>893</v>
      </c>
      <c r="F765" s="2" t="s">
        <v>979</v>
      </c>
    </row>
    <row r="766" spans="1:6" x14ac:dyDescent="0.25">
      <c r="A766" s="2">
        <v>122218989</v>
      </c>
      <c r="B766" s="2">
        <v>2071071</v>
      </c>
      <c r="C766" s="3">
        <v>40989.607789351852</v>
      </c>
      <c r="D766" s="31" t="s">
        <v>894</v>
      </c>
      <c r="F766" s="2" t="s">
        <v>979</v>
      </c>
    </row>
    <row r="767" spans="1:6" x14ac:dyDescent="0.25">
      <c r="A767" s="2">
        <v>121804665</v>
      </c>
      <c r="B767" s="2">
        <v>2068384</v>
      </c>
      <c r="C767" s="3">
        <v>40988.163912037038</v>
      </c>
      <c r="D767" s="31" t="s">
        <v>895</v>
      </c>
      <c r="F767" s="2" t="s">
        <v>979</v>
      </c>
    </row>
    <row r="768" spans="1:6" x14ac:dyDescent="0.25">
      <c r="A768" s="2">
        <v>121031111</v>
      </c>
      <c r="B768" s="2">
        <v>2068363</v>
      </c>
      <c r="C768" s="3">
        <v>40988.024398148147</v>
      </c>
      <c r="D768" s="31" t="s">
        <v>896</v>
      </c>
      <c r="F768" s="2" t="s">
        <v>979</v>
      </c>
    </row>
    <row r="769" spans="1:6" x14ac:dyDescent="0.25">
      <c r="A769" s="2">
        <v>120250318</v>
      </c>
      <c r="B769" s="2">
        <v>2055533</v>
      </c>
      <c r="C769" s="3">
        <v>40977.521874999999</v>
      </c>
      <c r="D769" s="31" t="s">
        <v>900</v>
      </c>
      <c r="F769" s="2" t="s">
        <v>979</v>
      </c>
    </row>
    <row r="770" spans="1:6" x14ac:dyDescent="0.25">
      <c r="A770" s="2">
        <v>120054698</v>
      </c>
      <c r="B770" s="2">
        <v>2048715</v>
      </c>
      <c r="C770" s="3">
        <v>40973.531157407408</v>
      </c>
      <c r="D770" s="31" t="s">
        <v>904</v>
      </c>
      <c r="F770" s="2" t="s">
        <v>979</v>
      </c>
    </row>
    <row r="771" spans="1:6" x14ac:dyDescent="0.25">
      <c r="A771" s="2">
        <v>119081788</v>
      </c>
      <c r="B771" s="2">
        <v>2035911</v>
      </c>
      <c r="C771" s="3">
        <v>40962.037511574075</v>
      </c>
      <c r="D771" s="31" t="s">
        <v>908</v>
      </c>
      <c r="F771" s="2" t="s">
        <v>979</v>
      </c>
    </row>
    <row r="772" spans="1:6" x14ac:dyDescent="0.25">
      <c r="A772" s="2">
        <v>118151848</v>
      </c>
      <c r="B772" s="2">
        <v>2023889</v>
      </c>
      <c r="C772" s="3">
        <v>40953.411273148151</v>
      </c>
      <c r="D772" s="31" t="s">
        <v>917</v>
      </c>
      <c r="F772" s="2" t="s">
        <v>979</v>
      </c>
    </row>
    <row r="773" spans="1:6" x14ac:dyDescent="0.25">
      <c r="A773" s="2">
        <v>117992873</v>
      </c>
      <c r="B773" s="2">
        <v>2015672</v>
      </c>
      <c r="C773" s="3">
        <v>40947.414467592593</v>
      </c>
      <c r="D773" s="31" t="s">
        <v>60</v>
      </c>
      <c r="F773" s="2" t="s">
        <v>979</v>
      </c>
    </row>
    <row r="774" spans="1:6" x14ac:dyDescent="0.25">
      <c r="A774" s="2">
        <v>117622282</v>
      </c>
      <c r="B774" s="2">
        <v>2006989</v>
      </c>
      <c r="C774" s="3">
        <v>40940.573310185187</v>
      </c>
      <c r="D774" s="31" t="s">
        <v>928</v>
      </c>
      <c r="F774" s="2" t="s">
        <v>979</v>
      </c>
    </row>
    <row r="775" spans="1:6" x14ac:dyDescent="0.25">
      <c r="A775" s="2">
        <v>114166289</v>
      </c>
      <c r="B775" s="2">
        <v>1998838</v>
      </c>
      <c r="C775" s="3">
        <v>40934.528287037036</v>
      </c>
      <c r="D775" s="31" t="s">
        <v>937</v>
      </c>
      <c r="F775" s="2" t="s">
        <v>979</v>
      </c>
    </row>
    <row r="776" spans="1:6" x14ac:dyDescent="0.25">
      <c r="A776" s="2">
        <v>113626382</v>
      </c>
      <c r="B776" s="2">
        <v>1998150</v>
      </c>
      <c r="C776" s="3">
        <v>40933.865162037036</v>
      </c>
      <c r="D776" s="31" t="s">
        <v>938</v>
      </c>
      <c r="F776" s="2" t="s">
        <v>979</v>
      </c>
    </row>
    <row r="777" spans="1:6" x14ac:dyDescent="0.25">
      <c r="A777" s="2">
        <v>113102019</v>
      </c>
      <c r="B777" s="2">
        <v>1994203</v>
      </c>
      <c r="C777" s="3">
        <v>40932.112037037034</v>
      </c>
      <c r="D777" s="31" t="s">
        <v>939</v>
      </c>
      <c r="F777" s="2" t="s">
        <v>979</v>
      </c>
    </row>
    <row r="778" spans="1:6" x14ac:dyDescent="0.25">
      <c r="A778" s="2">
        <v>112766885</v>
      </c>
      <c r="B778" s="2">
        <v>1928967</v>
      </c>
      <c r="C778" s="3">
        <v>40879.368958333333</v>
      </c>
      <c r="D778" s="31" t="s">
        <v>954</v>
      </c>
      <c r="F778" s="2" t="s">
        <v>979</v>
      </c>
    </row>
    <row r="779" spans="1:6" x14ac:dyDescent="0.25">
      <c r="A779" s="2">
        <v>111651591</v>
      </c>
      <c r="B779" s="2">
        <v>1919890</v>
      </c>
      <c r="C779" s="3">
        <v>40876.37462962963</v>
      </c>
      <c r="D779" s="31" t="s">
        <v>956</v>
      </c>
      <c r="F779" s="2" t="s">
        <v>979</v>
      </c>
    </row>
    <row r="780" spans="1:6" x14ac:dyDescent="0.25">
      <c r="A780" s="2">
        <v>110449865</v>
      </c>
      <c r="B780" s="2">
        <v>1894072</v>
      </c>
      <c r="C780" s="3">
        <v>40856.583819444444</v>
      </c>
      <c r="D780" s="31" t="s">
        <v>966</v>
      </c>
      <c r="F780" s="2" t="s">
        <v>979</v>
      </c>
    </row>
    <row r="781" spans="1:6" x14ac:dyDescent="0.25">
      <c r="A781" s="2">
        <v>110241185</v>
      </c>
      <c r="B781" s="2">
        <v>1892124</v>
      </c>
      <c r="C781" s="3">
        <v>40855.560671296298</v>
      </c>
      <c r="D781" s="31" t="s">
        <v>967</v>
      </c>
      <c r="F781" s="2" t="s">
        <v>979</v>
      </c>
    </row>
    <row r="782" spans="1:6" x14ac:dyDescent="0.25">
      <c r="A782" s="2">
        <v>109355374</v>
      </c>
      <c r="B782" s="2">
        <v>1892122</v>
      </c>
      <c r="C782" s="3">
        <v>40855.558842592596</v>
      </c>
      <c r="D782" s="31" t="s">
        <v>968</v>
      </c>
      <c r="F782" s="2" t="s">
        <v>979</v>
      </c>
    </row>
    <row r="783" spans="1:6" x14ac:dyDescent="0.25">
      <c r="A783" s="2">
        <v>109281365</v>
      </c>
      <c r="B783" s="2">
        <v>1891770</v>
      </c>
      <c r="C783" s="3">
        <v>40855.390162037038</v>
      </c>
      <c r="D783" s="31" t="s">
        <v>969</v>
      </c>
      <c r="F783" s="2" t="s">
        <v>979</v>
      </c>
    </row>
    <row r="784" spans="1:6" x14ac:dyDescent="0.25">
      <c r="A784" s="2">
        <v>108778711</v>
      </c>
      <c r="B784" s="2">
        <v>1889623</v>
      </c>
      <c r="C784" s="3">
        <v>40851.884837962964</v>
      </c>
      <c r="D784" s="31" t="s">
        <v>970</v>
      </c>
      <c r="F784" s="2" t="s">
        <v>979</v>
      </c>
    </row>
    <row r="785" spans="1:6" x14ac:dyDescent="0.25">
      <c r="A785" s="2">
        <v>107149348</v>
      </c>
      <c r="B785" s="2">
        <v>1889603</v>
      </c>
      <c r="C785" s="3">
        <v>40851.814456018517</v>
      </c>
      <c r="D785" s="31" t="s">
        <v>971</v>
      </c>
      <c r="F785" s="2" t="s">
        <v>979</v>
      </c>
    </row>
    <row r="786" spans="1:6" x14ac:dyDescent="0.25">
      <c r="A786" s="2">
        <v>106503406</v>
      </c>
      <c r="B786" s="2">
        <v>3357766</v>
      </c>
      <c r="C786" s="3">
        <v>42446.534618055557</v>
      </c>
      <c r="D786" s="31" t="s">
        <v>37</v>
      </c>
      <c r="F786" s="2" t="s">
        <v>979</v>
      </c>
    </row>
    <row r="787" spans="1:6" x14ac:dyDescent="0.25">
      <c r="A787" s="2">
        <v>106100645</v>
      </c>
      <c r="B787" s="2">
        <v>3307059</v>
      </c>
      <c r="C787" s="3">
        <v>42396.031574074077</v>
      </c>
      <c r="D787" s="31" t="s">
        <v>99</v>
      </c>
      <c r="F787" s="2" t="s">
        <v>979</v>
      </c>
    </row>
    <row r="788" spans="1:6" x14ac:dyDescent="0.25">
      <c r="A788" s="2">
        <v>104760256</v>
      </c>
      <c r="B788" s="2">
        <v>3187811</v>
      </c>
      <c r="C788" s="3">
        <v>42316</v>
      </c>
      <c r="D788" s="31" t="s">
        <v>187</v>
      </c>
      <c r="F788" s="2" t="s">
        <v>979</v>
      </c>
    </row>
    <row r="789" spans="1:6" x14ac:dyDescent="0.25">
      <c r="A789" s="2">
        <v>104059993</v>
      </c>
      <c r="B789" s="2">
        <v>3187812</v>
      </c>
      <c r="C789" s="3">
        <v>42316</v>
      </c>
      <c r="D789" s="31" t="s">
        <v>188</v>
      </c>
      <c r="F789" s="2" t="s">
        <v>979</v>
      </c>
    </row>
    <row r="790" spans="1:6" x14ac:dyDescent="0.25">
      <c r="A790" s="2">
        <v>102731710</v>
      </c>
      <c r="B790" s="2">
        <v>3187662</v>
      </c>
      <c r="C790" s="3">
        <v>42314.697256944448</v>
      </c>
      <c r="D790" s="31" t="s">
        <v>190</v>
      </c>
      <c r="F790" s="2" t="s">
        <v>979</v>
      </c>
    </row>
    <row r="791" spans="1:6" x14ac:dyDescent="0.25">
      <c r="A791" s="2">
        <v>101718310</v>
      </c>
      <c r="B791" s="2">
        <v>3186294</v>
      </c>
      <c r="C791" s="3">
        <v>42314.538425925923</v>
      </c>
      <c r="D791" s="31" t="s">
        <v>192</v>
      </c>
      <c r="F791" s="2" t="s">
        <v>979</v>
      </c>
    </row>
    <row r="792" spans="1:6" x14ac:dyDescent="0.25">
      <c r="A792" s="2">
        <v>100593635</v>
      </c>
      <c r="B792" s="2">
        <v>3186111</v>
      </c>
      <c r="C792" s="3">
        <v>42314.502256944441</v>
      </c>
      <c r="D792" s="31" t="s">
        <v>193</v>
      </c>
      <c r="F792" s="2" t="s">
        <v>979</v>
      </c>
    </row>
    <row r="793" spans="1:6" x14ac:dyDescent="0.25">
      <c r="A793" s="2">
        <v>100177515</v>
      </c>
      <c r="B793" s="2">
        <v>3185631</v>
      </c>
      <c r="C793" s="3">
        <v>42314.047615740739</v>
      </c>
      <c r="D793" s="31" t="s">
        <v>194</v>
      </c>
      <c r="F793" s="2" t="s">
        <v>979</v>
      </c>
    </row>
    <row r="794" spans="1:6" x14ac:dyDescent="0.25">
      <c r="A794" s="2">
        <v>98810635</v>
      </c>
      <c r="B794" s="2">
        <v>3183888</v>
      </c>
      <c r="C794" s="3">
        <v>42313.596365740741</v>
      </c>
      <c r="D794" s="31" t="s">
        <v>195</v>
      </c>
      <c r="F794" s="2" t="s">
        <v>979</v>
      </c>
    </row>
    <row r="795" spans="1:6" x14ac:dyDescent="0.25">
      <c r="A795" s="2">
        <v>98139459</v>
      </c>
      <c r="B795" s="2">
        <v>3181770</v>
      </c>
      <c r="C795" s="3">
        <v>42312.510046296295</v>
      </c>
      <c r="D795" s="31" t="s">
        <v>200</v>
      </c>
      <c r="F795" s="2" t="s">
        <v>979</v>
      </c>
    </row>
    <row r="796" spans="1:6" x14ac:dyDescent="0.25">
      <c r="A796" s="2">
        <v>96618809</v>
      </c>
      <c r="B796" s="2">
        <v>3181243</v>
      </c>
      <c r="C796" s="3">
        <v>42311.88789351852</v>
      </c>
      <c r="D796" s="31" t="s">
        <v>203</v>
      </c>
      <c r="F796" s="2" t="s">
        <v>979</v>
      </c>
    </row>
    <row r="797" spans="1:6" x14ac:dyDescent="0.25">
      <c r="A797" s="2">
        <v>94880754</v>
      </c>
      <c r="B797" s="2">
        <v>3176878</v>
      </c>
      <c r="C797" s="3">
        <v>42310.433761574073</v>
      </c>
      <c r="D797" s="31" t="s">
        <v>205</v>
      </c>
      <c r="F797" s="2" t="s">
        <v>979</v>
      </c>
    </row>
    <row r="798" spans="1:6" x14ac:dyDescent="0.25">
      <c r="A798" s="2">
        <v>154741735</v>
      </c>
      <c r="B798" s="2">
        <v>3176873</v>
      </c>
      <c r="C798" s="3">
        <v>42310.428344907406</v>
      </c>
      <c r="D798" s="31" t="s">
        <v>206</v>
      </c>
      <c r="F798" s="2" t="s">
        <v>979</v>
      </c>
    </row>
    <row r="799" spans="1:6" x14ac:dyDescent="0.25">
      <c r="A799" s="2">
        <v>154250718</v>
      </c>
      <c r="B799" s="2">
        <v>3174087</v>
      </c>
      <c r="C799" s="3">
        <v>42307.715266203704</v>
      </c>
      <c r="D799" s="31" t="s">
        <v>207</v>
      </c>
      <c r="F799" s="2" t="s">
        <v>979</v>
      </c>
    </row>
    <row r="800" spans="1:6" x14ac:dyDescent="0.25">
      <c r="A800" s="2">
        <v>151354930</v>
      </c>
      <c r="B800" s="2">
        <v>3170014</v>
      </c>
      <c r="C800" s="3">
        <v>42306.45412037037</v>
      </c>
      <c r="D800" s="31" t="s">
        <v>208</v>
      </c>
      <c r="F800" s="2" t="s">
        <v>979</v>
      </c>
    </row>
    <row r="801" spans="1:6" x14ac:dyDescent="0.25">
      <c r="A801" s="2">
        <v>150835622</v>
      </c>
      <c r="B801" s="2">
        <v>3165471</v>
      </c>
      <c r="C801" s="3">
        <v>42303.888645833336</v>
      </c>
      <c r="D801" s="31" t="s">
        <v>211</v>
      </c>
      <c r="F801" s="2" t="s">
        <v>979</v>
      </c>
    </row>
    <row r="802" spans="1:6" x14ac:dyDescent="0.25">
      <c r="A802" s="2">
        <v>148903987</v>
      </c>
      <c r="B802" s="2">
        <v>3163388</v>
      </c>
      <c r="C802" s="3">
        <v>42303.446967592594</v>
      </c>
      <c r="D802" s="31" t="s">
        <v>214</v>
      </c>
      <c r="F802" s="2" t="s">
        <v>979</v>
      </c>
    </row>
    <row r="803" spans="1:6" x14ac:dyDescent="0.25">
      <c r="A803" s="2">
        <v>147549637</v>
      </c>
      <c r="B803" s="2">
        <v>3163225</v>
      </c>
      <c r="C803" s="3">
        <v>42303.299826388888</v>
      </c>
      <c r="D803" s="31" t="s">
        <v>216</v>
      </c>
      <c r="F803" s="2" t="s">
        <v>979</v>
      </c>
    </row>
    <row r="804" spans="1:6" x14ac:dyDescent="0.25">
      <c r="A804" s="2">
        <v>147328242</v>
      </c>
      <c r="B804" s="2">
        <v>3161411</v>
      </c>
      <c r="C804" s="3">
        <v>42300.456400462965</v>
      </c>
      <c r="D804" s="31" t="s">
        <v>218</v>
      </c>
      <c r="F804" s="2" t="s">
        <v>979</v>
      </c>
    </row>
    <row r="805" spans="1:6" x14ac:dyDescent="0.25">
      <c r="A805" s="2">
        <v>147325128</v>
      </c>
      <c r="B805" s="2">
        <v>3153846</v>
      </c>
      <c r="C805" s="3">
        <v>42296.736516203702</v>
      </c>
      <c r="D805" s="31" t="s">
        <v>222</v>
      </c>
      <c r="F805" s="2" t="s">
        <v>979</v>
      </c>
    </row>
    <row r="806" spans="1:6" x14ac:dyDescent="0.25">
      <c r="A806" s="2">
        <v>145196893</v>
      </c>
      <c r="B806" s="2">
        <v>3148732</v>
      </c>
      <c r="C806" s="3">
        <v>42291.922511574077</v>
      </c>
      <c r="D806" s="31" t="s">
        <v>228</v>
      </c>
      <c r="F806" s="2" t="s">
        <v>979</v>
      </c>
    </row>
    <row r="807" spans="1:6" x14ac:dyDescent="0.25">
      <c r="A807" s="2">
        <v>142904776</v>
      </c>
      <c r="B807" s="2">
        <v>3142031</v>
      </c>
      <c r="C807" s="3">
        <v>42286.885428240741</v>
      </c>
      <c r="D807" s="31" t="s">
        <v>236</v>
      </c>
      <c r="F807" s="2" t="s">
        <v>979</v>
      </c>
    </row>
    <row r="808" spans="1:6" x14ac:dyDescent="0.25">
      <c r="A808" s="2">
        <v>142904492</v>
      </c>
      <c r="B808" s="2">
        <v>3139680</v>
      </c>
      <c r="C808" s="3">
        <v>42285.759108796294</v>
      </c>
      <c r="D808" s="31" t="s">
        <v>240</v>
      </c>
      <c r="F808" s="2" t="s">
        <v>979</v>
      </c>
    </row>
    <row r="809" spans="1:6" x14ac:dyDescent="0.25">
      <c r="A809" s="2">
        <v>132771938</v>
      </c>
      <c r="B809" s="2">
        <v>3128796</v>
      </c>
      <c r="C809" s="3">
        <v>42279.455509259256</v>
      </c>
      <c r="D809" s="31" t="s">
        <v>247</v>
      </c>
      <c r="F809" s="2" t="s">
        <v>979</v>
      </c>
    </row>
    <row r="810" spans="1:6" x14ac:dyDescent="0.25">
      <c r="A810" s="2">
        <v>131872074</v>
      </c>
      <c r="B810" s="2">
        <v>3115821</v>
      </c>
      <c r="C810" s="3">
        <v>42271.366423611114</v>
      </c>
      <c r="D810" s="31" t="s">
        <v>250</v>
      </c>
      <c r="F810" s="2" t="s">
        <v>979</v>
      </c>
    </row>
    <row r="811" spans="1:6" x14ac:dyDescent="0.25">
      <c r="A811" s="2">
        <v>131591619</v>
      </c>
      <c r="B811" s="2">
        <v>3112142</v>
      </c>
      <c r="C811" s="3">
        <v>42269.552974537037</v>
      </c>
      <c r="D811" s="31" t="s">
        <v>255</v>
      </c>
      <c r="F811" s="2" t="s">
        <v>979</v>
      </c>
    </row>
    <row r="812" spans="1:6" x14ac:dyDescent="0.25">
      <c r="A812" s="2">
        <v>129247077</v>
      </c>
      <c r="B812" s="2">
        <v>3107080</v>
      </c>
      <c r="C812" s="3">
        <v>42265.070601851854</v>
      </c>
      <c r="D812" s="31" t="s">
        <v>258</v>
      </c>
      <c r="F812" s="2" t="s">
        <v>979</v>
      </c>
    </row>
    <row r="813" spans="1:6" x14ac:dyDescent="0.25">
      <c r="A813" s="2">
        <v>128778620</v>
      </c>
      <c r="B813" s="2">
        <v>3101681</v>
      </c>
      <c r="C813" s="3">
        <v>42262.508576388886</v>
      </c>
      <c r="D813" s="31" t="s">
        <v>260</v>
      </c>
      <c r="F813" s="2" t="s">
        <v>979</v>
      </c>
    </row>
    <row r="814" spans="1:6" x14ac:dyDescent="0.25">
      <c r="A814" s="2">
        <v>125698290</v>
      </c>
      <c r="B814" s="2">
        <v>3101231</v>
      </c>
      <c r="C814" s="3">
        <v>42261.849016203705</v>
      </c>
      <c r="D814" s="31" t="s">
        <v>261</v>
      </c>
      <c r="F814" s="2" t="s">
        <v>979</v>
      </c>
    </row>
    <row r="815" spans="1:6" x14ac:dyDescent="0.25">
      <c r="A815" s="2">
        <v>104787025</v>
      </c>
      <c r="B815" s="2">
        <v>3095427</v>
      </c>
      <c r="C815" s="3">
        <v>42257.44021990741</v>
      </c>
      <c r="D815" s="31" t="s">
        <v>266</v>
      </c>
      <c r="F815" s="2" t="s">
        <v>979</v>
      </c>
    </row>
    <row r="816" spans="1:6" x14ac:dyDescent="0.25">
      <c r="A816" s="2">
        <v>104728018</v>
      </c>
      <c r="B816" s="2">
        <v>3005642</v>
      </c>
      <c r="C816" s="3">
        <v>42181.352465277778</v>
      </c>
      <c r="D816" s="31" t="s">
        <v>308</v>
      </c>
      <c r="F816" s="2" t="s">
        <v>979</v>
      </c>
    </row>
    <row r="817" spans="1:6" x14ac:dyDescent="0.25">
      <c r="A817" s="2">
        <v>104454088</v>
      </c>
      <c r="B817" s="2">
        <v>2999110</v>
      </c>
      <c r="C817" s="3">
        <v>42174.855798611112</v>
      </c>
      <c r="D817" s="31" t="s">
        <v>314</v>
      </c>
      <c r="F817" s="2" t="s">
        <v>979</v>
      </c>
    </row>
    <row r="818" spans="1:6" x14ac:dyDescent="0.25">
      <c r="A818" s="2">
        <v>104445447</v>
      </c>
      <c r="B818" s="2">
        <v>2991323</v>
      </c>
      <c r="C818" s="3">
        <v>42172.455648148149</v>
      </c>
      <c r="D818" s="31" t="s">
        <v>320</v>
      </c>
      <c r="F818" s="2" t="s">
        <v>979</v>
      </c>
    </row>
    <row r="819" spans="1:6" x14ac:dyDescent="0.25">
      <c r="A819" s="2">
        <v>104445145</v>
      </c>
      <c r="B819" s="2">
        <v>2991114</v>
      </c>
      <c r="C819" s="3">
        <v>42171.825995370367</v>
      </c>
      <c r="D819" s="31" t="s">
        <v>321</v>
      </c>
      <c r="F819" s="2" t="s">
        <v>979</v>
      </c>
    </row>
    <row r="820" spans="1:6" x14ac:dyDescent="0.25">
      <c r="A820" s="2">
        <v>104091263</v>
      </c>
      <c r="B820" s="2">
        <v>2983637</v>
      </c>
      <c r="C820" s="3">
        <v>42170.608587962961</v>
      </c>
      <c r="D820" s="31" t="s">
        <v>326</v>
      </c>
      <c r="F820" s="2" t="s">
        <v>979</v>
      </c>
    </row>
    <row r="821" spans="1:6" x14ac:dyDescent="0.25">
      <c r="A821" s="2">
        <v>102659609</v>
      </c>
      <c r="B821" s="2">
        <v>2983247</v>
      </c>
      <c r="C821" s="3">
        <v>42168</v>
      </c>
      <c r="D821" s="31" t="s">
        <v>327</v>
      </c>
      <c r="F821" s="2" t="s">
        <v>979</v>
      </c>
    </row>
    <row r="822" spans="1:6" x14ac:dyDescent="0.25">
      <c r="A822" s="2">
        <v>99962247</v>
      </c>
      <c r="B822" s="2">
        <v>2983186</v>
      </c>
      <c r="C822" s="3">
        <v>42167.644780092596</v>
      </c>
      <c r="D822" s="31" t="s">
        <v>328</v>
      </c>
      <c r="F822" s="2" t="s">
        <v>979</v>
      </c>
    </row>
    <row r="823" spans="1:6" x14ac:dyDescent="0.25">
      <c r="A823" s="2">
        <v>99344724</v>
      </c>
      <c r="B823" s="2">
        <v>2983146</v>
      </c>
      <c r="C823" s="3">
        <v>42167.581921296296</v>
      </c>
      <c r="D823" s="31" t="s">
        <v>329</v>
      </c>
      <c r="F823" s="2" t="s">
        <v>979</v>
      </c>
    </row>
    <row r="824" spans="1:6" x14ac:dyDescent="0.25">
      <c r="A824" s="2">
        <v>98092680</v>
      </c>
      <c r="B824" s="2">
        <v>2983140</v>
      </c>
      <c r="C824" s="3">
        <v>42167.57234953704</v>
      </c>
      <c r="D824" s="31" t="s">
        <v>330</v>
      </c>
      <c r="F824" s="2" t="s">
        <v>979</v>
      </c>
    </row>
    <row r="825" spans="1:6" x14ac:dyDescent="0.25">
      <c r="A825" s="2">
        <v>96776545</v>
      </c>
      <c r="B825" s="2">
        <v>2982805</v>
      </c>
      <c r="C825" s="3">
        <v>42167.130219907405</v>
      </c>
      <c r="D825" s="31" t="s">
        <v>333</v>
      </c>
      <c r="F825" s="2" t="s">
        <v>979</v>
      </c>
    </row>
    <row r="826" spans="1:6" x14ac:dyDescent="0.25">
      <c r="A826" s="2">
        <v>96706328</v>
      </c>
      <c r="B826" s="2">
        <v>2979102</v>
      </c>
      <c r="C826" s="3">
        <v>42165.638090277775</v>
      </c>
      <c r="D826" s="31" t="s">
        <v>336</v>
      </c>
      <c r="F826" s="2" t="s">
        <v>979</v>
      </c>
    </row>
    <row r="827" spans="1:6" x14ac:dyDescent="0.25">
      <c r="A827" s="2">
        <v>147232800</v>
      </c>
      <c r="B827" s="2">
        <v>2960207</v>
      </c>
      <c r="C827" s="3">
        <v>42151.445914351854</v>
      </c>
      <c r="D827" s="31" t="s">
        <v>353</v>
      </c>
      <c r="F827" s="2" t="s">
        <v>979</v>
      </c>
    </row>
    <row r="828" spans="1:6" x14ac:dyDescent="0.25">
      <c r="A828" s="2">
        <v>147228605</v>
      </c>
      <c r="B828" s="2">
        <v>2958116</v>
      </c>
      <c r="C828" s="3">
        <v>42150.392129629632</v>
      </c>
      <c r="D828" s="31" t="s">
        <v>356</v>
      </c>
      <c r="F828" s="2" t="s">
        <v>979</v>
      </c>
    </row>
    <row r="829" spans="1:6" x14ac:dyDescent="0.25">
      <c r="A829" s="2">
        <v>147227800</v>
      </c>
      <c r="B829" s="2">
        <v>2955880</v>
      </c>
      <c r="C829" s="3">
        <v>42146.119074074071</v>
      </c>
      <c r="D829" s="31" t="s">
        <v>358</v>
      </c>
      <c r="F829" s="2" t="s">
        <v>979</v>
      </c>
    </row>
    <row r="830" spans="1:6" x14ac:dyDescent="0.25">
      <c r="A830" s="2">
        <v>146571838</v>
      </c>
      <c r="B830" s="2">
        <v>2945027</v>
      </c>
      <c r="C830" s="3">
        <v>42137.54247685185</v>
      </c>
      <c r="D830" s="31" t="s">
        <v>359</v>
      </c>
      <c r="F830" s="2" t="s">
        <v>979</v>
      </c>
    </row>
    <row r="831" spans="1:6" x14ac:dyDescent="0.25">
      <c r="A831" s="2">
        <v>140074341</v>
      </c>
      <c r="B831" s="2">
        <v>2928726</v>
      </c>
      <c r="C831" s="3">
        <v>42123.647418981483</v>
      </c>
      <c r="D831" s="31" t="s">
        <v>364</v>
      </c>
      <c r="F831" s="2" t="s">
        <v>979</v>
      </c>
    </row>
    <row r="832" spans="1:6" x14ac:dyDescent="0.25">
      <c r="A832" s="2">
        <v>125562802</v>
      </c>
      <c r="B832" s="2">
        <v>2914165</v>
      </c>
      <c r="C832" s="3">
        <v>42110.512766203705</v>
      </c>
      <c r="D832" s="31" t="s">
        <v>372</v>
      </c>
      <c r="F832" s="2" t="s">
        <v>979</v>
      </c>
    </row>
    <row r="833" spans="1:6" x14ac:dyDescent="0.25">
      <c r="A833" s="2">
        <v>154175440</v>
      </c>
      <c r="B833" s="2">
        <v>2913597</v>
      </c>
      <c r="C833" s="3">
        <v>42110.367071759261</v>
      </c>
      <c r="D833" s="31" t="s">
        <v>374</v>
      </c>
      <c r="F833" s="2" t="s">
        <v>979</v>
      </c>
    </row>
    <row r="834" spans="1:6" x14ac:dyDescent="0.25">
      <c r="A834" s="2">
        <v>154175406</v>
      </c>
      <c r="B834" s="2">
        <v>2910838</v>
      </c>
      <c r="C834" s="3">
        <v>42108.571469907409</v>
      </c>
      <c r="D834" s="31" t="s">
        <v>376</v>
      </c>
      <c r="F834" s="2" t="s">
        <v>979</v>
      </c>
    </row>
    <row r="835" spans="1:6" x14ac:dyDescent="0.25">
      <c r="A835" s="2">
        <v>154040243</v>
      </c>
      <c r="B835" s="2">
        <v>2907655</v>
      </c>
      <c r="C835" s="3">
        <v>42104.533680555556</v>
      </c>
      <c r="D835" s="31" t="s">
        <v>380</v>
      </c>
      <c r="F835" s="2" t="s">
        <v>979</v>
      </c>
    </row>
    <row r="836" spans="1:6" x14ac:dyDescent="0.25">
      <c r="A836" s="2">
        <v>153854367</v>
      </c>
      <c r="B836" s="2">
        <v>2903666</v>
      </c>
      <c r="C836" s="3">
        <v>42102.238993055558</v>
      </c>
      <c r="D836" s="31" t="s">
        <v>382</v>
      </c>
      <c r="F836" s="2" t="s">
        <v>979</v>
      </c>
    </row>
    <row r="837" spans="1:6" x14ac:dyDescent="0.25">
      <c r="A837" s="2">
        <v>153837778</v>
      </c>
      <c r="B837" s="2">
        <v>2903662</v>
      </c>
      <c r="C837" s="3">
        <v>42102.195879629631</v>
      </c>
      <c r="D837" s="31" t="s">
        <v>383</v>
      </c>
      <c r="F837" s="2" t="s">
        <v>979</v>
      </c>
    </row>
    <row r="838" spans="1:6" x14ac:dyDescent="0.25">
      <c r="A838" s="2">
        <v>153808485</v>
      </c>
      <c r="B838" s="2">
        <v>2900165</v>
      </c>
      <c r="C838" s="3">
        <v>42096.912175925929</v>
      </c>
      <c r="D838" s="31" t="s">
        <v>386</v>
      </c>
      <c r="F838" s="2" t="s">
        <v>979</v>
      </c>
    </row>
    <row r="839" spans="1:6" x14ac:dyDescent="0.25">
      <c r="A839" s="2">
        <v>153516483</v>
      </c>
      <c r="B839" s="2">
        <v>2894195</v>
      </c>
      <c r="C839" s="3">
        <v>42095.117025462961</v>
      </c>
      <c r="D839" s="31" t="s">
        <v>390</v>
      </c>
      <c r="F839" s="2" t="s">
        <v>979</v>
      </c>
    </row>
    <row r="840" spans="1:6" x14ac:dyDescent="0.25">
      <c r="A840" s="2">
        <v>152276636</v>
      </c>
      <c r="B840" s="2">
        <v>2891428</v>
      </c>
      <c r="C840" s="3">
        <v>42093.539606481485</v>
      </c>
      <c r="D840" s="31" t="s">
        <v>392</v>
      </c>
      <c r="F840" s="2" t="s">
        <v>979</v>
      </c>
    </row>
    <row r="841" spans="1:6" x14ac:dyDescent="0.25">
      <c r="A841" s="2">
        <v>152269622</v>
      </c>
      <c r="B841" s="2">
        <v>2874196</v>
      </c>
      <c r="C841" s="3">
        <v>42081.373368055552</v>
      </c>
      <c r="D841" s="31" t="s">
        <v>400</v>
      </c>
      <c r="F841" s="2" t="s">
        <v>979</v>
      </c>
    </row>
    <row r="842" spans="1:6" x14ac:dyDescent="0.25">
      <c r="A842" s="2">
        <v>152018816</v>
      </c>
      <c r="B842" s="2">
        <v>2874138</v>
      </c>
      <c r="C842" s="3">
        <v>42081.117106481484</v>
      </c>
      <c r="D842" s="31" t="s">
        <v>401</v>
      </c>
      <c r="F842" s="2" t="s">
        <v>979</v>
      </c>
    </row>
    <row r="843" spans="1:6" x14ac:dyDescent="0.25">
      <c r="A843" s="2">
        <v>151127235</v>
      </c>
      <c r="B843" s="2">
        <v>2873478</v>
      </c>
      <c r="C843" s="3">
        <v>42080.641643518517</v>
      </c>
      <c r="D843" s="31" t="s">
        <v>402</v>
      </c>
      <c r="F843" s="2" t="s">
        <v>979</v>
      </c>
    </row>
    <row r="844" spans="1:6" x14ac:dyDescent="0.25">
      <c r="A844" s="2">
        <v>151052922</v>
      </c>
      <c r="B844" s="2">
        <v>2873046</v>
      </c>
      <c r="C844" s="3">
        <v>42080.532604166663</v>
      </c>
      <c r="D844" s="31" t="s">
        <v>113</v>
      </c>
      <c r="F844" s="2" t="s">
        <v>979</v>
      </c>
    </row>
    <row r="845" spans="1:6" x14ac:dyDescent="0.25">
      <c r="A845" s="2">
        <v>151023328</v>
      </c>
      <c r="B845" s="2">
        <v>2873043</v>
      </c>
      <c r="C845" s="3">
        <v>42080.531122685185</v>
      </c>
      <c r="D845" s="31" t="s">
        <v>403</v>
      </c>
      <c r="F845" s="2" t="s">
        <v>979</v>
      </c>
    </row>
    <row r="846" spans="1:6" x14ac:dyDescent="0.25">
      <c r="A846" s="2">
        <v>146436747</v>
      </c>
      <c r="B846" s="2">
        <v>2867249</v>
      </c>
      <c r="C846" s="3">
        <v>42075.501585648148</v>
      </c>
      <c r="D846" s="31" t="s">
        <v>406</v>
      </c>
      <c r="F846" s="2" t="s">
        <v>979</v>
      </c>
    </row>
    <row r="847" spans="1:6" x14ac:dyDescent="0.25">
      <c r="A847" s="2">
        <v>146415958</v>
      </c>
      <c r="B847" s="2">
        <v>2866806</v>
      </c>
      <c r="C847" s="3">
        <v>42075.146817129629</v>
      </c>
      <c r="D847" s="31" t="s">
        <v>407</v>
      </c>
      <c r="F847" s="2" t="s">
        <v>979</v>
      </c>
    </row>
    <row r="848" spans="1:6" x14ac:dyDescent="0.25">
      <c r="A848" s="2">
        <v>146415982</v>
      </c>
      <c r="B848" s="2">
        <v>2866805</v>
      </c>
      <c r="C848" s="3">
        <v>42075.138645833336</v>
      </c>
      <c r="D848" s="31" t="s">
        <v>408</v>
      </c>
      <c r="F848" s="2" t="s">
        <v>979</v>
      </c>
    </row>
    <row r="849" spans="1:6" x14ac:dyDescent="0.25">
      <c r="A849" s="2">
        <v>146402547</v>
      </c>
      <c r="B849" s="2">
        <v>2866503</v>
      </c>
      <c r="C849" s="3">
        <v>42074.694247685184</v>
      </c>
      <c r="D849" s="31" t="s">
        <v>409</v>
      </c>
      <c r="F849" s="2" t="s">
        <v>979</v>
      </c>
    </row>
    <row r="850" spans="1:6" x14ac:dyDescent="0.25">
      <c r="A850" s="2">
        <v>146400836</v>
      </c>
      <c r="B850" s="2">
        <v>2864997</v>
      </c>
      <c r="C850" s="3">
        <v>42074.014907407407</v>
      </c>
      <c r="D850" s="31" t="s">
        <v>411</v>
      </c>
      <c r="F850" s="2" t="s">
        <v>979</v>
      </c>
    </row>
    <row r="851" spans="1:6" x14ac:dyDescent="0.25">
      <c r="A851" s="2">
        <v>146386167</v>
      </c>
      <c r="B851" s="2">
        <v>2863402</v>
      </c>
      <c r="C851" s="3">
        <v>42073.419282407405</v>
      </c>
      <c r="D851" s="31" t="s">
        <v>415</v>
      </c>
      <c r="F851" s="2" t="s">
        <v>979</v>
      </c>
    </row>
    <row r="852" spans="1:6" x14ac:dyDescent="0.25">
      <c r="A852" s="2">
        <v>146356868</v>
      </c>
      <c r="B852" s="2">
        <v>2862021</v>
      </c>
      <c r="C852" s="3">
        <v>42072.548217592594</v>
      </c>
      <c r="D852" s="31" t="s">
        <v>416</v>
      </c>
      <c r="F852" s="2" t="s">
        <v>979</v>
      </c>
    </row>
    <row r="853" spans="1:6" x14ac:dyDescent="0.25">
      <c r="A853" s="2">
        <v>146340339</v>
      </c>
      <c r="B853" s="2">
        <v>2853942</v>
      </c>
      <c r="C853" s="3">
        <v>42065.727395833332</v>
      </c>
      <c r="D853" s="31" t="s">
        <v>422</v>
      </c>
      <c r="F853" s="2" t="s">
        <v>979</v>
      </c>
    </row>
    <row r="854" spans="1:6" x14ac:dyDescent="0.25">
      <c r="A854" s="2">
        <v>146310508</v>
      </c>
      <c r="B854" s="2">
        <v>2852274</v>
      </c>
      <c r="C854" s="3">
        <v>42065.397986111115</v>
      </c>
      <c r="D854" s="31" t="s">
        <v>424</v>
      </c>
      <c r="F854" s="2" t="s">
        <v>979</v>
      </c>
    </row>
    <row r="855" spans="1:6" x14ac:dyDescent="0.25">
      <c r="A855" s="2">
        <v>146237220</v>
      </c>
      <c r="B855" s="2">
        <v>2830161</v>
      </c>
      <c r="C855" s="3">
        <v>42054.481562499997</v>
      </c>
      <c r="D855" s="31" t="s">
        <v>427</v>
      </c>
      <c r="F855" s="2" t="s">
        <v>979</v>
      </c>
    </row>
    <row r="856" spans="1:6" x14ac:dyDescent="0.25">
      <c r="A856" s="2">
        <v>146205777</v>
      </c>
      <c r="B856" s="2">
        <v>2830156</v>
      </c>
      <c r="C856" s="3">
        <v>42054.478703703702</v>
      </c>
      <c r="D856" s="31" t="s">
        <v>428</v>
      </c>
      <c r="F856" s="2" t="s">
        <v>979</v>
      </c>
    </row>
    <row r="857" spans="1:6" x14ac:dyDescent="0.25">
      <c r="A857" s="2">
        <v>146147904</v>
      </c>
      <c r="B857" s="2">
        <v>2829556</v>
      </c>
      <c r="C857" s="3">
        <v>42053.15425925926</v>
      </c>
      <c r="D857" s="31" t="s">
        <v>430</v>
      </c>
      <c r="F857" s="2" t="s">
        <v>979</v>
      </c>
    </row>
    <row r="858" spans="1:6" x14ac:dyDescent="0.25">
      <c r="A858" s="2">
        <v>146094302</v>
      </c>
      <c r="B858" s="2">
        <v>2828825</v>
      </c>
      <c r="C858" s="3">
        <v>42051.411828703705</v>
      </c>
      <c r="D858" s="31" t="s">
        <v>433</v>
      </c>
      <c r="F858" s="2" t="s">
        <v>979</v>
      </c>
    </row>
    <row r="859" spans="1:6" x14ac:dyDescent="0.25">
      <c r="A859" s="2">
        <v>146084218</v>
      </c>
      <c r="B859" s="2">
        <v>2828782</v>
      </c>
      <c r="C859" s="3">
        <v>42051.358622685184</v>
      </c>
      <c r="D859" s="31" t="s">
        <v>434</v>
      </c>
      <c r="F859" s="2" t="s">
        <v>979</v>
      </c>
    </row>
    <row r="860" spans="1:6" x14ac:dyDescent="0.25">
      <c r="A860" s="2">
        <v>145994679</v>
      </c>
      <c r="B860" s="2">
        <v>2826879</v>
      </c>
      <c r="C860" s="3">
        <v>42048.376250000001</v>
      </c>
      <c r="D860" s="31" t="s">
        <v>435</v>
      </c>
      <c r="F860" s="2" t="s">
        <v>979</v>
      </c>
    </row>
    <row r="861" spans="1:6" x14ac:dyDescent="0.25">
      <c r="A861" s="2">
        <v>145977357</v>
      </c>
      <c r="B861" s="2">
        <v>2819519</v>
      </c>
      <c r="C861" s="3">
        <v>42042.471608796295</v>
      </c>
      <c r="D861" s="31" t="s">
        <v>439</v>
      </c>
      <c r="F861" s="2" t="s">
        <v>979</v>
      </c>
    </row>
    <row r="862" spans="1:6" x14ac:dyDescent="0.25">
      <c r="A862" s="2">
        <v>145869355</v>
      </c>
      <c r="B862" s="2">
        <v>2819502</v>
      </c>
      <c r="C862" s="3">
        <v>42042.153449074074</v>
      </c>
      <c r="D862" s="31" t="s">
        <v>440</v>
      </c>
      <c r="F862" s="2" t="s">
        <v>979</v>
      </c>
    </row>
    <row r="863" spans="1:6" x14ac:dyDescent="0.25">
      <c r="A863" s="2">
        <v>145752269</v>
      </c>
      <c r="B863" s="2">
        <v>2817874</v>
      </c>
      <c r="C863" s="3">
        <v>42041.166828703703</v>
      </c>
      <c r="D863" s="31" t="s">
        <v>441</v>
      </c>
      <c r="F863" s="2" t="s">
        <v>979</v>
      </c>
    </row>
    <row r="864" spans="1:6" x14ac:dyDescent="0.25">
      <c r="A864" s="2">
        <v>145740843</v>
      </c>
      <c r="B864" s="2">
        <v>2817864</v>
      </c>
      <c r="C864" s="3">
        <v>42040.842129629629</v>
      </c>
      <c r="D864" s="31" t="s">
        <v>442</v>
      </c>
      <c r="F864" s="2" t="s">
        <v>979</v>
      </c>
    </row>
    <row r="865" spans="1:6" x14ac:dyDescent="0.25">
      <c r="A865" s="2">
        <v>145716268</v>
      </c>
      <c r="B865" s="2">
        <v>2786359</v>
      </c>
      <c r="C865" s="3">
        <v>42024.524513888886</v>
      </c>
      <c r="D865" s="31" t="s">
        <v>456</v>
      </c>
      <c r="F865" s="2" t="s">
        <v>979</v>
      </c>
    </row>
    <row r="866" spans="1:6" x14ac:dyDescent="0.25">
      <c r="A866" s="2">
        <v>145688338</v>
      </c>
      <c r="B866" s="2">
        <v>2783977</v>
      </c>
      <c r="C866" s="3">
        <v>42020.850358796299</v>
      </c>
      <c r="D866" s="31" t="s">
        <v>458</v>
      </c>
      <c r="F866" s="2" t="s">
        <v>979</v>
      </c>
    </row>
    <row r="867" spans="1:6" x14ac:dyDescent="0.25">
      <c r="A867" s="2">
        <v>145689436</v>
      </c>
      <c r="B867" s="2">
        <v>2783973</v>
      </c>
      <c r="C867" s="3">
        <v>42020.813009259262</v>
      </c>
      <c r="D867" s="31" t="s">
        <v>459</v>
      </c>
      <c r="F867" s="2" t="s">
        <v>979</v>
      </c>
    </row>
    <row r="868" spans="1:6" x14ac:dyDescent="0.25">
      <c r="A868" s="2">
        <v>145680540</v>
      </c>
      <c r="B868" s="2">
        <v>2776282</v>
      </c>
      <c r="C868" s="3">
        <v>42017.398159722223</v>
      </c>
      <c r="D868" s="31" t="s">
        <v>461</v>
      </c>
      <c r="F868" s="2" t="s">
        <v>979</v>
      </c>
    </row>
    <row r="869" spans="1:6" x14ac:dyDescent="0.25">
      <c r="A869" s="2">
        <v>145617952</v>
      </c>
      <c r="B869" s="2">
        <v>2772782</v>
      </c>
      <c r="C869" s="3">
        <v>42013.593553240738</v>
      </c>
      <c r="D869" s="31" t="s">
        <v>463</v>
      </c>
      <c r="F869" s="2" t="s">
        <v>979</v>
      </c>
    </row>
    <row r="870" spans="1:6" x14ac:dyDescent="0.25">
      <c r="A870" s="2">
        <v>145532175</v>
      </c>
      <c r="B870" s="2">
        <v>2756088</v>
      </c>
      <c r="C870" s="3">
        <v>42003.269236111111</v>
      </c>
      <c r="D870" s="31" t="s">
        <v>473</v>
      </c>
      <c r="F870" s="2" t="s">
        <v>979</v>
      </c>
    </row>
    <row r="871" spans="1:6" x14ac:dyDescent="0.25">
      <c r="A871" s="2">
        <v>145397097</v>
      </c>
      <c r="B871" s="2">
        <v>2750380</v>
      </c>
      <c r="C871" s="3">
        <v>41995.551932870374</v>
      </c>
      <c r="D871" s="31" t="s">
        <v>476</v>
      </c>
      <c r="F871" s="2" t="s">
        <v>979</v>
      </c>
    </row>
    <row r="872" spans="1:6" x14ac:dyDescent="0.25">
      <c r="A872" s="2">
        <v>145395926</v>
      </c>
      <c r="B872" s="2">
        <v>2750364</v>
      </c>
      <c r="C872" s="3">
        <v>41995.537465277775</v>
      </c>
      <c r="D872" s="31" t="s">
        <v>477</v>
      </c>
      <c r="F872" s="2" t="s">
        <v>979</v>
      </c>
    </row>
    <row r="873" spans="1:6" x14ac:dyDescent="0.25">
      <c r="A873" s="2">
        <v>145198977</v>
      </c>
      <c r="B873" s="2">
        <v>2750348</v>
      </c>
      <c r="C873" s="3">
        <v>41995.517465277779</v>
      </c>
      <c r="D873" s="31" t="s">
        <v>479</v>
      </c>
      <c r="F873" s="2" t="s">
        <v>979</v>
      </c>
    </row>
    <row r="874" spans="1:6" x14ac:dyDescent="0.25">
      <c r="A874" s="2">
        <v>145052664</v>
      </c>
      <c r="B874" s="2">
        <v>2738647</v>
      </c>
      <c r="C874" s="3">
        <v>41984.584085648145</v>
      </c>
      <c r="D874" s="31" t="s">
        <v>488</v>
      </c>
      <c r="F874" s="2" t="s">
        <v>979</v>
      </c>
    </row>
    <row r="875" spans="1:6" x14ac:dyDescent="0.25">
      <c r="A875" s="2">
        <v>145003241</v>
      </c>
      <c r="B875" s="2">
        <v>2737997</v>
      </c>
      <c r="C875" s="3">
        <v>41984.433541666665</v>
      </c>
      <c r="D875" s="31" t="s">
        <v>489</v>
      </c>
      <c r="F875" s="2" t="s">
        <v>979</v>
      </c>
    </row>
    <row r="876" spans="1:6" x14ac:dyDescent="0.25">
      <c r="A876" s="2">
        <v>144982377</v>
      </c>
      <c r="B876" s="2">
        <v>2734683</v>
      </c>
      <c r="C876" s="3">
        <v>41981.871550925927</v>
      </c>
      <c r="D876" s="31" t="s">
        <v>494</v>
      </c>
      <c r="F876" s="2" t="s">
        <v>979</v>
      </c>
    </row>
    <row r="877" spans="1:6" x14ac:dyDescent="0.25">
      <c r="A877" s="2">
        <v>144982009</v>
      </c>
      <c r="B877" s="2">
        <v>2729636</v>
      </c>
      <c r="C877" s="3">
        <v>41977.773032407407</v>
      </c>
      <c r="D877" s="31" t="s">
        <v>498</v>
      </c>
      <c r="F877" s="2" t="s">
        <v>979</v>
      </c>
    </row>
    <row r="878" spans="1:6" x14ac:dyDescent="0.25">
      <c r="A878" s="2">
        <v>144964735</v>
      </c>
      <c r="B878" s="2">
        <v>2727544</v>
      </c>
      <c r="C878" s="3">
        <v>41977.181111111109</v>
      </c>
      <c r="D878" s="31" t="s">
        <v>499</v>
      </c>
      <c r="F878" s="2" t="s">
        <v>979</v>
      </c>
    </row>
    <row r="879" spans="1:6" x14ac:dyDescent="0.25">
      <c r="A879" s="2">
        <v>144912238</v>
      </c>
      <c r="B879" s="2">
        <v>2727528</v>
      </c>
      <c r="C879" s="3">
        <v>41976.875243055554</v>
      </c>
      <c r="D879" s="31" t="s">
        <v>502</v>
      </c>
      <c r="F879" s="2" t="s">
        <v>979</v>
      </c>
    </row>
    <row r="880" spans="1:6" x14ac:dyDescent="0.25">
      <c r="A880" s="2">
        <v>144850025</v>
      </c>
      <c r="B880" s="2">
        <v>2711282</v>
      </c>
      <c r="C880" s="3">
        <v>41964.117546296293</v>
      </c>
      <c r="D880" s="31" t="s">
        <v>516</v>
      </c>
      <c r="F880" s="2" t="s">
        <v>979</v>
      </c>
    </row>
    <row r="881" spans="1:6" x14ac:dyDescent="0.25">
      <c r="A881" s="2">
        <v>144821065</v>
      </c>
      <c r="B881" s="2">
        <v>2710035</v>
      </c>
      <c r="C881" s="3">
        <v>41963.461076388892</v>
      </c>
      <c r="D881" s="31" t="s">
        <v>517</v>
      </c>
      <c r="F881" s="2" t="s">
        <v>979</v>
      </c>
    </row>
    <row r="882" spans="1:6" x14ac:dyDescent="0.25">
      <c r="A882" s="2">
        <v>144718227</v>
      </c>
      <c r="B882" s="2">
        <v>2702480</v>
      </c>
      <c r="C882" s="3">
        <v>41955.72550925926</v>
      </c>
      <c r="D882" s="31" t="s">
        <v>527</v>
      </c>
      <c r="F882" s="2" t="s">
        <v>979</v>
      </c>
    </row>
    <row r="883" spans="1:6" x14ac:dyDescent="0.25">
      <c r="A883" s="2">
        <v>144559137</v>
      </c>
      <c r="B883" s="2">
        <v>2702479</v>
      </c>
      <c r="C883" s="3">
        <v>41955.721168981479</v>
      </c>
      <c r="D883" s="31" t="s">
        <v>528</v>
      </c>
      <c r="F883" s="2" t="s">
        <v>979</v>
      </c>
    </row>
    <row r="884" spans="1:6" x14ac:dyDescent="0.25">
      <c r="A884" s="2">
        <v>144547742</v>
      </c>
      <c r="B884" s="2">
        <v>2684244</v>
      </c>
      <c r="C884" s="3">
        <v>41936.409155092595</v>
      </c>
      <c r="D884" s="31" t="s">
        <v>543</v>
      </c>
      <c r="F884" s="2" t="s">
        <v>979</v>
      </c>
    </row>
    <row r="885" spans="1:6" x14ac:dyDescent="0.25">
      <c r="A885" s="2">
        <v>144146218</v>
      </c>
      <c r="B885" s="2">
        <v>2671396</v>
      </c>
      <c r="C885" s="3">
        <v>41922.527094907404</v>
      </c>
      <c r="D885" s="31" t="s">
        <v>554</v>
      </c>
      <c r="F885" s="2" t="s">
        <v>979</v>
      </c>
    </row>
    <row r="886" spans="1:6" x14ac:dyDescent="0.25">
      <c r="A886" s="2">
        <v>144075556</v>
      </c>
      <c r="B886" s="2">
        <v>2671295</v>
      </c>
      <c r="C886" s="3">
        <v>41922.359479166669</v>
      </c>
      <c r="D886" s="31" t="s">
        <v>556</v>
      </c>
      <c r="F886" s="2" t="s">
        <v>979</v>
      </c>
    </row>
    <row r="887" spans="1:6" x14ac:dyDescent="0.25">
      <c r="A887" s="2">
        <v>144075352</v>
      </c>
      <c r="B887" s="2">
        <v>2660261</v>
      </c>
      <c r="C887" s="3">
        <v>41911.537280092591</v>
      </c>
      <c r="D887" s="31" t="s">
        <v>564</v>
      </c>
      <c r="F887" s="2" t="s">
        <v>979</v>
      </c>
    </row>
    <row r="888" spans="1:6" x14ac:dyDescent="0.25">
      <c r="A888" s="2">
        <v>144046648</v>
      </c>
      <c r="B888" s="2">
        <v>2657335</v>
      </c>
      <c r="C888" s="3">
        <v>41906.965219907404</v>
      </c>
      <c r="D888" s="31" t="s">
        <v>566</v>
      </c>
      <c r="F888" s="2" t="s">
        <v>979</v>
      </c>
    </row>
    <row r="889" spans="1:6" x14ac:dyDescent="0.25">
      <c r="A889" s="2">
        <v>144030274</v>
      </c>
      <c r="B889" s="2">
        <v>2650673</v>
      </c>
      <c r="C889" s="3">
        <v>41899.811307870368</v>
      </c>
      <c r="D889" s="31" t="s">
        <v>572</v>
      </c>
      <c r="F889" s="2" t="s">
        <v>979</v>
      </c>
    </row>
    <row r="890" spans="1:6" x14ac:dyDescent="0.25">
      <c r="A890" s="2">
        <v>143915187</v>
      </c>
      <c r="B890" s="2">
        <v>2641941</v>
      </c>
      <c r="C890" s="3">
        <v>41890.850821759261</v>
      </c>
      <c r="D890" s="31" t="s">
        <v>579</v>
      </c>
      <c r="F890" s="2" t="s">
        <v>979</v>
      </c>
    </row>
    <row r="891" spans="1:6" x14ac:dyDescent="0.25">
      <c r="A891" s="2">
        <v>143884930</v>
      </c>
      <c r="B891" s="2">
        <v>2640895</v>
      </c>
      <c r="C891" s="3">
        <v>41890.420752314814</v>
      </c>
      <c r="D891" s="31" t="s">
        <v>580</v>
      </c>
      <c r="F891" s="2" t="s">
        <v>979</v>
      </c>
    </row>
    <row r="892" spans="1:6" x14ac:dyDescent="0.25">
      <c r="A892" s="2">
        <v>143721255</v>
      </c>
      <c r="B892" s="2">
        <v>2636664</v>
      </c>
      <c r="C892" s="3">
        <v>41883.845543981479</v>
      </c>
      <c r="D892" s="31" t="s">
        <v>585</v>
      </c>
      <c r="F892" s="2" t="s">
        <v>979</v>
      </c>
    </row>
    <row r="893" spans="1:6" x14ac:dyDescent="0.25">
      <c r="A893" s="2">
        <v>143721231</v>
      </c>
      <c r="B893" s="2">
        <v>2619344</v>
      </c>
      <c r="C893" s="3">
        <v>41859.648773148147</v>
      </c>
      <c r="D893" s="31" t="s">
        <v>594</v>
      </c>
      <c r="F893" s="2" t="s">
        <v>979</v>
      </c>
    </row>
    <row r="894" spans="1:6" x14ac:dyDescent="0.25">
      <c r="A894" s="2">
        <v>143690890</v>
      </c>
      <c r="B894" s="2">
        <v>2613600</v>
      </c>
      <c r="C894" s="3">
        <v>41851.553946759261</v>
      </c>
      <c r="D894" s="31" t="s">
        <v>596</v>
      </c>
      <c r="F894" s="2" t="s">
        <v>979</v>
      </c>
    </row>
    <row r="895" spans="1:6" x14ac:dyDescent="0.25">
      <c r="A895" s="2">
        <v>143568421</v>
      </c>
      <c r="B895" s="2">
        <v>2604615</v>
      </c>
      <c r="C895" s="3">
        <v>41838.50240740741</v>
      </c>
      <c r="D895" s="31" t="s">
        <v>603</v>
      </c>
      <c r="F895" s="2" t="s">
        <v>979</v>
      </c>
    </row>
    <row r="896" spans="1:6" x14ac:dyDescent="0.25">
      <c r="A896" s="2">
        <v>143540577</v>
      </c>
      <c r="B896" s="2">
        <v>2604553</v>
      </c>
      <c r="C896" s="3">
        <v>41838.407592592594</v>
      </c>
      <c r="D896" s="31" t="s">
        <v>604</v>
      </c>
      <c r="F896" s="2" t="s">
        <v>979</v>
      </c>
    </row>
    <row r="897" spans="1:6" x14ac:dyDescent="0.25">
      <c r="A897" s="2">
        <v>143517575</v>
      </c>
      <c r="B897" s="2">
        <v>2593302</v>
      </c>
      <c r="C897" s="3">
        <v>41822.473645833335</v>
      </c>
      <c r="D897" s="31" t="s">
        <v>613</v>
      </c>
      <c r="F897" s="2" t="s">
        <v>979</v>
      </c>
    </row>
    <row r="898" spans="1:6" x14ac:dyDescent="0.25">
      <c r="A898" s="2">
        <v>141002494</v>
      </c>
      <c r="B898" s="2">
        <v>2593227</v>
      </c>
      <c r="C898" s="3">
        <v>41822.407916666663</v>
      </c>
      <c r="D898" s="31" t="s">
        <v>614</v>
      </c>
      <c r="F898" s="2" t="s">
        <v>979</v>
      </c>
    </row>
    <row r="899" spans="1:6" x14ac:dyDescent="0.25">
      <c r="A899" s="2">
        <v>140662054</v>
      </c>
      <c r="B899" s="2">
        <v>2593021</v>
      </c>
      <c r="C899" s="3">
        <v>41822.163159722222</v>
      </c>
      <c r="D899" s="31" t="s">
        <v>615</v>
      </c>
      <c r="F899" s="2" t="s">
        <v>979</v>
      </c>
    </row>
    <row r="900" spans="1:6" x14ac:dyDescent="0.25">
      <c r="A900" s="2">
        <v>140661909</v>
      </c>
      <c r="B900" s="2">
        <v>2593000</v>
      </c>
      <c r="C900" s="3">
        <v>41821.775914351849</v>
      </c>
      <c r="D900" s="31" t="s">
        <v>616</v>
      </c>
      <c r="F900" s="2" t="s">
        <v>979</v>
      </c>
    </row>
    <row r="901" spans="1:6" x14ac:dyDescent="0.25">
      <c r="A901" s="2">
        <v>140634687</v>
      </c>
      <c r="B901" s="2">
        <v>2592999</v>
      </c>
      <c r="C901" s="3">
        <v>41821.774074074077</v>
      </c>
      <c r="D901" s="31" t="s">
        <v>617</v>
      </c>
      <c r="F901" s="2" t="s">
        <v>979</v>
      </c>
    </row>
    <row r="902" spans="1:6" x14ac:dyDescent="0.25">
      <c r="A902" s="2">
        <v>140609633</v>
      </c>
      <c r="B902" s="2">
        <v>2590156</v>
      </c>
      <c r="C902" s="3">
        <v>41817.170671296299</v>
      </c>
      <c r="D902" s="31" t="s">
        <v>619</v>
      </c>
      <c r="F902" s="2" t="s">
        <v>979</v>
      </c>
    </row>
    <row r="903" spans="1:6" x14ac:dyDescent="0.25">
      <c r="A903" s="2">
        <v>140581618</v>
      </c>
      <c r="B903" s="2">
        <v>2589322</v>
      </c>
      <c r="C903" s="3">
        <v>41815.860196759262</v>
      </c>
      <c r="D903" s="31" t="s">
        <v>620</v>
      </c>
      <c r="F903" s="2" t="s">
        <v>979</v>
      </c>
    </row>
    <row r="904" spans="1:6" x14ac:dyDescent="0.25">
      <c r="A904" s="2">
        <v>140456049</v>
      </c>
      <c r="B904" s="2">
        <v>2586215</v>
      </c>
      <c r="C904" s="3">
        <v>41810.79791666667</v>
      </c>
      <c r="D904" s="31" t="s">
        <v>622</v>
      </c>
      <c r="F904" s="2" t="s">
        <v>979</v>
      </c>
    </row>
    <row r="905" spans="1:6" x14ac:dyDescent="0.25">
      <c r="A905" s="2">
        <v>140421208</v>
      </c>
      <c r="B905" s="2">
        <v>2585610</v>
      </c>
      <c r="C905" s="3">
        <v>41810.474594907406</v>
      </c>
      <c r="D905" s="31" t="s">
        <v>624</v>
      </c>
      <c r="F905" s="2" t="s">
        <v>979</v>
      </c>
    </row>
    <row r="906" spans="1:6" x14ac:dyDescent="0.25">
      <c r="A906" s="2">
        <v>140379001</v>
      </c>
      <c r="B906" s="2">
        <v>2585012</v>
      </c>
      <c r="C906" s="3">
        <v>41809.629745370374</v>
      </c>
      <c r="D906" s="31" t="s">
        <v>628</v>
      </c>
      <c r="F906" s="2" t="s">
        <v>979</v>
      </c>
    </row>
    <row r="907" spans="1:6" x14ac:dyDescent="0.25">
      <c r="A907" s="2">
        <v>140377557</v>
      </c>
      <c r="B907" s="2">
        <v>2583823</v>
      </c>
      <c r="C907" s="3">
        <v>41808.33085648148</v>
      </c>
      <c r="D907" s="31" t="s">
        <v>631</v>
      </c>
      <c r="F907" s="2" t="s">
        <v>979</v>
      </c>
    </row>
    <row r="908" spans="1:6" x14ac:dyDescent="0.25">
      <c r="A908" s="2">
        <v>140350257</v>
      </c>
      <c r="B908" s="2">
        <v>2583780</v>
      </c>
      <c r="C908" s="3">
        <v>41807.889155092591</v>
      </c>
      <c r="D908" s="31" t="s">
        <v>632</v>
      </c>
      <c r="F908" s="2" t="s">
        <v>979</v>
      </c>
    </row>
    <row r="909" spans="1:6" x14ac:dyDescent="0.25">
      <c r="A909" s="2">
        <v>140289118</v>
      </c>
      <c r="B909" s="2">
        <v>2583117</v>
      </c>
      <c r="C909" s="3">
        <v>41807.458958333336</v>
      </c>
      <c r="D909" s="31" t="s">
        <v>634</v>
      </c>
      <c r="F909" s="2" t="s">
        <v>979</v>
      </c>
    </row>
    <row r="910" spans="1:6" x14ac:dyDescent="0.25">
      <c r="A910" s="2">
        <v>140201338</v>
      </c>
      <c r="B910" s="2">
        <v>2582804</v>
      </c>
      <c r="C910" s="3">
        <v>41806.771932870368</v>
      </c>
      <c r="D910" s="31" t="s">
        <v>637</v>
      </c>
      <c r="F910" s="2" t="s">
        <v>979</v>
      </c>
    </row>
    <row r="911" spans="1:6" x14ac:dyDescent="0.25">
      <c r="A911" s="2">
        <v>140192877</v>
      </c>
      <c r="B911" s="2">
        <v>2582275</v>
      </c>
      <c r="C911" s="3">
        <v>41806.41846064815</v>
      </c>
      <c r="D911" s="31" t="s">
        <v>638</v>
      </c>
      <c r="F911" s="2" t="s">
        <v>979</v>
      </c>
    </row>
    <row r="912" spans="1:6" x14ac:dyDescent="0.25">
      <c r="A912" s="2">
        <v>140021075</v>
      </c>
      <c r="B912" s="2">
        <v>2582199</v>
      </c>
      <c r="C912" s="3">
        <v>41806.369513888887</v>
      </c>
      <c r="D912" s="31" t="s">
        <v>639</v>
      </c>
      <c r="F912" s="2" t="s">
        <v>979</v>
      </c>
    </row>
    <row r="913" spans="1:6" x14ac:dyDescent="0.25">
      <c r="A913" s="2">
        <v>140009397</v>
      </c>
      <c r="B913" s="2">
        <v>2580667</v>
      </c>
      <c r="C913" s="3">
        <v>41802.579062500001</v>
      </c>
      <c r="D913" s="31" t="s">
        <v>643</v>
      </c>
      <c r="F913" s="2" t="s">
        <v>979</v>
      </c>
    </row>
    <row r="914" spans="1:6" x14ac:dyDescent="0.25">
      <c r="A914" s="2">
        <v>139999137</v>
      </c>
      <c r="B914" s="2">
        <v>2579505</v>
      </c>
      <c r="C914" s="3">
        <v>41801.394583333335</v>
      </c>
      <c r="D914" s="31" t="s">
        <v>645</v>
      </c>
      <c r="F914" s="2" t="s">
        <v>979</v>
      </c>
    </row>
    <row r="915" spans="1:6" x14ac:dyDescent="0.25">
      <c r="A915" s="2">
        <v>139994284</v>
      </c>
      <c r="B915" s="2">
        <v>2579412</v>
      </c>
      <c r="C915" s="3">
        <v>41800.974791666667</v>
      </c>
      <c r="D915" s="31" t="s">
        <v>646</v>
      </c>
      <c r="F915" s="2" t="s">
        <v>979</v>
      </c>
    </row>
    <row r="916" spans="1:6" x14ac:dyDescent="0.25">
      <c r="A916" s="2">
        <v>139993329</v>
      </c>
      <c r="B916" s="2">
        <v>2578689</v>
      </c>
      <c r="C916" s="3">
        <v>41800.339560185188</v>
      </c>
      <c r="D916" s="31" t="s">
        <v>648</v>
      </c>
      <c r="F916" s="2" t="s">
        <v>979</v>
      </c>
    </row>
    <row r="917" spans="1:6" x14ac:dyDescent="0.25">
      <c r="A917" s="2">
        <v>139960498</v>
      </c>
      <c r="B917" s="2">
        <v>2577153</v>
      </c>
      <c r="C917" s="3">
        <v>41795.028692129628</v>
      </c>
      <c r="D917" s="31" t="s">
        <v>654</v>
      </c>
      <c r="F917" s="2" t="s">
        <v>979</v>
      </c>
    </row>
    <row r="918" spans="1:6" x14ac:dyDescent="0.25">
      <c r="A918" s="2">
        <v>139870617</v>
      </c>
      <c r="B918" s="2">
        <v>2571175</v>
      </c>
      <c r="C918" s="3">
        <v>41785.870000000003</v>
      </c>
      <c r="D918" s="31" t="s">
        <v>664</v>
      </c>
      <c r="F918" s="2" t="s">
        <v>979</v>
      </c>
    </row>
    <row r="919" spans="1:6" x14ac:dyDescent="0.25">
      <c r="A919" s="2">
        <v>139835059</v>
      </c>
      <c r="B919" s="2">
        <v>2570556</v>
      </c>
      <c r="C919" s="3">
        <v>41785.351261574076</v>
      </c>
      <c r="D919" s="31" t="s">
        <v>665</v>
      </c>
      <c r="F919" s="2" t="s">
        <v>979</v>
      </c>
    </row>
    <row r="920" spans="1:6" x14ac:dyDescent="0.25">
      <c r="A920" s="2">
        <v>139798558</v>
      </c>
      <c r="B920" s="2">
        <v>2568842</v>
      </c>
      <c r="C920" s="3">
        <v>41781.392060185186</v>
      </c>
      <c r="D920" s="31" t="s">
        <v>666</v>
      </c>
      <c r="F920" s="2" t="s">
        <v>979</v>
      </c>
    </row>
    <row r="921" spans="1:6" x14ac:dyDescent="0.25">
      <c r="A921" s="2">
        <v>139717263</v>
      </c>
      <c r="B921" s="2">
        <v>2567893</v>
      </c>
      <c r="C921" s="3">
        <v>41779.797280092593</v>
      </c>
      <c r="D921" s="31" t="s">
        <v>670</v>
      </c>
      <c r="F921" s="2" t="s">
        <v>979</v>
      </c>
    </row>
    <row r="922" spans="1:6" x14ac:dyDescent="0.25">
      <c r="A922" s="2">
        <v>139162017</v>
      </c>
      <c r="B922" s="2">
        <v>2544079</v>
      </c>
      <c r="C922" s="3">
        <v>41733.408067129632</v>
      </c>
      <c r="D922" s="31" t="s">
        <v>695</v>
      </c>
      <c r="F922" s="2" t="s">
        <v>979</v>
      </c>
    </row>
    <row r="923" spans="1:6" x14ac:dyDescent="0.25">
      <c r="A923" s="2">
        <v>139145458</v>
      </c>
      <c r="B923" s="2">
        <v>2544025</v>
      </c>
      <c r="C923" s="3">
        <v>41733.114930555559</v>
      </c>
      <c r="D923" s="31" t="s">
        <v>696</v>
      </c>
      <c r="F923" s="2" t="s">
        <v>979</v>
      </c>
    </row>
    <row r="924" spans="1:6" x14ac:dyDescent="0.25">
      <c r="A924" s="2">
        <v>138989191</v>
      </c>
      <c r="B924" s="2">
        <v>2541648</v>
      </c>
      <c r="C924" s="3">
        <v>41730.397465277776</v>
      </c>
      <c r="D924" s="31" t="s">
        <v>703</v>
      </c>
      <c r="F924" s="2" t="s">
        <v>979</v>
      </c>
    </row>
    <row r="925" spans="1:6" x14ac:dyDescent="0.25">
      <c r="A925" s="2">
        <v>138606238</v>
      </c>
      <c r="B925" s="2">
        <v>2537792</v>
      </c>
      <c r="C925" s="3">
        <v>41723.556828703702</v>
      </c>
      <c r="D925" s="31" t="s">
        <v>707</v>
      </c>
      <c r="F925" s="2" t="s">
        <v>979</v>
      </c>
    </row>
    <row r="926" spans="1:6" x14ac:dyDescent="0.25">
      <c r="A926" s="2">
        <v>138084327</v>
      </c>
      <c r="B926" s="2">
        <v>2536562</v>
      </c>
      <c r="C926" s="3">
        <v>41719.437314814815</v>
      </c>
      <c r="D926" s="31" t="s">
        <v>710</v>
      </c>
      <c r="F926" s="2" t="s">
        <v>979</v>
      </c>
    </row>
    <row r="927" spans="1:6" x14ac:dyDescent="0.25">
      <c r="A927" s="2">
        <v>137978412</v>
      </c>
      <c r="B927" s="2">
        <v>2536471</v>
      </c>
      <c r="C927" s="3">
        <v>41719.335833333331</v>
      </c>
      <c r="D927" s="31" t="s">
        <v>711</v>
      </c>
      <c r="F927" s="2" t="s">
        <v>979</v>
      </c>
    </row>
    <row r="928" spans="1:6" x14ac:dyDescent="0.25">
      <c r="A928" s="2">
        <v>137978247</v>
      </c>
      <c r="B928" s="2">
        <v>2534786</v>
      </c>
      <c r="C928" s="3">
        <v>41716.546134259261</v>
      </c>
      <c r="D928" s="31" t="s">
        <v>713</v>
      </c>
      <c r="F928" s="2" t="s">
        <v>979</v>
      </c>
    </row>
    <row r="929" spans="1:6" x14ac:dyDescent="0.25">
      <c r="A929" s="2">
        <v>137579577</v>
      </c>
      <c r="B929" s="2">
        <v>2533406</v>
      </c>
      <c r="C929" s="3">
        <v>41712.366550925923</v>
      </c>
      <c r="D929" s="31" t="s">
        <v>715</v>
      </c>
      <c r="F929" s="2" t="s">
        <v>979</v>
      </c>
    </row>
    <row r="930" spans="1:6" x14ac:dyDescent="0.25">
      <c r="A930" s="2">
        <v>137539077</v>
      </c>
      <c r="B930" s="2">
        <v>2518191</v>
      </c>
      <c r="C930" s="3">
        <v>41687.892546296294</v>
      </c>
      <c r="D930" s="31" t="s">
        <v>723</v>
      </c>
      <c r="F930" s="2" t="s">
        <v>979</v>
      </c>
    </row>
    <row r="931" spans="1:6" x14ac:dyDescent="0.25">
      <c r="A931" s="2">
        <v>137526117</v>
      </c>
      <c r="B931" s="2">
        <v>2517520</v>
      </c>
      <c r="C931" s="3">
        <v>41687.442511574074</v>
      </c>
      <c r="D931" s="31" t="s">
        <v>725</v>
      </c>
      <c r="F931" s="2" t="s">
        <v>979</v>
      </c>
    </row>
    <row r="932" spans="1:6" x14ac:dyDescent="0.25">
      <c r="A932" s="2">
        <v>137392677</v>
      </c>
      <c r="B932" s="2">
        <v>2511015</v>
      </c>
      <c r="C932" s="3">
        <v>41675.865069444444</v>
      </c>
      <c r="D932" s="31" t="s">
        <v>730</v>
      </c>
      <c r="F932" s="2" t="s">
        <v>979</v>
      </c>
    </row>
    <row r="933" spans="1:6" x14ac:dyDescent="0.25">
      <c r="A933" s="2">
        <v>137249730</v>
      </c>
      <c r="B933" s="2">
        <v>2498416</v>
      </c>
      <c r="C933" s="3">
        <v>41656.844537037039</v>
      </c>
      <c r="D933" s="31" t="s">
        <v>740</v>
      </c>
      <c r="F933" s="2" t="s">
        <v>979</v>
      </c>
    </row>
    <row r="934" spans="1:6" x14ac:dyDescent="0.25">
      <c r="A934" s="2">
        <v>137133868</v>
      </c>
      <c r="B934" s="2">
        <v>2489822</v>
      </c>
      <c r="C934" s="3">
        <v>41645.519826388889</v>
      </c>
      <c r="D934" s="31" t="s">
        <v>746</v>
      </c>
      <c r="F934" s="2" t="s">
        <v>979</v>
      </c>
    </row>
    <row r="935" spans="1:6" x14ac:dyDescent="0.25">
      <c r="A935" s="2">
        <v>137133687</v>
      </c>
      <c r="B935" s="2">
        <v>2489545</v>
      </c>
      <c r="C935" s="3">
        <v>41642.597592592596</v>
      </c>
      <c r="D935" s="31" t="s">
        <v>747</v>
      </c>
      <c r="F935" s="2" t="s">
        <v>979</v>
      </c>
    </row>
    <row r="936" spans="1:6" x14ac:dyDescent="0.25">
      <c r="A936" s="2">
        <v>137058392</v>
      </c>
      <c r="B936" s="2">
        <v>2489290</v>
      </c>
      <c r="C936" s="3">
        <v>41641.776712962965</v>
      </c>
      <c r="D936" s="31" t="s">
        <v>748</v>
      </c>
      <c r="F936" s="2" t="s">
        <v>979</v>
      </c>
    </row>
    <row r="937" spans="1:6" x14ac:dyDescent="0.25">
      <c r="A937" s="2">
        <v>136995800</v>
      </c>
      <c r="B937" s="2">
        <v>2489289</v>
      </c>
      <c r="C937" s="3">
        <v>41641.770405092589</v>
      </c>
      <c r="D937" s="31" t="s">
        <v>749</v>
      </c>
      <c r="F937" s="2" t="s">
        <v>979</v>
      </c>
    </row>
    <row r="938" spans="1:6" x14ac:dyDescent="0.25">
      <c r="A938" s="2">
        <v>136940697</v>
      </c>
      <c r="B938" s="2">
        <v>2489060</v>
      </c>
      <c r="C938" s="3">
        <v>41641.417291666665</v>
      </c>
      <c r="D938" s="31" t="s">
        <v>750</v>
      </c>
      <c r="F938" s="2" t="s">
        <v>979</v>
      </c>
    </row>
    <row r="939" spans="1:6" x14ac:dyDescent="0.25">
      <c r="A939" s="2">
        <v>136808014</v>
      </c>
      <c r="B939" s="2">
        <v>2486075</v>
      </c>
      <c r="C939" s="3">
        <v>41627.863564814812</v>
      </c>
      <c r="D939" s="31" t="s">
        <v>752</v>
      </c>
      <c r="F939" s="2" t="s">
        <v>979</v>
      </c>
    </row>
    <row r="940" spans="1:6" x14ac:dyDescent="0.25">
      <c r="A940" s="2">
        <v>136712667</v>
      </c>
      <c r="B940" s="2">
        <v>2483808</v>
      </c>
      <c r="C940" s="3">
        <v>41625.458194444444</v>
      </c>
      <c r="D940" s="31" t="s">
        <v>753</v>
      </c>
      <c r="F940" s="2" t="s">
        <v>979</v>
      </c>
    </row>
    <row r="941" spans="1:6" x14ac:dyDescent="0.25">
      <c r="A941" s="2">
        <v>136511617</v>
      </c>
      <c r="B941" s="2">
        <v>2482984</v>
      </c>
      <c r="C941" s="3">
        <v>41622.123530092591</v>
      </c>
      <c r="D941" s="31" t="s">
        <v>750</v>
      </c>
      <c r="F941" s="2" t="s">
        <v>979</v>
      </c>
    </row>
    <row r="942" spans="1:6" x14ac:dyDescent="0.25">
      <c r="A942" s="2">
        <v>136452512</v>
      </c>
      <c r="B942" s="2">
        <v>2480659</v>
      </c>
      <c r="C942" s="3">
        <v>41618.800868055558</v>
      </c>
      <c r="D942" s="31" t="s">
        <v>757</v>
      </c>
      <c r="F942" s="2" t="s">
        <v>979</v>
      </c>
    </row>
    <row r="943" spans="1:6" x14ac:dyDescent="0.25">
      <c r="A943" s="2">
        <v>136087720</v>
      </c>
      <c r="B943" s="2">
        <v>2480658</v>
      </c>
      <c r="C943" s="3">
        <v>41618.799432870372</v>
      </c>
      <c r="D943" s="31" t="s">
        <v>757</v>
      </c>
      <c r="F943" s="2" t="s">
        <v>979</v>
      </c>
    </row>
    <row r="944" spans="1:6" x14ac:dyDescent="0.25">
      <c r="A944" s="2">
        <v>136083202</v>
      </c>
      <c r="B944" s="2">
        <v>2479149</v>
      </c>
      <c r="C944" s="3">
        <v>41617.382418981484</v>
      </c>
      <c r="D944" s="31" t="s">
        <v>761</v>
      </c>
      <c r="F944" s="2" t="s">
        <v>979</v>
      </c>
    </row>
    <row r="945" spans="1:6" x14ac:dyDescent="0.25">
      <c r="A945" s="2">
        <v>136069837</v>
      </c>
      <c r="B945" s="2">
        <v>2477599</v>
      </c>
      <c r="C945" s="3">
        <v>41613.373668981483</v>
      </c>
      <c r="D945" s="31" t="s">
        <v>750</v>
      </c>
      <c r="F945" s="2" t="s">
        <v>979</v>
      </c>
    </row>
    <row r="946" spans="1:6" x14ac:dyDescent="0.25">
      <c r="A946" s="2">
        <v>136050198</v>
      </c>
      <c r="B946" s="2">
        <v>2471135</v>
      </c>
      <c r="C946" s="3">
        <v>41603.72383101852</v>
      </c>
      <c r="D946" s="31" t="s">
        <v>750</v>
      </c>
      <c r="F946" s="2" t="s">
        <v>979</v>
      </c>
    </row>
    <row r="947" spans="1:6" x14ac:dyDescent="0.25">
      <c r="A947" s="2">
        <v>136044859</v>
      </c>
      <c r="B947" s="2">
        <v>2468875</v>
      </c>
      <c r="C947" s="3">
        <v>41598.973483796297</v>
      </c>
      <c r="D947" s="31" t="s">
        <v>750</v>
      </c>
      <c r="F947" s="2" t="s">
        <v>979</v>
      </c>
    </row>
    <row r="948" spans="1:6" x14ac:dyDescent="0.25">
      <c r="A948" s="2">
        <v>135820997</v>
      </c>
      <c r="B948" s="2">
        <v>2395615</v>
      </c>
      <c r="C948" s="3">
        <v>41438.360162037039</v>
      </c>
      <c r="D948" s="31" t="s">
        <v>781</v>
      </c>
      <c r="F948" s="2" t="s">
        <v>979</v>
      </c>
    </row>
    <row r="949" spans="1:6" x14ac:dyDescent="0.25">
      <c r="A949" s="2">
        <v>135820903</v>
      </c>
      <c r="B949" s="2">
        <v>2383587</v>
      </c>
      <c r="C949" s="3">
        <v>41417.384942129633</v>
      </c>
      <c r="D949" s="31" t="s">
        <v>782</v>
      </c>
      <c r="F949" s="2" t="s">
        <v>979</v>
      </c>
    </row>
    <row r="950" spans="1:6" x14ac:dyDescent="0.25">
      <c r="A950" s="2">
        <v>135807031</v>
      </c>
      <c r="B950" s="2">
        <v>2379025</v>
      </c>
      <c r="C950" s="3">
        <v>41408.421458333331</v>
      </c>
      <c r="D950" s="31" t="s">
        <v>784</v>
      </c>
      <c r="F950" s="2" t="s">
        <v>979</v>
      </c>
    </row>
    <row r="951" spans="1:6" x14ac:dyDescent="0.25">
      <c r="A951" s="2">
        <v>135763539</v>
      </c>
      <c r="B951" s="2">
        <v>2338179</v>
      </c>
      <c r="C951" s="3">
        <v>41333.570196759261</v>
      </c>
      <c r="D951" s="31" t="s">
        <v>791</v>
      </c>
      <c r="F951" s="2" t="s">
        <v>979</v>
      </c>
    </row>
    <row r="952" spans="1:6" x14ac:dyDescent="0.25">
      <c r="A952" s="2">
        <v>135715287</v>
      </c>
      <c r="B952" s="2">
        <v>2328808</v>
      </c>
      <c r="C952" s="3">
        <v>41320.427199074074</v>
      </c>
      <c r="D952" s="31" t="s">
        <v>792</v>
      </c>
      <c r="F952" s="2" t="s">
        <v>979</v>
      </c>
    </row>
    <row r="953" spans="1:6" x14ac:dyDescent="0.25">
      <c r="A953" s="2">
        <v>135647587</v>
      </c>
      <c r="B953" s="2">
        <v>2325677</v>
      </c>
      <c r="C953" s="3">
        <v>41317.404282407406</v>
      </c>
      <c r="D953" s="31" t="s">
        <v>793</v>
      </c>
      <c r="F953" s="2" t="s">
        <v>979</v>
      </c>
    </row>
    <row r="954" spans="1:6" x14ac:dyDescent="0.25">
      <c r="A954" s="2">
        <v>135440247</v>
      </c>
      <c r="B954" s="2">
        <v>2320943</v>
      </c>
      <c r="C954" s="3">
        <v>41310.644930555558</v>
      </c>
      <c r="D954" s="31" t="s">
        <v>794</v>
      </c>
      <c r="F954" s="2" t="s">
        <v>979</v>
      </c>
    </row>
    <row r="955" spans="1:6" x14ac:dyDescent="0.25">
      <c r="A955" s="2">
        <v>135369691</v>
      </c>
      <c r="B955" s="2">
        <v>2314693</v>
      </c>
      <c r="C955" s="3">
        <v>41302.56591435185</v>
      </c>
      <c r="D955" s="31" t="s">
        <v>796</v>
      </c>
      <c r="F955" s="2" t="s">
        <v>979</v>
      </c>
    </row>
    <row r="956" spans="1:6" x14ac:dyDescent="0.25">
      <c r="A956" s="2">
        <v>135341980</v>
      </c>
      <c r="B956" s="2">
        <v>2311315</v>
      </c>
      <c r="C956" s="3">
        <v>41296.665393518517</v>
      </c>
      <c r="D956" s="31" t="s">
        <v>798</v>
      </c>
      <c r="F956" s="2" t="s">
        <v>979</v>
      </c>
    </row>
    <row r="957" spans="1:6" x14ac:dyDescent="0.25">
      <c r="A957" s="2">
        <v>134710491</v>
      </c>
      <c r="B957" s="2">
        <v>2309925</v>
      </c>
      <c r="C957" s="3">
        <v>41292.725949074076</v>
      </c>
      <c r="D957" s="31" t="s">
        <v>800</v>
      </c>
      <c r="F957" s="2" t="s">
        <v>979</v>
      </c>
    </row>
    <row r="958" spans="1:6" x14ac:dyDescent="0.25">
      <c r="A958" s="2">
        <v>134647653</v>
      </c>
      <c r="B958" s="2">
        <v>2309411</v>
      </c>
      <c r="C958" s="3">
        <v>41292.384988425925</v>
      </c>
      <c r="D958" s="31" t="s">
        <v>802</v>
      </c>
      <c r="F958" s="2" t="s">
        <v>979</v>
      </c>
    </row>
    <row r="959" spans="1:6" x14ac:dyDescent="0.25">
      <c r="A959" s="2">
        <v>134561304</v>
      </c>
      <c r="B959" s="2">
        <v>2299067</v>
      </c>
      <c r="C959" s="3">
        <v>41263.662187499998</v>
      </c>
      <c r="D959" s="31" t="s">
        <v>807</v>
      </c>
      <c r="F959" s="2" t="s">
        <v>979</v>
      </c>
    </row>
    <row r="960" spans="1:6" x14ac:dyDescent="0.25">
      <c r="A960" s="2">
        <v>134487028</v>
      </c>
      <c r="B960" s="2">
        <v>2278604</v>
      </c>
      <c r="C960" s="3">
        <v>41232.671435185184</v>
      </c>
      <c r="D960" s="31" t="s">
        <v>813</v>
      </c>
      <c r="F960" s="2" t="s">
        <v>979</v>
      </c>
    </row>
    <row r="961" spans="1:6" x14ac:dyDescent="0.25">
      <c r="A961" s="2">
        <v>134253155</v>
      </c>
      <c r="B961" s="2">
        <v>2269584</v>
      </c>
      <c r="C961" s="3">
        <v>41220.570787037039</v>
      </c>
      <c r="D961" s="31" t="s">
        <v>814</v>
      </c>
      <c r="F961" s="2" t="s">
        <v>979</v>
      </c>
    </row>
    <row r="962" spans="1:6" x14ac:dyDescent="0.25">
      <c r="A962" s="2">
        <v>134241471</v>
      </c>
      <c r="B962" s="2">
        <v>2267445</v>
      </c>
      <c r="C962" s="3">
        <v>41218.591273148151</v>
      </c>
      <c r="D962" s="31" t="s">
        <v>815</v>
      </c>
      <c r="F962" s="2" t="s">
        <v>979</v>
      </c>
    </row>
    <row r="963" spans="1:6" x14ac:dyDescent="0.25">
      <c r="A963" s="2">
        <v>134238812</v>
      </c>
      <c r="B963" s="2">
        <v>2260647</v>
      </c>
      <c r="C963" s="3">
        <v>41205.683263888888</v>
      </c>
      <c r="D963" s="31" t="s">
        <v>816</v>
      </c>
      <c r="F963" s="2" t="s">
        <v>979</v>
      </c>
    </row>
    <row r="964" spans="1:6" x14ac:dyDescent="0.25">
      <c r="A964" s="2">
        <v>134185797</v>
      </c>
      <c r="B964" s="2">
        <v>2248420</v>
      </c>
      <c r="C964" s="3">
        <v>41191.373749999999</v>
      </c>
      <c r="D964" s="31" t="s">
        <v>819</v>
      </c>
      <c r="F964" s="2" t="s">
        <v>979</v>
      </c>
    </row>
    <row r="965" spans="1:6" x14ac:dyDescent="0.25">
      <c r="A965" s="2">
        <v>134185437</v>
      </c>
      <c r="B965" s="2">
        <v>2247045</v>
      </c>
      <c r="C965" s="3">
        <v>41187.675543981481</v>
      </c>
      <c r="D965" s="31" t="s">
        <v>820</v>
      </c>
      <c r="F965" s="2" t="s">
        <v>979</v>
      </c>
    </row>
    <row r="966" spans="1:6" x14ac:dyDescent="0.25">
      <c r="A966" s="2">
        <v>134127988</v>
      </c>
      <c r="B966" s="2">
        <v>2244166</v>
      </c>
      <c r="C966" s="3">
        <v>41185.549212962964</v>
      </c>
      <c r="D966" s="31" t="s">
        <v>822</v>
      </c>
      <c r="F966" s="2" t="s">
        <v>979</v>
      </c>
    </row>
    <row r="967" spans="1:6" x14ac:dyDescent="0.25">
      <c r="A967" s="2">
        <v>134045705</v>
      </c>
      <c r="B967" s="2">
        <v>2228603</v>
      </c>
      <c r="C967" s="3">
        <v>41169.69091435185</v>
      </c>
      <c r="D967" s="31" t="s">
        <v>824</v>
      </c>
      <c r="F967" s="2" t="s">
        <v>979</v>
      </c>
    </row>
    <row r="968" spans="1:6" x14ac:dyDescent="0.25">
      <c r="A968" s="2">
        <v>134035771</v>
      </c>
      <c r="B968" s="2">
        <v>2227379</v>
      </c>
      <c r="C968" s="3">
        <v>41166.755439814813</v>
      </c>
      <c r="D968" s="31" t="s">
        <v>825</v>
      </c>
      <c r="F968" s="2" t="s">
        <v>979</v>
      </c>
    </row>
    <row r="969" spans="1:6" x14ac:dyDescent="0.25">
      <c r="A969" s="2">
        <v>133987198</v>
      </c>
      <c r="B969" s="2">
        <v>2213609</v>
      </c>
      <c r="C969" s="3">
        <v>41151.606215277781</v>
      </c>
      <c r="D969" s="31" t="s">
        <v>828</v>
      </c>
      <c r="F969" s="2" t="s">
        <v>979</v>
      </c>
    </row>
    <row r="970" spans="1:6" x14ac:dyDescent="0.25">
      <c r="A970" s="2">
        <v>133949322</v>
      </c>
      <c r="B970" s="2">
        <v>2213203</v>
      </c>
      <c r="C970" s="3">
        <v>41150.710300925923</v>
      </c>
      <c r="D970" s="31" t="s">
        <v>829</v>
      </c>
      <c r="F970" s="2" t="s">
        <v>979</v>
      </c>
    </row>
    <row r="971" spans="1:6" x14ac:dyDescent="0.25">
      <c r="A971" s="2">
        <v>133363506</v>
      </c>
      <c r="B971" s="2">
        <v>2190266</v>
      </c>
      <c r="C971" s="3">
        <v>41110.326620370368</v>
      </c>
      <c r="D971" s="31" t="s">
        <v>831</v>
      </c>
      <c r="F971" s="2" t="s">
        <v>979</v>
      </c>
    </row>
    <row r="972" spans="1:6" x14ac:dyDescent="0.25">
      <c r="A972" s="2">
        <v>133309790</v>
      </c>
      <c r="B972" s="2">
        <v>2188935</v>
      </c>
      <c r="C972" s="3">
        <v>41108.716365740744</v>
      </c>
      <c r="D972" s="31" t="s">
        <v>832</v>
      </c>
      <c r="F972" s="2" t="s">
        <v>979</v>
      </c>
    </row>
    <row r="973" spans="1:6" x14ac:dyDescent="0.25">
      <c r="A973" s="2">
        <v>133201499</v>
      </c>
      <c r="B973" s="2">
        <v>2188933</v>
      </c>
      <c r="C973" s="3">
        <v>41108.711458333331</v>
      </c>
      <c r="D973" s="31" t="s">
        <v>833</v>
      </c>
      <c r="F973" s="2" t="s">
        <v>979</v>
      </c>
    </row>
    <row r="974" spans="1:6" x14ac:dyDescent="0.25">
      <c r="A974" s="2">
        <v>133199126</v>
      </c>
      <c r="B974" s="2">
        <v>2186373</v>
      </c>
      <c r="C974" s="3">
        <v>41107.345196759263</v>
      </c>
      <c r="D974" s="31" t="s">
        <v>834</v>
      </c>
      <c r="F974" s="2" t="s">
        <v>979</v>
      </c>
    </row>
    <row r="975" spans="1:6" x14ac:dyDescent="0.25">
      <c r="A975" s="2">
        <v>133198709</v>
      </c>
      <c r="B975" s="2">
        <v>2180304</v>
      </c>
      <c r="C975" s="3">
        <v>41100.500474537039</v>
      </c>
      <c r="D975" s="31" t="s">
        <v>837</v>
      </c>
      <c r="F975" s="2" t="s">
        <v>979</v>
      </c>
    </row>
    <row r="976" spans="1:6" x14ac:dyDescent="0.25">
      <c r="A976" s="2">
        <v>132954833</v>
      </c>
      <c r="B976" s="2">
        <v>2177200</v>
      </c>
      <c r="C976" s="3">
        <v>41095.281724537039</v>
      </c>
      <c r="D976" s="31" t="s">
        <v>840</v>
      </c>
      <c r="F976" s="2" t="s">
        <v>979</v>
      </c>
    </row>
    <row r="977" spans="1:6" x14ac:dyDescent="0.25">
      <c r="A977" s="2">
        <v>132877076</v>
      </c>
      <c r="B977" s="2">
        <v>2174623</v>
      </c>
      <c r="C977" s="3">
        <v>41092.811956018515</v>
      </c>
      <c r="D977" s="31" t="s">
        <v>842</v>
      </c>
      <c r="F977" s="2" t="s">
        <v>979</v>
      </c>
    </row>
    <row r="978" spans="1:6" x14ac:dyDescent="0.25">
      <c r="A978" s="2">
        <v>132802168</v>
      </c>
      <c r="B978" s="2">
        <v>2159233</v>
      </c>
      <c r="C978" s="3">
        <v>41079.098032407404</v>
      </c>
      <c r="D978" s="31" t="s">
        <v>848</v>
      </c>
      <c r="F978" s="2" t="s">
        <v>979</v>
      </c>
    </row>
    <row r="979" spans="1:6" x14ac:dyDescent="0.25">
      <c r="A979" s="2">
        <v>132675359</v>
      </c>
      <c r="B979" s="2">
        <v>2151194</v>
      </c>
      <c r="C979" s="3">
        <v>41068.531331018516</v>
      </c>
      <c r="D979" s="31" t="s">
        <v>851</v>
      </c>
      <c r="F979" s="2" t="s">
        <v>979</v>
      </c>
    </row>
    <row r="980" spans="1:6" x14ac:dyDescent="0.25">
      <c r="A980" s="2">
        <v>132655707</v>
      </c>
      <c r="B980" s="2">
        <v>2145514</v>
      </c>
      <c r="C980" s="3">
        <v>41064.493414351855</v>
      </c>
      <c r="D980" s="31" t="s">
        <v>852</v>
      </c>
      <c r="F980" s="2" t="s">
        <v>979</v>
      </c>
    </row>
    <row r="981" spans="1:6" x14ac:dyDescent="0.25">
      <c r="A981" s="2">
        <v>132581337</v>
      </c>
      <c r="B981" s="2">
        <v>2138378</v>
      </c>
      <c r="C981" s="3">
        <v>41054.326747685183</v>
      </c>
      <c r="D981" s="31" t="s">
        <v>854</v>
      </c>
      <c r="F981" s="2" t="s">
        <v>979</v>
      </c>
    </row>
    <row r="982" spans="1:6" x14ac:dyDescent="0.25">
      <c r="A982" s="2">
        <v>132556091</v>
      </c>
      <c r="B982" s="2">
        <v>2126383</v>
      </c>
      <c r="C982" s="3">
        <v>41040.47934027778</v>
      </c>
      <c r="D982" s="31" t="s">
        <v>861</v>
      </c>
      <c r="F982" s="2" t="s">
        <v>979</v>
      </c>
    </row>
    <row r="983" spans="1:6" x14ac:dyDescent="0.25">
      <c r="A983" s="2">
        <v>132344296</v>
      </c>
      <c r="B983" s="2">
        <v>2112149</v>
      </c>
      <c r="C983" s="3">
        <v>41024.443541666667</v>
      </c>
      <c r="D983" s="31" t="s">
        <v>869</v>
      </c>
      <c r="F983" s="2" t="s">
        <v>979</v>
      </c>
    </row>
    <row r="984" spans="1:6" x14ac:dyDescent="0.25">
      <c r="A984" s="2">
        <v>132309657</v>
      </c>
      <c r="B984" s="2">
        <v>2103192</v>
      </c>
      <c r="C984" s="3">
        <v>41017.441250000003</v>
      </c>
      <c r="D984" s="31" t="s">
        <v>874</v>
      </c>
      <c r="F984" s="2" t="s">
        <v>979</v>
      </c>
    </row>
    <row r="985" spans="1:6" x14ac:dyDescent="0.25">
      <c r="A985" s="2">
        <v>132162747</v>
      </c>
      <c r="B985" s="2">
        <v>2103191</v>
      </c>
      <c r="C985" s="3">
        <v>41017.436145833337</v>
      </c>
      <c r="D985" s="31" t="s">
        <v>875</v>
      </c>
      <c r="F985" s="2" t="s">
        <v>979</v>
      </c>
    </row>
    <row r="986" spans="1:6" x14ac:dyDescent="0.25">
      <c r="A986" s="2">
        <v>132168965</v>
      </c>
      <c r="B986" s="2">
        <v>2103185</v>
      </c>
      <c r="C986" s="3">
        <v>41017.418692129628</v>
      </c>
      <c r="D986" s="31" t="s">
        <v>876</v>
      </c>
      <c r="F986" s="2" t="s">
        <v>979</v>
      </c>
    </row>
    <row r="987" spans="1:6" x14ac:dyDescent="0.25">
      <c r="A987" s="2">
        <v>132045478</v>
      </c>
      <c r="B987" s="2">
        <v>2097165</v>
      </c>
      <c r="C987" s="3">
        <v>41011.157685185186</v>
      </c>
      <c r="D987" s="31" t="s">
        <v>879</v>
      </c>
      <c r="F987" s="2" t="s">
        <v>979</v>
      </c>
    </row>
    <row r="988" spans="1:6" x14ac:dyDescent="0.25">
      <c r="A988" s="2">
        <v>131902335</v>
      </c>
      <c r="B988" s="2">
        <v>2097167</v>
      </c>
      <c r="C988" s="3">
        <v>41011.157685185186</v>
      </c>
      <c r="D988" s="31" t="s">
        <v>879</v>
      </c>
      <c r="F988" s="2" t="s">
        <v>979</v>
      </c>
    </row>
    <row r="989" spans="1:6" x14ac:dyDescent="0.25">
      <c r="A989" s="2">
        <v>131899377</v>
      </c>
      <c r="B989" s="2">
        <v>2094469</v>
      </c>
      <c r="C989" s="3">
        <v>41009.548437500001</v>
      </c>
      <c r="D989" s="31" t="s">
        <v>730</v>
      </c>
      <c r="F989" s="2" t="s">
        <v>979</v>
      </c>
    </row>
    <row r="990" spans="1:6" x14ac:dyDescent="0.25">
      <c r="A990" s="2">
        <v>131807547</v>
      </c>
      <c r="B990" s="2">
        <v>2090425</v>
      </c>
      <c r="C990" s="3">
        <v>41004.132662037038</v>
      </c>
      <c r="D990" s="31" t="s">
        <v>880</v>
      </c>
      <c r="F990" s="2" t="s">
        <v>979</v>
      </c>
    </row>
    <row r="991" spans="1:6" x14ac:dyDescent="0.25">
      <c r="A991" s="2">
        <v>131772089</v>
      </c>
      <c r="B991" s="2">
        <v>2090411</v>
      </c>
      <c r="C991" s="3">
        <v>41003.867789351854</v>
      </c>
      <c r="D991" s="31" t="s">
        <v>882</v>
      </c>
      <c r="F991" s="2" t="s">
        <v>979</v>
      </c>
    </row>
    <row r="992" spans="1:6" x14ac:dyDescent="0.25">
      <c r="A992" s="2">
        <v>131717122</v>
      </c>
      <c r="B992" s="2">
        <v>2086766</v>
      </c>
      <c r="C992" s="3">
        <v>41001.829340277778</v>
      </c>
      <c r="D992" s="31" t="s">
        <v>883</v>
      </c>
      <c r="F992" s="2" t="s">
        <v>979</v>
      </c>
    </row>
    <row r="993" spans="1:6" x14ac:dyDescent="0.25">
      <c r="A993" s="2">
        <v>131727179</v>
      </c>
      <c r="B993" s="2">
        <v>2079201</v>
      </c>
      <c r="C993" s="3">
        <v>40996.396469907406</v>
      </c>
      <c r="D993" s="31" t="s">
        <v>886</v>
      </c>
      <c r="F993" s="2" t="s">
        <v>979</v>
      </c>
    </row>
    <row r="994" spans="1:6" x14ac:dyDescent="0.25">
      <c r="A994" s="2">
        <v>131593666</v>
      </c>
      <c r="B994" s="2">
        <v>2072390</v>
      </c>
      <c r="C994" s="3">
        <v>40990.432546296295</v>
      </c>
      <c r="D994" s="31" t="s">
        <v>891</v>
      </c>
      <c r="F994" s="2" t="s">
        <v>979</v>
      </c>
    </row>
    <row r="995" spans="1:6" x14ac:dyDescent="0.25">
      <c r="A995" s="2">
        <v>131449686</v>
      </c>
      <c r="B995" s="2">
        <v>2052151</v>
      </c>
      <c r="C995" s="3">
        <v>40975.529097222221</v>
      </c>
      <c r="D995" s="31" t="s">
        <v>901</v>
      </c>
      <c r="F995" s="2" t="s">
        <v>979</v>
      </c>
    </row>
    <row r="996" spans="1:6" x14ac:dyDescent="0.25">
      <c r="A996" s="2">
        <v>131384004</v>
      </c>
      <c r="B996" s="2">
        <v>2044544</v>
      </c>
      <c r="C996" s="3">
        <v>40969.150081018517</v>
      </c>
      <c r="D996" s="31" t="s">
        <v>906</v>
      </c>
      <c r="F996" s="2" t="s">
        <v>979</v>
      </c>
    </row>
    <row r="997" spans="1:6" x14ac:dyDescent="0.25">
      <c r="A997" s="2">
        <v>131330274</v>
      </c>
      <c r="B997" s="2">
        <v>2043124</v>
      </c>
      <c r="C997" s="3">
        <v>40968.559895833336</v>
      </c>
      <c r="D997" s="31" t="s">
        <v>907</v>
      </c>
      <c r="F997" s="2" t="s">
        <v>979</v>
      </c>
    </row>
    <row r="998" spans="1:6" x14ac:dyDescent="0.25">
      <c r="A998" s="2">
        <v>131330249</v>
      </c>
      <c r="B998" s="2">
        <v>2033328</v>
      </c>
      <c r="C998" s="3">
        <v>40960.550555555557</v>
      </c>
      <c r="D998" s="31" t="s">
        <v>909</v>
      </c>
      <c r="F998" s="2" t="s">
        <v>979</v>
      </c>
    </row>
    <row r="999" spans="1:6" x14ac:dyDescent="0.25">
      <c r="A999" s="2">
        <v>131320171</v>
      </c>
      <c r="B999" s="2">
        <v>2032916</v>
      </c>
      <c r="C999" s="3">
        <v>40960.495393518519</v>
      </c>
      <c r="D999" s="31" t="s">
        <v>910</v>
      </c>
      <c r="F999" s="2" t="s">
        <v>979</v>
      </c>
    </row>
    <row r="1000" spans="1:6" x14ac:dyDescent="0.25">
      <c r="A1000" s="2">
        <v>131279997</v>
      </c>
      <c r="B1000" s="2">
        <v>2032727</v>
      </c>
      <c r="C1000" s="3">
        <v>40960.432083333333</v>
      </c>
      <c r="D1000" s="31" t="s">
        <v>911</v>
      </c>
      <c r="F1000" s="2" t="s">
        <v>979</v>
      </c>
    </row>
    <row r="1001" spans="1:6" x14ac:dyDescent="0.25">
      <c r="A1001" s="2">
        <v>131261972</v>
      </c>
      <c r="B1001" s="2">
        <v>2031066</v>
      </c>
      <c r="C1001" s="3">
        <v>40957.04482638889</v>
      </c>
      <c r="D1001" s="31" t="s">
        <v>912</v>
      </c>
      <c r="F1001" s="2" t="s">
        <v>979</v>
      </c>
    </row>
    <row r="1002" spans="1:6" x14ac:dyDescent="0.25">
      <c r="A1002" s="2">
        <v>131267037</v>
      </c>
      <c r="B1002" s="2">
        <v>2031064</v>
      </c>
      <c r="C1002" s="3">
        <v>40957.040659722225</v>
      </c>
      <c r="D1002" s="31" t="s">
        <v>913</v>
      </c>
      <c r="F1002" s="2" t="s">
        <v>979</v>
      </c>
    </row>
    <row r="1003" spans="1:6" x14ac:dyDescent="0.25">
      <c r="A1003" s="2">
        <v>131267062</v>
      </c>
      <c r="B1003" s="2">
        <v>2031065</v>
      </c>
      <c r="C1003" s="3">
        <v>40957.040659722225</v>
      </c>
      <c r="D1003" s="31" t="s">
        <v>913</v>
      </c>
      <c r="F1003" s="2" t="s">
        <v>979</v>
      </c>
    </row>
    <row r="1004" spans="1:6" x14ac:dyDescent="0.25">
      <c r="A1004" s="2">
        <v>130992940</v>
      </c>
      <c r="B1004" s="2">
        <v>2029264</v>
      </c>
      <c r="C1004" s="3">
        <v>40956.148854166669</v>
      </c>
      <c r="D1004" s="31" t="s">
        <v>914</v>
      </c>
      <c r="F1004" s="2" t="s">
        <v>979</v>
      </c>
    </row>
    <row r="1005" spans="1:6" x14ac:dyDescent="0.25">
      <c r="A1005" s="2">
        <v>130836036</v>
      </c>
      <c r="B1005" s="2">
        <v>2027978</v>
      </c>
      <c r="C1005" s="3">
        <v>40955.556192129632</v>
      </c>
      <c r="D1005" s="31" t="s">
        <v>915</v>
      </c>
      <c r="F1005" s="2" t="s">
        <v>979</v>
      </c>
    </row>
    <row r="1006" spans="1:6" x14ac:dyDescent="0.25">
      <c r="A1006" s="2">
        <v>130745312</v>
      </c>
      <c r="B1006" s="2">
        <v>2027423</v>
      </c>
      <c r="C1006" s="3">
        <v>40955.029166666667</v>
      </c>
      <c r="D1006" s="31" t="s">
        <v>916</v>
      </c>
      <c r="F1006" s="2" t="s">
        <v>979</v>
      </c>
    </row>
    <row r="1007" spans="1:6" x14ac:dyDescent="0.25">
      <c r="A1007" s="2">
        <v>130805907</v>
      </c>
      <c r="B1007" s="2">
        <v>2023848</v>
      </c>
      <c r="C1007" s="3">
        <v>40953.382268518515</v>
      </c>
      <c r="D1007" s="31" t="s">
        <v>918</v>
      </c>
      <c r="F1007" s="2" t="s">
        <v>979</v>
      </c>
    </row>
    <row r="1008" spans="1:6" x14ac:dyDescent="0.25">
      <c r="A1008" s="2">
        <v>130747118</v>
      </c>
      <c r="B1008" s="2">
        <v>2023723</v>
      </c>
      <c r="C1008" s="3">
        <v>40953.085636574076</v>
      </c>
      <c r="D1008" s="31" t="s">
        <v>919</v>
      </c>
      <c r="F1008" s="2" t="s">
        <v>979</v>
      </c>
    </row>
    <row r="1009" spans="1:6" x14ac:dyDescent="0.25">
      <c r="A1009" s="2">
        <v>130481273</v>
      </c>
      <c r="B1009" s="2">
        <v>2019600</v>
      </c>
      <c r="C1009" s="3">
        <v>40949.551874999997</v>
      </c>
      <c r="D1009" s="31" t="s">
        <v>921</v>
      </c>
      <c r="F1009" s="2" t="s">
        <v>979</v>
      </c>
    </row>
    <row r="1010" spans="1:6" x14ac:dyDescent="0.25">
      <c r="A1010" s="2">
        <v>130509066</v>
      </c>
      <c r="B1010" s="2">
        <v>2019602</v>
      </c>
      <c r="C1010" s="3">
        <v>40949.551770833335</v>
      </c>
      <c r="D1010" s="31" t="s">
        <v>922</v>
      </c>
      <c r="F1010" s="2" t="s">
        <v>979</v>
      </c>
    </row>
    <row r="1011" spans="1:6" x14ac:dyDescent="0.25">
      <c r="A1011" s="2">
        <v>130387200</v>
      </c>
      <c r="B1011" s="2">
        <v>2017384</v>
      </c>
      <c r="C1011" s="3">
        <v>40948.468310185184</v>
      </c>
      <c r="D1011" s="31" t="s">
        <v>924</v>
      </c>
      <c r="F1011" s="2" t="s">
        <v>979</v>
      </c>
    </row>
    <row r="1012" spans="1:6" x14ac:dyDescent="0.25">
      <c r="A1012" s="2">
        <v>130378227</v>
      </c>
      <c r="B1012" s="2">
        <v>2010832</v>
      </c>
      <c r="C1012" s="3">
        <v>40942.551527777781</v>
      </c>
      <c r="D1012" s="31" t="s">
        <v>926</v>
      </c>
      <c r="F1012" s="2" t="s">
        <v>979</v>
      </c>
    </row>
    <row r="1013" spans="1:6" x14ac:dyDescent="0.25">
      <c r="A1013" s="2">
        <v>130272924</v>
      </c>
      <c r="B1013" s="2">
        <v>2004563</v>
      </c>
      <c r="C1013" s="3">
        <v>40938.881898148145</v>
      </c>
      <c r="D1013" s="31" t="s">
        <v>929</v>
      </c>
      <c r="F1013" s="2" t="s">
        <v>979</v>
      </c>
    </row>
    <row r="1014" spans="1:6" x14ac:dyDescent="0.25">
      <c r="A1014" s="2">
        <v>130078550</v>
      </c>
      <c r="B1014" s="2">
        <v>2002689</v>
      </c>
      <c r="C1014" s="3">
        <v>40938.393078703702</v>
      </c>
      <c r="D1014" s="31" t="s">
        <v>932</v>
      </c>
      <c r="F1014" s="2" t="s">
        <v>979</v>
      </c>
    </row>
    <row r="1015" spans="1:6" x14ac:dyDescent="0.25">
      <c r="A1015" s="2">
        <v>130043220</v>
      </c>
      <c r="B1015" s="2">
        <v>2001050</v>
      </c>
      <c r="C1015" s="3">
        <v>40935.649641203701</v>
      </c>
      <c r="D1015" s="31" t="s">
        <v>933</v>
      </c>
      <c r="F1015" s="2" t="s">
        <v>979</v>
      </c>
    </row>
    <row r="1016" spans="1:6" x14ac:dyDescent="0.25">
      <c r="A1016" s="2">
        <v>129601378</v>
      </c>
      <c r="B1016" s="2">
        <v>1983318</v>
      </c>
      <c r="C1016" s="3">
        <v>40925.455729166664</v>
      </c>
      <c r="D1016" s="31" t="s">
        <v>944</v>
      </c>
      <c r="F1016" s="2" t="s">
        <v>979</v>
      </c>
    </row>
    <row r="1017" spans="1:6" x14ac:dyDescent="0.25">
      <c r="A1017" s="2">
        <v>129473247</v>
      </c>
      <c r="B1017" s="2">
        <v>1956460</v>
      </c>
      <c r="C1017" s="3">
        <v>40899.532118055555</v>
      </c>
      <c r="D1017" s="31" t="s">
        <v>948</v>
      </c>
      <c r="F1017" s="2" t="s">
        <v>979</v>
      </c>
    </row>
    <row r="1018" spans="1:6" x14ac:dyDescent="0.25">
      <c r="A1018" s="2">
        <v>129247020</v>
      </c>
      <c r="B1018" s="2">
        <v>1937203</v>
      </c>
      <c r="C1018" s="3">
        <v>40885.569016203706</v>
      </c>
      <c r="D1018" s="31" t="s">
        <v>953</v>
      </c>
      <c r="F1018" s="2" t="s">
        <v>979</v>
      </c>
    </row>
    <row r="1019" spans="1:6" x14ac:dyDescent="0.25">
      <c r="A1019" s="2">
        <v>129152932</v>
      </c>
      <c r="B1019" s="2">
        <v>1907206</v>
      </c>
      <c r="C1019" s="3">
        <v>40868.379537037035</v>
      </c>
      <c r="D1019" s="31" t="s">
        <v>961</v>
      </c>
      <c r="F1019" s="2" t="s">
        <v>979</v>
      </c>
    </row>
    <row r="1020" spans="1:6" x14ac:dyDescent="0.25">
      <c r="A1020" s="2">
        <v>129137608</v>
      </c>
      <c r="B1020" s="2">
        <v>1901151</v>
      </c>
      <c r="C1020" s="3">
        <v>40862.766296296293</v>
      </c>
      <c r="D1020" s="31" t="s">
        <v>963</v>
      </c>
      <c r="F1020" s="2" t="s">
        <v>979</v>
      </c>
    </row>
    <row r="1021" spans="1:6" x14ac:dyDescent="0.25">
      <c r="A1021" s="2">
        <v>128762662</v>
      </c>
      <c r="B1021" s="2">
        <v>1899205</v>
      </c>
      <c r="C1021" s="3">
        <v>40861.754108796296</v>
      </c>
      <c r="D1021" s="31" t="s">
        <v>964</v>
      </c>
      <c r="F1021" s="2" t="s">
        <v>979</v>
      </c>
    </row>
    <row r="1022" spans="1:6" x14ac:dyDescent="0.25">
      <c r="A1022" s="2">
        <v>128767912</v>
      </c>
      <c r="B1022" s="2">
        <v>1895344</v>
      </c>
      <c r="C1022" s="3">
        <v>40856.859270833331</v>
      </c>
      <c r="D1022" s="31" t="s">
        <v>965</v>
      </c>
      <c r="F1022" s="2" t="s">
        <v>979</v>
      </c>
    </row>
    <row r="1023" spans="1:6" x14ac:dyDescent="0.25">
      <c r="A1023" s="2">
        <v>128648909</v>
      </c>
      <c r="B1023" s="2">
        <v>3363422</v>
      </c>
      <c r="C1023" s="3">
        <v>42454.182974537034</v>
      </c>
      <c r="D1023" s="31" t="s">
        <v>16</v>
      </c>
      <c r="F1023" s="2" t="s">
        <v>979</v>
      </c>
    </row>
    <row r="1024" spans="1:6" x14ac:dyDescent="0.25">
      <c r="A1024" s="2">
        <v>128515387</v>
      </c>
      <c r="B1024" s="2">
        <v>3309356</v>
      </c>
      <c r="C1024" s="3">
        <v>42396.815729166665</v>
      </c>
      <c r="D1024" s="31" t="s">
        <v>98</v>
      </c>
      <c r="F1024" s="2" t="s">
        <v>979</v>
      </c>
    </row>
    <row r="1025" spans="1:6" x14ac:dyDescent="0.25">
      <c r="A1025" s="2">
        <v>128474968</v>
      </c>
      <c r="B1025" s="2">
        <v>3163363</v>
      </c>
      <c r="C1025" s="3">
        <v>42303.412476851852</v>
      </c>
      <c r="D1025" s="31" t="s">
        <v>215</v>
      </c>
      <c r="F1025" s="2" t="s">
        <v>979</v>
      </c>
    </row>
    <row r="1026" spans="1:6" x14ac:dyDescent="0.25">
      <c r="A1026" s="2">
        <v>128473438</v>
      </c>
      <c r="B1026" s="2">
        <v>3142195</v>
      </c>
      <c r="C1026" s="3">
        <v>42289.331180555557</v>
      </c>
      <c r="D1026" s="31" t="s">
        <v>235</v>
      </c>
      <c r="F1026" s="2" t="s">
        <v>979</v>
      </c>
    </row>
    <row r="1027" spans="1:6" x14ac:dyDescent="0.25">
      <c r="A1027" s="2">
        <v>128460545</v>
      </c>
      <c r="B1027" s="2">
        <v>3017229</v>
      </c>
      <c r="C1027" s="3">
        <v>42188.608842592592</v>
      </c>
      <c r="D1027" s="31" t="s">
        <v>305</v>
      </c>
      <c r="F1027" s="2" t="s">
        <v>979</v>
      </c>
    </row>
    <row r="1028" spans="1:6" x14ac:dyDescent="0.25">
      <c r="A1028" s="2">
        <v>128460178</v>
      </c>
      <c r="B1028" s="2">
        <v>3005105</v>
      </c>
      <c r="C1028" s="3">
        <v>42180.575266203705</v>
      </c>
      <c r="D1028" s="31" t="s">
        <v>309</v>
      </c>
      <c r="F1028" s="2" t="s">
        <v>979</v>
      </c>
    </row>
    <row r="1029" spans="1:6" x14ac:dyDescent="0.25">
      <c r="A1029" s="2">
        <v>128253382</v>
      </c>
      <c r="B1029" s="2">
        <v>2975660</v>
      </c>
      <c r="C1029" s="3">
        <v>42163.603368055556</v>
      </c>
      <c r="D1029" s="31" t="s">
        <v>341</v>
      </c>
      <c r="F1029" s="2" t="s">
        <v>979</v>
      </c>
    </row>
    <row r="1030" spans="1:6" x14ac:dyDescent="0.25">
      <c r="A1030" s="2">
        <v>127911420</v>
      </c>
      <c r="B1030" s="2">
        <v>2791805</v>
      </c>
      <c r="C1030" s="3">
        <v>42025.757476851853</v>
      </c>
      <c r="D1030" s="31" t="s">
        <v>454</v>
      </c>
      <c r="F1030" s="2" t="s">
        <v>979</v>
      </c>
    </row>
    <row r="1031" spans="1:6" x14ac:dyDescent="0.25">
      <c r="A1031" s="2">
        <v>127871724</v>
      </c>
      <c r="B1031" s="2">
        <v>2656130</v>
      </c>
      <c r="C1031" s="3">
        <v>41906.435162037036</v>
      </c>
      <c r="D1031" s="31" t="s">
        <v>568</v>
      </c>
      <c r="F1031" s="2" t="s">
        <v>979</v>
      </c>
    </row>
    <row r="1032" spans="1:6" x14ac:dyDescent="0.25">
      <c r="A1032" s="2">
        <v>127677235</v>
      </c>
      <c r="B1032" s="2">
        <v>2594044</v>
      </c>
      <c r="C1032" s="3">
        <v>41822.714479166665</v>
      </c>
      <c r="D1032" s="31" t="s">
        <v>611</v>
      </c>
      <c r="F1032" s="2" t="s">
        <v>979</v>
      </c>
    </row>
    <row r="1033" spans="1:6" x14ac:dyDescent="0.25">
      <c r="A1033" s="2">
        <v>127439554</v>
      </c>
      <c r="B1033" s="2">
        <v>2562743</v>
      </c>
      <c r="C1033" s="3">
        <v>41771.855439814812</v>
      </c>
      <c r="D1033" s="31" t="s">
        <v>677</v>
      </c>
      <c r="F1033" s="2" t="s">
        <v>979</v>
      </c>
    </row>
    <row r="1034" spans="1:6" x14ac:dyDescent="0.25">
      <c r="A1034" s="2">
        <v>126932581</v>
      </c>
      <c r="B1034" s="2">
        <v>2545746</v>
      </c>
      <c r="C1034" s="3">
        <v>41737.341932870368</v>
      </c>
      <c r="D1034" s="31" t="s">
        <v>692</v>
      </c>
      <c r="F1034" s="2" t="s">
        <v>979</v>
      </c>
    </row>
    <row r="1035" spans="1:6" x14ac:dyDescent="0.25">
      <c r="A1035" s="2">
        <v>126750786</v>
      </c>
      <c r="B1035" s="2">
        <v>2503850</v>
      </c>
      <c r="C1035" s="3">
        <v>41667.433483796296</v>
      </c>
      <c r="D1035" s="31" t="s">
        <v>736</v>
      </c>
      <c r="F1035" s="2" t="s">
        <v>979</v>
      </c>
    </row>
    <row r="1036" spans="1:6" x14ac:dyDescent="0.25">
      <c r="A1036" s="2">
        <v>126586235</v>
      </c>
      <c r="B1036" s="2">
        <v>2502849</v>
      </c>
      <c r="C1036" s="3">
        <v>41666.346053240741</v>
      </c>
      <c r="D1036" s="31" t="s">
        <v>737</v>
      </c>
      <c r="F1036" s="2" t="s">
        <v>979</v>
      </c>
    </row>
    <row r="1037" spans="1:6" x14ac:dyDescent="0.25">
      <c r="A1037" s="2">
        <v>126586140</v>
      </c>
      <c r="B1037" s="2">
        <v>2492963</v>
      </c>
      <c r="C1037" s="3">
        <v>41648.685995370368</v>
      </c>
      <c r="D1037" s="31" t="s">
        <v>745</v>
      </c>
      <c r="F1037" s="2" t="s">
        <v>979</v>
      </c>
    </row>
    <row r="1038" spans="1:6" x14ac:dyDescent="0.25">
      <c r="A1038" s="2">
        <v>126467367</v>
      </c>
      <c r="B1038" s="2">
        <v>3159136</v>
      </c>
      <c r="C1038" s="3">
        <v>42298.898761574077</v>
      </c>
      <c r="D1038" s="31" t="s">
        <v>220</v>
      </c>
      <c r="F1038" s="2" t="s">
        <v>979</v>
      </c>
    </row>
    <row r="1039" spans="1:6" x14ac:dyDescent="0.25">
      <c r="A1039" s="2">
        <v>126191934</v>
      </c>
      <c r="B1039" s="2">
        <v>3154249</v>
      </c>
      <c r="C1039" s="3">
        <v>42296.732638888891</v>
      </c>
      <c r="D1039" s="31" t="s">
        <v>223</v>
      </c>
      <c r="F1039" s="2" t="s">
        <v>979</v>
      </c>
    </row>
    <row r="1040" spans="1:6" x14ac:dyDescent="0.25">
      <c r="A1040" s="2">
        <v>126090207</v>
      </c>
      <c r="B1040" s="2">
        <v>3137848</v>
      </c>
      <c r="C1040" s="3">
        <v>42285.353587962964</v>
      </c>
      <c r="D1040" s="31" t="s">
        <v>241</v>
      </c>
      <c r="F1040" s="2" t="s">
        <v>979</v>
      </c>
    </row>
    <row r="1041" spans="1:6" x14ac:dyDescent="0.25">
      <c r="A1041" s="2">
        <v>126068967</v>
      </c>
      <c r="B1041" s="2">
        <v>3005916</v>
      </c>
      <c r="C1041" s="3">
        <v>42181.563194444447</v>
      </c>
      <c r="D1041" s="31" t="s">
        <v>307</v>
      </c>
      <c r="F1041" s="2" t="s">
        <v>979</v>
      </c>
    </row>
    <row r="1042" spans="1:6" x14ac:dyDescent="0.25">
      <c r="A1042" s="2">
        <v>126061227</v>
      </c>
      <c r="B1042" s="2">
        <v>3005910</v>
      </c>
      <c r="C1042" s="3">
        <v>42181.561331018522</v>
      </c>
      <c r="D1042" s="31" t="s">
        <v>307</v>
      </c>
      <c r="F1042" s="2" t="s">
        <v>979</v>
      </c>
    </row>
    <row r="1043" spans="1:6" x14ac:dyDescent="0.25">
      <c r="A1043" s="2">
        <v>126051276</v>
      </c>
      <c r="B1043" s="2">
        <v>2815967</v>
      </c>
      <c r="C1043" s="3">
        <v>42040.326840277776</v>
      </c>
      <c r="D1043" s="31" t="s">
        <v>443</v>
      </c>
      <c r="F1043" s="2" t="s">
        <v>979</v>
      </c>
    </row>
    <row r="1044" spans="1:6" x14ac:dyDescent="0.25">
      <c r="A1044" s="2">
        <v>126050783</v>
      </c>
      <c r="B1044" s="2">
        <v>2813150</v>
      </c>
      <c r="C1044" s="3">
        <v>42038.859675925924</v>
      </c>
      <c r="D1044" s="31" t="s">
        <v>444</v>
      </c>
      <c r="F1044" s="2" t="s">
        <v>979</v>
      </c>
    </row>
    <row r="1045" spans="1:6" x14ac:dyDescent="0.25">
      <c r="A1045" s="2">
        <v>126050749</v>
      </c>
      <c r="B1045" s="2">
        <v>2740019</v>
      </c>
      <c r="C1045" s="3">
        <v>41985.605810185189</v>
      </c>
      <c r="D1045" s="31" t="s">
        <v>486</v>
      </c>
      <c r="F1045" s="2" t="s">
        <v>979</v>
      </c>
    </row>
    <row r="1046" spans="1:6" x14ac:dyDescent="0.25">
      <c r="A1046" s="2">
        <v>125954248</v>
      </c>
      <c r="B1046" s="2">
        <v>2723933</v>
      </c>
      <c r="C1046" s="3">
        <v>41975.462731481479</v>
      </c>
      <c r="D1046" s="31" t="s">
        <v>506</v>
      </c>
      <c r="F1046" s="2" t="s">
        <v>979</v>
      </c>
    </row>
    <row r="1047" spans="1:6" x14ac:dyDescent="0.25">
      <c r="A1047" s="2">
        <v>125915932</v>
      </c>
      <c r="B1047" s="2">
        <v>2723706</v>
      </c>
      <c r="C1047" s="3">
        <v>41975.36414351852</v>
      </c>
      <c r="D1047" s="31" t="s">
        <v>507</v>
      </c>
      <c r="F1047" s="2" t="s">
        <v>979</v>
      </c>
    </row>
    <row r="1048" spans="1:6" x14ac:dyDescent="0.25">
      <c r="A1048" s="2">
        <v>125897019</v>
      </c>
      <c r="B1048" s="2">
        <v>2723707</v>
      </c>
      <c r="C1048" s="3">
        <v>41975.36414351852</v>
      </c>
      <c r="D1048" s="31" t="s">
        <v>507</v>
      </c>
      <c r="F1048" s="2" t="s">
        <v>979</v>
      </c>
    </row>
    <row r="1049" spans="1:6" x14ac:dyDescent="0.25">
      <c r="A1049" s="2">
        <v>125876051</v>
      </c>
      <c r="B1049" s="2">
        <v>2723710</v>
      </c>
      <c r="C1049" s="3">
        <v>41975.36414351852</v>
      </c>
      <c r="D1049" s="31" t="s">
        <v>507</v>
      </c>
      <c r="F1049" s="2" t="s">
        <v>979</v>
      </c>
    </row>
    <row r="1050" spans="1:6" x14ac:dyDescent="0.25">
      <c r="A1050" s="2">
        <v>125790582</v>
      </c>
      <c r="B1050" s="2">
        <v>2704700</v>
      </c>
      <c r="C1050" s="3">
        <v>41957.584872685184</v>
      </c>
      <c r="D1050" s="31" t="s">
        <v>523</v>
      </c>
      <c r="F1050" s="2" t="s">
        <v>979</v>
      </c>
    </row>
    <row r="1051" spans="1:6" x14ac:dyDescent="0.25">
      <c r="A1051" s="2">
        <v>125732560</v>
      </c>
      <c r="B1051" s="2">
        <v>2693743</v>
      </c>
      <c r="C1051" s="3">
        <v>41947.481192129628</v>
      </c>
      <c r="D1051" s="31" t="s">
        <v>534</v>
      </c>
      <c r="F1051" s="2" t="s">
        <v>979</v>
      </c>
    </row>
    <row r="1052" spans="1:6" x14ac:dyDescent="0.25">
      <c r="A1052" s="2">
        <v>125711661</v>
      </c>
      <c r="B1052" s="2">
        <v>2682218</v>
      </c>
      <c r="C1052" s="3">
        <v>41934.589745370373</v>
      </c>
      <c r="D1052" s="31" t="s">
        <v>544</v>
      </c>
      <c r="F1052" s="2" t="s">
        <v>979</v>
      </c>
    </row>
    <row r="1053" spans="1:6" x14ac:dyDescent="0.25">
      <c r="A1053" s="2">
        <v>125698228</v>
      </c>
      <c r="B1053" s="2">
        <v>2676280</v>
      </c>
      <c r="C1053" s="3">
        <v>41927.67627314815</v>
      </c>
      <c r="D1053" s="31" t="s">
        <v>549</v>
      </c>
      <c r="F1053" s="2" t="s">
        <v>979</v>
      </c>
    </row>
    <row r="1054" spans="1:6" x14ac:dyDescent="0.25">
      <c r="A1054" s="2">
        <v>125678457</v>
      </c>
      <c r="B1054" s="2">
        <v>2673954</v>
      </c>
      <c r="C1054" s="3">
        <v>41926.107731481483</v>
      </c>
      <c r="D1054" s="31" t="s">
        <v>552</v>
      </c>
      <c r="F1054" s="2" t="s">
        <v>979</v>
      </c>
    </row>
    <row r="1055" spans="1:6" x14ac:dyDescent="0.25">
      <c r="A1055" s="2">
        <v>125640548</v>
      </c>
      <c r="B1055" s="2">
        <v>2663481</v>
      </c>
      <c r="C1055" s="3">
        <v>41913.496481481481</v>
      </c>
      <c r="D1055" s="31" t="s">
        <v>562</v>
      </c>
      <c r="F1055" s="2" t="s">
        <v>979</v>
      </c>
    </row>
    <row r="1056" spans="1:6" x14ac:dyDescent="0.25">
      <c r="A1056" s="2">
        <v>125611923</v>
      </c>
      <c r="B1056" s="2">
        <v>2656138</v>
      </c>
      <c r="C1056" s="3">
        <v>41906.466851851852</v>
      </c>
      <c r="D1056" s="31" t="s">
        <v>567</v>
      </c>
      <c r="F1056" s="2" t="s">
        <v>979</v>
      </c>
    </row>
    <row r="1057" spans="1:6" x14ac:dyDescent="0.25">
      <c r="A1057" s="2">
        <v>125606277</v>
      </c>
      <c r="B1057" s="2">
        <v>2576622</v>
      </c>
      <c r="C1057" s="3">
        <v>41794.556446759256</v>
      </c>
      <c r="D1057" s="31" t="s">
        <v>658</v>
      </c>
      <c r="F1057" s="2" t="s">
        <v>979</v>
      </c>
    </row>
    <row r="1058" spans="1:6" x14ac:dyDescent="0.25">
      <c r="A1058" s="2">
        <v>125606243</v>
      </c>
      <c r="B1058" s="2">
        <v>2573406</v>
      </c>
      <c r="C1058" s="3">
        <v>41792.532638888886</v>
      </c>
      <c r="D1058" s="31" t="s">
        <v>660</v>
      </c>
      <c r="F1058" s="2" t="s">
        <v>979</v>
      </c>
    </row>
    <row r="1059" spans="1:6" x14ac:dyDescent="0.25">
      <c r="A1059" s="2">
        <v>125568587</v>
      </c>
      <c r="B1059" s="2">
        <v>2566637</v>
      </c>
      <c r="C1059" s="3">
        <v>41778.661157407405</v>
      </c>
      <c r="D1059" s="31" t="s">
        <v>673</v>
      </c>
      <c r="F1059" s="2" t="s">
        <v>979</v>
      </c>
    </row>
    <row r="1060" spans="1:6" x14ac:dyDescent="0.25">
      <c r="A1060" s="2">
        <v>125564129</v>
      </c>
      <c r="B1060" s="2">
        <v>2566739</v>
      </c>
      <c r="C1060" s="3">
        <v>41778.661157407405</v>
      </c>
      <c r="D1060" s="31" t="s">
        <v>673</v>
      </c>
      <c r="F1060" s="2" t="s">
        <v>979</v>
      </c>
    </row>
    <row r="1061" spans="1:6" x14ac:dyDescent="0.25">
      <c r="A1061" s="2">
        <v>125554139</v>
      </c>
      <c r="B1061" s="2">
        <v>2566858</v>
      </c>
      <c r="C1061" s="3">
        <v>41778.661157407405</v>
      </c>
      <c r="D1061" s="31" t="s">
        <v>673</v>
      </c>
      <c r="F1061" s="2" t="s">
        <v>979</v>
      </c>
    </row>
    <row r="1062" spans="1:6" x14ac:dyDescent="0.25">
      <c r="A1062" s="2">
        <v>125525492</v>
      </c>
      <c r="B1062" s="2">
        <v>2545302</v>
      </c>
      <c r="C1062" s="3">
        <v>41736.560798611114</v>
      </c>
      <c r="D1062" s="31" t="s">
        <v>693</v>
      </c>
      <c r="F1062" s="2" t="s">
        <v>979</v>
      </c>
    </row>
    <row r="1063" spans="1:6" x14ac:dyDescent="0.25">
      <c r="A1063" s="2">
        <v>125515613</v>
      </c>
      <c r="B1063" s="2">
        <v>2470466</v>
      </c>
      <c r="C1063" s="3">
        <v>41603.459456018521</v>
      </c>
      <c r="D1063" s="31" t="s">
        <v>766</v>
      </c>
      <c r="F1063" s="2" t="s">
        <v>979</v>
      </c>
    </row>
    <row r="1064" spans="1:6" x14ac:dyDescent="0.25">
      <c r="A1064" s="2">
        <v>125447452</v>
      </c>
      <c r="B1064" s="2">
        <v>2470436</v>
      </c>
      <c r="C1064" s="3">
        <v>41603.407858796294</v>
      </c>
      <c r="D1064" s="31" t="s">
        <v>767</v>
      </c>
      <c r="F1064" s="2" t="s">
        <v>979</v>
      </c>
    </row>
    <row r="1065" spans="1:6" x14ac:dyDescent="0.25">
      <c r="A1065" s="2">
        <v>125424602</v>
      </c>
      <c r="B1065" s="2">
        <v>2420270</v>
      </c>
      <c r="C1065" s="3">
        <v>41488.374780092592</v>
      </c>
      <c r="D1065" s="31" t="s">
        <v>780</v>
      </c>
      <c r="F1065" s="2" t="s">
        <v>979</v>
      </c>
    </row>
    <row r="1066" spans="1:6" x14ac:dyDescent="0.25">
      <c r="A1066" s="2">
        <v>125382197</v>
      </c>
      <c r="B1066" s="2">
        <v>2969038</v>
      </c>
      <c r="C1066" s="3">
        <v>42157.953194444446</v>
      </c>
      <c r="D1066" s="31" t="s">
        <v>346</v>
      </c>
      <c r="F1066" s="2" t="s">
        <v>979</v>
      </c>
    </row>
    <row r="1067" spans="1:6" x14ac:dyDescent="0.25">
      <c r="A1067" s="2">
        <v>125376689</v>
      </c>
      <c r="B1067" s="2">
        <v>3373716</v>
      </c>
      <c r="C1067" s="3">
        <v>42467.572847222225</v>
      </c>
      <c r="D1067" s="31" t="s">
        <v>6</v>
      </c>
      <c r="F1067" s="2" t="s">
        <v>980</v>
      </c>
    </row>
    <row r="1068" spans="1:6" x14ac:dyDescent="0.25">
      <c r="A1068" s="2">
        <v>125340687</v>
      </c>
      <c r="B1068" s="2">
        <v>3367261</v>
      </c>
      <c r="C1068" s="3">
        <v>42460.406435185185</v>
      </c>
      <c r="D1068" s="31" t="s">
        <v>18</v>
      </c>
      <c r="F1068" s="2" t="s">
        <v>980</v>
      </c>
    </row>
    <row r="1069" spans="1:6" x14ac:dyDescent="0.25">
      <c r="A1069" s="2">
        <v>125289268</v>
      </c>
      <c r="B1069" s="2">
        <v>3362436</v>
      </c>
      <c r="C1069" s="3">
        <v>42453.4221412037</v>
      </c>
      <c r="D1069" s="31" t="s">
        <v>27</v>
      </c>
      <c r="F1069" s="2" t="s">
        <v>980</v>
      </c>
    </row>
    <row r="1070" spans="1:6" x14ac:dyDescent="0.25">
      <c r="A1070" s="2">
        <v>125250691</v>
      </c>
      <c r="B1070" s="2">
        <v>3357467</v>
      </c>
      <c r="C1070" s="3">
        <v>42446.450856481482</v>
      </c>
      <c r="D1070" s="31" t="s">
        <v>38</v>
      </c>
      <c r="F1070" s="2" t="s">
        <v>980</v>
      </c>
    </row>
    <row r="1071" spans="1:6" x14ac:dyDescent="0.25">
      <c r="A1071" s="2">
        <v>125250623</v>
      </c>
      <c r="B1071" s="2">
        <v>3352349</v>
      </c>
      <c r="C1071" s="3">
        <v>42439.568969907406</v>
      </c>
      <c r="D1071" s="31" t="s">
        <v>48</v>
      </c>
      <c r="F1071" s="2" t="s">
        <v>980</v>
      </c>
    </row>
    <row r="1072" spans="1:6" x14ac:dyDescent="0.25">
      <c r="A1072" s="2">
        <v>125250223</v>
      </c>
      <c r="B1072" s="2">
        <v>3348534</v>
      </c>
      <c r="C1072" s="3">
        <v>42436.421886574077</v>
      </c>
      <c r="D1072" s="31" t="s">
        <v>54</v>
      </c>
      <c r="F1072" s="2" t="s">
        <v>980</v>
      </c>
    </row>
    <row r="1073" spans="1:6" x14ac:dyDescent="0.25">
      <c r="A1073" s="2">
        <v>125238088</v>
      </c>
      <c r="B1073" s="2">
        <v>3338974</v>
      </c>
      <c r="C1073" s="3">
        <v>42425.356261574074</v>
      </c>
      <c r="D1073" s="31" t="s">
        <v>65</v>
      </c>
      <c r="F1073" s="2" t="s">
        <v>980</v>
      </c>
    </row>
    <row r="1074" spans="1:6" x14ac:dyDescent="0.25">
      <c r="A1074" s="2">
        <v>125235238</v>
      </c>
      <c r="B1074" s="2">
        <v>3333253</v>
      </c>
      <c r="C1074" s="3">
        <v>42418.575439814813</v>
      </c>
      <c r="D1074" s="31" t="s">
        <v>74</v>
      </c>
      <c r="F1074" s="2" t="s">
        <v>980</v>
      </c>
    </row>
    <row r="1075" spans="1:6" x14ac:dyDescent="0.25">
      <c r="A1075" s="2">
        <v>125223985</v>
      </c>
      <c r="B1075" s="2">
        <v>3320933</v>
      </c>
      <c r="C1075" s="3">
        <v>42404.379270833335</v>
      </c>
      <c r="D1075" s="31" t="s">
        <v>88</v>
      </c>
      <c r="F1075" s="2" t="s">
        <v>980</v>
      </c>
    </row>
    <row r="1076" spans="1:6" x14ac:dyDescent="0.25">
      <c r="A1076" s="2">
        <v>125119648</v>
      </c>
      <c r="B1076" s="2">
        <v>3309558</v>
      </c>
      <c r="C1076" s="3">
        <v>42397.360914351855</v>
      </c>
      <c r="D1076" s="31" t="s">
        <v>96</v>
      </c>
      <c r="F1076" s="2" t="s">
        <v>980</v>
      </c>
    </row>
    <row r="1077" spans="1:6" x14ac:dyDescent="0.25">
      <c r="A1077" s="2">
        <v>125074896</v>
      </c>
      <c r="B1077" s="2">
        <v>3299848</v>
      </c>
      <c r="C1077" s="3">
        <v>42390.53162037037</v>
      </c>
      <c r="D1077" s="31" t="s">
        <v>107</v>
      </c>
      <c r="F1077" s="2" t="s">
        <v>980</v>
      </c>
    </row>
    <row r="1078" spans="1:6" x14ac:dyDescent="0.25">
      <c r="A1078" s="2">
        <v>125065265</v>
      </c>
      <c r="B1078" s="2">
        <v>3299505</v>
      </c>
      <c r="C1078" s="3">
        <v>42390.497777777775</v>
      </c>
      <c r="D1078" s="31" t="s">
        <v>108</v>
      </c>
      <c r="F1078" s="2" t="s">
        <v>980</v>
      </c>
    </row>
    <row r="1079" spans="1:6" x14ac:dyDescent="0.25">
      <c r="A1079" s="2">
        <v>124986268</v>
      </c>
      <c r="B1079" s="2">
        <v>3277134</v>
      </c>
      <c r="C1079" s="3">
        <v>42376.563842592594</v>
      </c>
      <c r="D1079" s="31" t="s">
        <v>122</v>
      </c>
      <c r="F1079" s="2" t="s">
        <v>980</v>
      </c>
    </row>
    <row r="1080" spans="1:6" x14ac:dyDescent="0.25">
      <c r="A1080" s="2">
        <v>124957208</v>
      </c>
      <c r="B1080" s="2">
        <v>3267253</v>
      </c>
      <c r="C1080" s="3">
        <v>42369.381469907406</v>
      </c>
      <c r="D1080" s="31" t="s">
        <v>130</v>
      </c>
      <c r="F1080" s="2" t="s">
        <v>980</v>
      </c>
    </row>
    <row r="1081" spans="1:6" x14ac:dyDescent="0.25">
      <c r="A1081" s="2">
        <v>124875195</v>
      </c>
      <c r="B1081" s="2">
        <v>3220584</v>
      </c>
      <c r="C1081" s="3">
        <v>42339.431828703702</v>
      </c>
      <c r="D1081" s="31" t="s">
        <v>156</v>
      </c>
      <c r="F1081" s="2" t="s">
        <v>980</v>
      </c>
    </row>
    <row r="1082" spans="1:6" x14ac:dyDescent="0.25">
      <c r="A1082" s="2">
        <v>124792165</v>
      </c>
      <c r="B1082" s="2">
        <v>3204943</v>
      </c>
      <c r="C1082" s="3">
        <v>42327.660312499997</v>
      </c>
      <c r="D1082" s="31" t="s">
        <v>177</v>
      </c>
      <c r="F1082" s="2" t="s">
        <v>980</v>
      </c>
    </row>
    <row r="1083" spans="1:6" x14ac:dyDescent="0.25">
      <c r="A1083" s="2">
        <v>124717708</v>
      </c>
      <c r="B1083" s="2">
        <v>3199964</v>
      </c>
      <c r="C1083" s="3">
        <v>42324.773946759262</v>
      </c>
      <c r="D1083" s="31" t="s">
        <v>179</v>
      </c>
      <c r="F1083" s="2" t="s">
        <v>980</v>
      </c>
    </row>
    <row r="1084" spans="1:6" x14ac:dyDescent="0.25">
      <c r="A1084" s="2">
        <v>124717733</v>
      </c>
      <c r="B1084" s="2">
        <v>3183857</v>
      </c>
      <c r="C1084" s="3">
        <v>42313.572118055556</v>
      </c>
      <c r="D1084" s="31" t="s">
        <v>196</v>
      </c>
      <c r="F1084" s="2" t="s">
        <v>980</v>
      </c>
    </row>
    <row r="1085" spans="1:6" x14ac:dyDescent="0.25">
      <c r="A1085" s="2">
        <v>124719948</v>
      </c>
      <c r="B1085" s="2">
        <v>3183851</v>
      </c>
      <c r="C1085" s="3">
        <v>42313.567916666667</v>
      </c>
      <c r="D1085" s="31" t="s">
        <v>196</v>
      </c>
      <c r="F1085" s="2" t="s">
        <v>980</v>
      </c>
    </row>
    <row r="1086" spans="1:6" x14ac:dyDescent="0.25">
      <c r="A1086" s="2">
        <v>124602514</v>
      </c>
      <c r="B1086" s="2">
        <v>3183294</v>
      </c>
      <c r="C1086" s="3">
        <v>42313.300393518519</v>
      </c>
      <c r="D1086" s="31" t="s">
        <v>197</v>
      </c>
      <c r="F1086" s="2" t="s">
        <v>980</v>
      </c>
    </row>
    <row r="1087" spans="1:6" x14ac:dyDescent="0.25">
      <c r="A1087" s="2">
        <v>124481363</v>
      </c>
      <c r="B1087" s="2">
        <v>3183291</v>
      </c>
      <c r="C1087" s="3">
        <v>42313.295046296298</v>
      </c>
      <c r="D1087" s="31" t="s">
        <v>198</v>
      </c>
      <c r="F1087" s="2" t="s">
        <v>980</v>
      </c>
    </row>
    <row r="1088" spans="1:6" x14ac:dyDescent="0.25">
      <c r="A1088" s="2">
        <v>124327555</v>
      </c>
      <c r="B1088" s="2">
        <v>3183289</v>
      </c>
      <c r="C1088" s="3">
        <v>42313.273923611108</v>
      </c>
      <c r="D1088" s="31" t="s">
        <v>199</v>
      </c>
      <c r="F1088" s="2" t="s">
        <v>980</v>
      </c>
    </row>
    <row r="1089" spans="1:6" x14ac:dyDescent="0.25">
      <c r="A1089" s="2">
        <v>123996095</v>
      </c>
      <c r="B1089" s="2">
        <v>3150696</v>
      </c>
      <c r="C1089" s="3">
        <v>42293.339687500003</v>
      </c>
      <c r="D1089" s="31" t="s">
        <v>225</v>
      </c>
      <c r="F1089" s="2" t="s">
        <v>980</v>
      </c>
    </row>
    <row r="1090" spans="1:6" x14ac:dyDescent="0.25">
      <c r="A1090" s="2">
        <v>123304633</v>
      </c>
      <c r="B1090" s="2">
        <v>3149363</v>
      </c>
      <c r="C1090" s="3">
        <v>42292.55369212963</v>
      </c>
      <c r="D1090" s="31" t="s">
        <v>226</v>
      </c>
      <c r="F1090" s="2" t="s">
        <v>980</v>
      </c>
    </row>
    <row r="1091" spans="1:6" x14ac:dyDescent="0.25">
      <c r="A1091" s="2">
        <v>123293927</v>
      </c>
      <c r="B1091" s="2">
        <v>3135738</v>
      </c>
      <c r="C1091" s="3">
        <v>42284.458229166667</v>
      </c>
      <c r="D1091" s="31" t="s">
        <v>243</v>
      </c>
      <c r="F1091" s="2" t="s">
        <v>980</v>
      </c>
    </row>
    <row r="1092" spans="1:6" x14ac:dyDescent="0.25">
      <c r="A1092" s="2">
        <v>123243605</v>
      </c>
      <c r="B1092" s="2">
        <v>3135737</v>
      </c>
      <c r="C1092" s="3">
        <v>42284.457094907404</v>
      </c>
      <c r="D1092" s="31" t="s">
        <v>243</v>
      </c>
      <c r="F1092" s="2" t="s">
        <v>980</v>
      </c>
    </row>
    <row r="1093" spans="1:6" x14ac:dyDescent="0.25">
      <c r="A1093" s="2">
        <v>123243570</v>
      </c>
      <c r="B1093" s="2">
        <v>3112550</v>
      </c>
      <c r="C1093" s="3">
        <v>42269.610925925925</v>
      </c>
      <c r="D1093" s="31" t="s">
        <v>254</v>
      </c>
      <c r="F1093" s="2" t="s">
        <v>980</v>
      </c>
    </row>
    <row r="1094" spans="1:6" x14ac:dyDescent="0.25">
      <c r="A1094" s="2">
        <v>122965437</v>
      </c>
      <c r="B1094" s="2">
        <v>3112549</v>
      </c>
      <c r="C1094" s="3">
        <v>42269.6096875</v>
      </c>
      <c r="D1094" s="31" t="s">
        <v>254</v>
      </c>
      <c r="F1094" s="2" t="s">
        <v>980</v>
      </c>
    </row>
    <row r="1095" spans="1:6" x14ac:dyDescent="0.25">
      <c r="A1095" s="2">
        <v>122940153</v>
      </c>
      <c r="B1095" s="2">
        <v>3105249</v>
      </c>
      <c r="C1095" s="3">
        <v>42264.43105324074</v>
      </c>
      <c r="D1095" s="31" t="s">
        <v>254</v>
      </c>
      <c r="F1095" s="2" t="s">
        <v>980</v>
      </c>
    </row>
    <row r="1096" spans="1:6" x14ac:dyDescent="0.25">
      <c r="A1096" s="2">
        <v>122864095</v>
      </c>
      <c r="B1096" s="2">
        <v>3103358</v>
      </c>
      <c r="C1096" s="3">
        <v>42263.43545138889</v>
      </c>
      <c r="D1096" s="31" t="s">
        <v>259</v>
      </c>
      <c r="F1096" s="2" t="s">
        <v>980</v>
      </c>
    </row>
    <row r="1097" spans="1:6" x14ac:dyDescent="0.25">
      <c r="A1097" s="2">
        <v>122857434</v>
      </c>
      <c r="B1097" s="2">
        <v>3052757</v>
      </c>
      <c r="C1097" s="3">
        <v>42220.475555555553</v>
      </c>
      <c r="D1097" s="31" t="s">
        <v>291</v>
      </c>
      <c r="F1097" s="2" t="s">
        <v>980</v>
      </c>
    </row>
    <row r="1098" spans="1:6" x14ac:dyDescent="0.25">
      <c r="A1098" s="2">
        <v>122857182</v>
      </c>
      <c r="B1098" s="2">
        <v>2981990</v>
      </c>
      <c r="C1098" s="3">
        <v>42166.647094907406</v>
      </c>
      <c r="D1098" s="31" t="s">
        <v>334</v>
      </c>
      <c r="F1098" s="2" t="s">
        <v>980</v>
      </c>
    </row>
    <row r="1099" spans="1:6" x14ac:dyDescent="0.25">
      <c r="A1099" s="2">
        <v>122856968</v>
      </c>
      <c r="B1099" s="2">
        <v>2971798</v>
      </c>
      <c r="C1099" s="3">
        <v>42159.641192129631</v>
      </c>
      <c r="D1099" s="31" t="s">
        <v>343</v>
      </c>
      <c r="F1099" s="2" t="s">
        <v>980</v>
      </c>
    </row>
    <row r="1100" spans="1:6" x14ac:dyDescent="0.25">
      <c r="A1100" s="2">
        <v>122730597</v>
      </c>
      <c r="B1100" s="2">
        <v>2962275</v>
      </c>
      <c r="C1100" s="3">
        <v>42152.457789351851</v>
      </c>
      <c r="D1100" s="31" t="s">
        <v>349</v>
      </c>
      <c r="F1100" s="2" t="s">
        <v>980</v>
      </c>
    </row>
    <row r="1101" spans="1:6" x14ac:dyDescent="0.25">
      <c r="A1101" s="2">
        <v>122719048</v>
      </c>
      <c r="B1101" s="2">
        <v>2960210</v>
      </c>
      <c r="C1101" s="3">
        <v>42151.448333333334</v>
      </c>
      <c r="D1101" s="31" t="s">
        <v>352</v>
      </c>
      <c r="F1101" s="2" t="s">
        <v>980</v>
      </c>
    </row>
    <row r="1102" spans="1:6" x14ac:dyDescent="0.25">
      <c r="A1102" s="2">
        <v>122502258</v>
      </c>
      <c r="B1102" s="2">
        <v>2936835</v>
      </c>
      <c r="C1102" s="3">
        <v>42130.644814814812</v>
      </c>
      <c r="D1102" s="31" t="s">
        <v>362</v>
      </c>
      <c r="F1102" s="2" t="s">
        <v>980</v>
      </c>
    </row>
    <row r="1103" spans="1:6" x14ac:dyDescent="0.25">
      <c r="A1103" s="2">
        <v>122428463</v>
      </c>
      <c r="B1103" s="2">
        <v>2913629</v>
      </c>
      <c r="C1103" s="3">
        <v>42110.390925925924</v>
      </c>
      <c r="D1103" s="31" t="s">
        <v>373</v>
      </c>
      <c r="F1103" s="2" t="s">
        <v>980</v>
      </c>
    </row>
    <row r="1104" spans="1:6" x14ac:dyDescent="0.25">
      <c r="A1104" s="2">
        <v>122421687</v>
      </c>
      <c r="B1104" s="2">
        <v>2905910</v>
      </c>
      <c r="C1104" s="3">
        <v>42103.532384259262</v>
      </c>
      <c r="D1104" s="31" t="s">
        <v>381</v>
      </c>
      <c r="F1104" s="2" t="s">
        <v>980</v>
      </c>
    </row>
    <row r="1105" spans="1:6" x14ac:dyDescent="0.25">
      <c r="A1105" s="2">
        <v>122322628</v>
      </c>
      <c r="B1105" s="2">
        <v>2887186</v>
      </c>
      <c r="C1105" s="3">
        <v>42089.605185185188</v>
      </c>
      <c r="D1105" s="31" t="s">
        <v>394</v>
      </c>
      <c r="F1105" s="2" t="s">
        <v>980</v>
      </c>
    </row>
    <row r="1106" spans="1:6" x14ac:dyDescent="0.25">
      <c r="A1106" s="2">
        <v>122218205</v>
      </c>
      <c r="B1106" s="2">
        <v>2866491</v>
      </c>
      <c r="C1106" s="3">
        <v>42074.674189814818</v>
      </c>
      <c r="D1106" s="31" t="s">
        <v>410</v>
      </c>
      <c r="F1106" s="2" t="s">
        <v>980</v>
      </c>
    </row>
    <row r="1107" spans="1:6" x14ac:dyDescent="0.25">
      <c r="A1107" s="2">
        <v>122195428</v>
      </c>
      <c r="B1107" s="2">
        <v>2830103</v>
      </c>
      <c r="C1107" s="3">
        <v>42054.466956018521</v>
      </c>
      <c r="D1107" s="31" t="s">
        <v>429</v>
      </c>
      <c r="F1107" s="2" t="s">
        <v>980</v>
      </c>
    </row>
    <row r="1108" spans="1:6" x14ac:dyDescent="0.25">
      <c r="A1108" s="2">
        <v>122118298</v>
      </c>
      <c r="B1108" s="2">
        <v>2826075</v>
      </c>
      <c r="C1108" s="3">
        <v>42047.583472222221</v>
      </c>
      <c r="D1108" s="31" t="s">
        <v>437</v>
      </c>
      <c r="F1108" s="2" t="s">
        <v>980</v>
      </c>
    </row>
    <row r="1109" spans="1:6" x14ac:dyDescent="0.25">
      <c r="A1109" s="2">
        <v>121384948</v>
      </c>
      <c r="B1109" s="2">
        <v>2782966</v>
      </c>
      <c r="C1109" s="3">
        <v>42020.501284722224</v>
      </c>
      <c r="D1109" s="31" t="s">
        <v>460</v>
      </c>
      <c r="F1109" s="2" t="s">
        <v>980</v>
      </c>
    </row>
    <row r="1110" spans="1:6" x14ac:dyDescent="0.25">
      <c r="A1110" s="2">
        <v>121352038</v>
      </c>
      <c r="B1110" s="2">
        <v>2757881</v>
      </c>
      <c r="C1110" s="3">
        <v>42003.46979166667</v>
      </c>
      <c r="D1110" s="31" t="s">
        <v>472</v>
      </c>
      <c r="F1110" s="2" t="s">
        <v>980</v>
      </c>
    </row>
    <row r="1111" spans="1:6" x14ac:dyDescent="0.25">
      <c r="A1111" s="2">
        <v>120981208</v>
      </c>
      <c r="B1111" s="2">
        <v>2746560</v>
      </c>
      <c r="C1111" s="3">
        <v>41992.366030092591</v>
      </c>
      <c r="D1111" s="31" t="s">
        <v>480</v>
      </c>
      <c r="F1111" s="2" t="s">
        <v>980</v>
      </c>
    </row>
    <row r="1112" spans="1:6" x14ac:dyDescent="0.25">
      <c r="A1112" s="2">
        <v>120620338</v>
      </c>
      <c r="B1112" s="2">
        <v>2703923</v>
      </c>
      <c r="C1112" s="3">
        <v>41957.418368055558</v>
      </c>
      <c r="D1112" s="31" t="s">
        <v>525</v>
      </c>
      <c r="F1112" s="2" t="s">
        <v>980</v>
      </c>
    </row>
    <row r="1113" spans="1:6" x14ac:dyDescent="0.25">
      <c r="A1113" s="2">
        <v>120562887</v>
      </c>
      <c r="B1113" s="2">
        <v>2671367</v>
      </c>
      <c r="C1113" s="3">
        <v>41922.496550925927</v>
      </c>
      <c r="D1113" s="31" t="s">
        <v>555</v>
      </c>
      <c r="F1113" s="2" t="s">
        <v>980</v>
      </c>
    </row>
    <row r="1114" spans="1:6" x14ac:dyDescent="0.25">
      <c r="A1114" s="2">
        <v>120440439</v>
      </c>
      <c r="B1114" s="2">
        <v>2642970</v>
      </c>
      <c r="C1114" s="3">
        <v>41891.674212962964</v>
      </c>
      <c r="D1114" s="31" t="s">
        <v>577</v>
      </c>
      <c r="F1114" s="2" t="s">
        <v>980</v>
      </c>
    </row>
    <row r="1115" spans="1:6" x14ac:dyDescent="0.25">
      <c r="A1115" s="2">
        <v>120280717</v>
      </c>
      <c r="B1115" s="2">
        <v>2639764</v>
      </c>
      <c r="C1115" s="3">
        <v>41886.731886574074</v>
      </c>
      <c r="D1115" s="31" t="s">
        <v>582</v>
      </c>
      <c r="F1115" s="2" t="s">
        <v>980</v>
      </c>
    </row>
    <row r="1116" spans="1:6" x14ac:dyDescent="0.25">
      <c r="A1116" s="2">
        <v>119912848</v>
      </c>
      <c r="B1116" s="2">
        <v>2614801</v>
      </c>
      <c r="C1116" s="3">
        <v>41852.638935185183</v>
      </c>
      <c r="D1116" s="31" t="s">
        <v>595</v>
      </c>
      <c r="F1116" s="2" t="s">
        <v>980</v>
      </c>
    </row>
    <row r="1117" spans="1:6" x14ac:dyDescent="0.25">
      <c r="A1117" s="2">
        <v>119717352</v>
      </c>
      <c r="B1117" s="2">
        <v>2594928</v>
      </c>
      <c r="C1117" s="3">
        <v>41823.611701388887</v>
      </c>
      <c r="D1117" s="31" t="s">
        <v>609</v>
      </c>
      <c r="F1117" s="2" t="s">
        <v>980</v>
      </c>
    </row>
    <row r="1118" spans="1:6" x14ac:dyDescent="0.25">
      <c r="A1118" s="2">
        <v>119647978</v>
      </c>
      <c r="B1118" s="2">
        <v>2583126</v>
      </c>
      <c r="C1118" s="3">
        <v>41807.482627314814</v>
      </c>
      <c r="D1118" s="31" t="s">
        <v>633</v>
      </c>
      <c r="F1118" s="2" t="s">
        <v>980</v>
      </c>
    </row>
    <row r="1119" spans="1:6" x14ac:dyDescent="0.25">
      <c r="A1119" s="2">
        <v>119625852</v>
      </c>
      <c r="B1119" s="2">
        <v>2576680</v>
      </c>
      <c r="C1119" s="3">
        <v>41794.588194444441</v>
      </c>
      <c r="D1119" s="31" t="s">
        <v>656</v>
      </c>
      <c r="F1119" s="2" t="s">
        <v>980</v>
      </c>
    </row>
    <row r="1120" spans="1:6" x14ac:dyDescent="0.25">
      <c r="A1120" s="2">
        <v>119625778</v>
      </c>
      <c r="B1120" s="2">
        <v>2558593</v>
      </c>
      <c r="C1120" s="3">
        <v>41759.722777777781</v>
      </c>
      <c r="D1120" s="31" t="s">
        <v>679</v>
      </c>
      <c r="F1120" s="2" t="s">
        <v>980</v>
      </c>
    </row>
    <row r="1121" spans="1:6" x14ac:dyDescent="0.25">
      <c r="A1121" s="2">
        <v>119607268</v>
      </c>
      <c r="B1121" s="2">
        <v>2557078</v>
      </c>
      <c r="C1121" s="3">
        <v>41758.606041666666</v>
      </c>
      <c r="D1121" s="31" t="s">
        <v>681</v>
      </c>
      <c r="F1121" s="2" t="s">
        <v>980</v>
      </c>
    </row>
    <row r="1122" spans="1:6" x14ac:dyDescent="0.25">
      <c r="A1122" s="2">
        <v>119313028</v>
      </c>
      <c r="B1122" s="2">
        <v>2554750</v>
      </c>
      <c r="C1122" s="3">
        <v>41754.42459490741</v>
      </c>
      <c r="D1122" s="31" t="s">
        <v>681</v>
      </c>
      <c r="F1122" s="2" t="s">
        <v>980</v>
      </c>
    </row>
    <row r="1123" spans="1:6" x14ac:dyDescent="0.25">
      <c r="A1123" s="2">
        <v>119177999</v>
      </c>
      <c r="B1123" s="2">
        <v>2550890</v>
      </c>
      <c r="C1123" s="3">
        <v>41745.609780092593</v>
      </c>
      <c r="D1123" s="31" t="s">
        <v>687</v>
      </c>
      <c r="F1123" s="2" t="s">
        <v>980</v>
      </c>
    </row>
    <row r="1124" spans="1:6" x14ac:dyDescent="0.25">
      <c r="A1124" s="2">
        <v>119098588</v>
      </c>
      <c r="B1124" s="2">
        <v>2549015</v>
      </c>
      <c r="C1124" s="3">
        <v>41743.384305555555</v>
      </c>
      <c r="D1124" s="31" t="s">
        <v>690</v>
      </c>
      <c r="F1124" s="2" t="s">
        <v>980</v>
      </c>
    </row>
    <row r="1125" spans="1:6" x14ac:dyDescent="0.25">
      <c r="A1125" s="2">
        <v>119068138</v>
      </c>
      <c r="B1125" s="2">
        <v>2539482</v>
      </c>
      <c r="C1125" s="3">
        <v>41725.588449074072</v>
      </c>
      <c r="D1125" s="31" t="s">
        <v>706</v>
      </c>
      <c r="F1125" s="2" t="s">
        <v>980</v>
      </c>
    </row>
    <row r="1126" spans="1:6" x14ac:dyDescent="0.25">
      <c r="A1126" s="2">
        <v>119031752</v>
      </c>
      <c r="B1126" s="2">
        <v>2533407</v>
      </c>
      <c r="C1126" s="3">
        <v>41712.367256944446</v>
      </c>
      <c r="D1126" s="31" t="s">
        <v>714</v>
      </c>
      <c r="F1126" s="2" t="s">
        <v>980</v>
      </c>
    </row>
    <row r="1127" spans="1:6" x14ac:dyDescent="0.25">
      <c r="A1127" s="2">
        <v>118961828</v>
      </c>
      <c r="B1127" s="2">
        <v>2525355</v>
      </c>
      <c r="C1127" s="3">
        <v>41698.482638888891</v>
      </c>
      <c r="D1127" s="31" t="s">
        <v>714</v>
      </c>
      <c r="F1127" s="2" t="s">
        <v>980</v>
      </c>
    </row>
    <row r="1128" spans="1:6" x14ac:dyDescent="0.25">
      <c r="A1128" s="2">
        <v>118961732</v>
      </c>
      <c r="B1128" s="2">
        <v>2511858</v>
      </c>
      <c r="C1128" s="3">
        <v>41677.350497685184</v>
      </c>
      <c r="D1128" s="31" t="s">
        <v>728</v>
      </c>
      <c r="F1128" s="2" t="s">
        <v>980</v>
      </c>
    </row>
    <row r="1129" spans="1:6" x14ac:dyDescent="0.25">
      <c r="A1129" s="2">
        <v>118909178</v>
      </c>
      <c r="B1129" s="2">
        <v>2497768</v>
      </c>
      <c r="C1129" s="3">
        <v>41656.471041666664</v>
      </c>
      <c r="D1129" s="31" t="s">
        <v>742</v>
      </c>
      <c r="F1129" s="2" t="s">
        <v>980</v>
      </c>
    </row>
    <row r="1130" spans="1:6" x14ac:dyDescent="0.25">
      <c r="A1130" s="2">
        <v>118909443</v>
      </c>
      <c r="B1130" s="2">
        <v>2494524</v>
      </c>
      <c r="C1130" s="3">
        <v>41652.649594907409</v>
      </c>
      <c r="D1130" s="31" t="s">
        <v>744</v>
      </c>
      <c r="F1130" s="2" t="s">
        <v>980</v>
      </c>
    </row>
    <row r="1131" spans="1:6" x14ac:dyDescent="0.25">
      <c r="A1131" s="2">
        <v>118888018</v>
      </c>
      <c r="B1131" s="2">
        <v>2482621</v>
      </c>
      <c r="C1131" s="3">
        <v>41621.612268518518</v>
      </c>
      <c r="D1131" s="31" t="s">
        <v>754</v>
      </c>
      <c r="F1131" s="2" t="s">
        <v>980</v>
      </c>
    </row>
    <row r="1132" spans="1:6" x14ac:dyDescent="0.25">
      <c r="A1132" s="2">
        <v>118777978</v>
      </c>
      <c r="B1132" s="2">
        <v>2466001</v>
      </c>
      <c r="C1132" s="3">
        <v>41593.444502314815</v>
      </c>
      <c r="D1132" s="31" t="s">
        <v>770</v>
      </c>
      <c r="F1132" s="2" t="s">
        <v>980</v>
      </c>
    </row>
    <row r="1133" spans="1:6" x14ac:dyDescent="0.25">
      <c r="A1133" s="2">
        <v>118734840</v>
      </c>
      <c r="B1133" s="2">
        <v>2463184</v>
      </c>
      <c r="C1133" s="3">
        <v>41586.641863425924</v>
      </c>
      <c r="D1133" s="31" t="s">
        <v>771</v>
      </c>
      <c r="F1133" s="2" t="s">
        <v>980</v>
      </c>
    </row>
    <row r="1134" spans="1:6" x14ac:dyDescent="0.25">
      <c r="A1134" s="2">
        <v>118404898</v>
      </c>
      <c r="B1134" s="2">
        <v>2456332</v>
      </c>
      <c r="C1134" s="3">
        <v>41572.356192129628</v>
      </c>
      <c r="D1134" s="31" t="s">
        <v>774</v>
      </c>
      <c r="F1134" s="2" t="s">
        <v>980</v>
      </c>
    </row>
    <row r="1135" spans="1:6" x14ac:dyDescent="0.25">
      <c r="A1135" s="2">
        <v>118380823</v>
      </c>
      <c r="B1135" s="2">
        <v>2379161</v>
      </c>
      <c r="C1135" s="3">
        <v>41408.565787037034</v>
      </c>
      <c r="D1135" s="31" t="s">
        <v>783</v>
      </c>
      <c r="F1135" s="2" t="s">
        <v>980</v>
      </c>
    </row>
    <row r="1136" spans="1:6" x14ac:dyDescent="0.25">
      <c r="A1136" s="2">
        <v>118376608</v>
      </c>
      <c r="B1136" s="2">
        <v>2366591</v>
      </c>
      <c r="C1136" s="3">
        <v>41381.624131944445</v>
      </c>
      <c r="D1136" s="31" t="s">
        <v>785</v>
      </c>
      <c r="F1136" s="2" t="s">
        <v>980</v>
      </c>
    </row>
    <row r="1137" spans="1:6" x14ac:dyDescent="0.25">
      <c r="A1137" s="2">
        <v>118286878</v>
      </c>
      <c r="B1137" s="2">
        <v>2354835</v>
      </c>
      <c r="C1137" s="3">
        <v>41361.44017361111</v>
      </c>
      <c r="D1137" s="31" t="s">
        <v>787</v>
      </c>
      <c r="F1137" s="2" t="s">
        <v>980</v>
      </c>
    </row>
    <row r="1138" spans="1:6" x14ac:dyDescent="0.25">
      <c r="A1138" s="2">
        <v>118261257</v>
      </c>
      <c r="B1138" s="2">
        <v>2347490</v>
      </c>
      <c r="C1138" s="3">
        <v>41351.389791666668</v>
      </c>
      <c r="D1138" s="31" t="s">
        <v>789</v>
      </c>
      <c r="F1138" s="2" t="s">
        <v>980</v>
      </c>
    </row>
    <row r="1139" spans="1:6" x14ac:dyDescent="0.25">
      <c r="A1139" s="2">
        <v>117832407</v>
      </c>
      <c r="B1139" s="2">
        <v>2317903</v>
      </c>
      <c r="C1139" s="3">
        <v>41305.534814814811</v>
      </c>
      <c r="D1139" s="31" t="s">
        <v>795</v>
      </c>
      <c r="F1139" s="2" t="s">
        <v>980</v>
      </c>
    </row>
    <row r="1140" spans="1:6" x14ac:dyDescent="0.25">
      <c r="A1140" s="2">
        <v>117545950</v>
      </c>
      <c r="B1140" s="2">
        <v>2288110</v>
      </c>
      <c r="C1140" s="3">
        <v>41247.478958333333</v>
      </c>
      <c r="D1140" s="31" t="s">
        <v>810</v>
      </c>
      <c r="F1140" s="2" t="s">
        <v>980</v>
      </c>
    </row>
    <row r="1141" spans="1:6" x14ac:dyDescent="0.25">
      <c r="A1141" s="2">
        <v>117371044</v>
      </c>
      <c r="B1141" s="2">
        <v>2283063</v>
      </c>
      <c r="C1141" s="3">
        <v>41239.622094907405</v>
      </c>
      <c r="D1141" s="31" t="s">
        <v>812</v>
      </c>
      <c r="F1141" s="2" t="s">
        <v>980</v>
      </c>
    </row>
    <row r="1142" spans="1:6" x14ac:dyDescent="0.25">
      <c r="A1142" s="2">
        <v>115884404</v>
      </c>
      <c r="B1142" s="2">
        <v>2260646</v>
      </c>
      <c r="C1142" s="3">
        <v>41205.68209490741</v>
      </c>
      <c r="D1142" s="31" t="s">
        <v>817</v>
      </c>
      <c r="F1142" s="2" t="s">
        <v>980</v>
      </c>
    </row>
    <row r="1143" spans="1:6" x14ac:dyDescent="0.25">
      <c r="A1143" s="2">
        <v>114851941</v>
      </c>
      <c r="B1143" s="2">
        <v>2258586</v>
      </c>
      <c r="C1143" s="3">
        <v>41204.486157407409</v>
      </c>
      <c r="D1143" s="31" t="s">
        <v>818</v>
      </c>
      <c r="F1143" s="2" t="s">
        <v>980</v>
      </c>
    </row>
    <row r="1144" spans="1:6" x14ac:dyDescent="0.25">
      <c r="A1144" s="2">
        <v>114350406</v>
      </c>
      <c r="B1144" s="2">
        <v>2245275</v>
      </c>
      <c r="C1144" s="3">
        <v>41186.627430555556</v>
      </c>
      <c r="D1144" s="31" t="s">
        <v>821</v>
      </c>
      <c r="F1144" s="2" t="s">
        <v>980</v>
      </c>
    </row>
    <row r="1145" spans="1:6" x14ac:dyDescent="0.25">
      <c r="A1145" s="2">
        <v>114154259</v>
      </c>
      <c r="B1145" s="2">
        <v>2199665</v>
      </c>
      <c r="C1145" s="3">
        <v>41128.351122685184</v>
      </c>
      <c r="D1145" s="31" t="s">
        <v>830</v>
      </c>
      <c r="F1145" s="2" t="s">
        <v>980</v>
      </c>
    </row>
    <row r="1146" spans="1:6" x14ac:dyDescent="0.25">
      <c r="A1146" s="2">
        <v>113419415</v>
      </c>
      <c r="B1146" s="2">
        <v>2182957</v>
      </c>
      <c r="C1146" s="3">
        <v>41102.57104166667</v>
      </c>
      <c r="D1146" s="31" t="s">
        <v>836</v>
      </c>
      <c r="F1146" s="2" t="s">
        <v>980</v>
      </c>
    </row>
    <row r="1147" spans="1:6" x14ac:dyDescent="0.25">
      <c r="A1147" s="2">
        <v>113007369</v>
      </c>
      <c r="B1147" s="2">
        <v>2172253</v>
      </c>
      <c r="C1147" s="3">
        <v>41089.400879629633</v>
      </c>
      <c r="D1147" s="31" t="s">
        <v>843</v>
      </c>
      <c r="F1147" s="2" t="s">
        <v>980</v>
      </c>
    </row>
    <row r="1148" spans="1:6" x14ac:dyDescent="0.25">
      <c r="A1148" s="2">
        <v>112465725</v>
      </c>
      <c r="B1148" s="2">
        <v>2134268</v>
      </c>
      <c r="C1148" s="3">
        <v>41051.528773148151</v>
      </c>
      <c r="D1148" s="31" t="s">
        <v>856</v>
      </c>
      <c r="F1148" s="2" t="s">
        <v>980</v>
      </c>
    </row>
    <row r="1149" spans="1:6" x14ac:dyDescent="0.25">
      <c r="A1149" s="2">
        <v>112391855</v>
      </c>
      <c r="B1149" s="2">
        <v>2115019</v>
      </c>
      <c r="C1149" s="3">
        <v>41026.384756944448</v>
      </c>
      <c r="D1149" s="31" t="s">
        <v>867</v>
      </c>
      <c r="F1149" s="2" t="s">
        <v>980</v>
      </c>
    </row>
    <row r="1150" spans="1:6" x14ac:dyDescent="0.25">
      <c r="A1150" s="2">
        <v>112039112</v>
      </c>
      <c r="B1150" s="2">
        <v>2077762</v>
      </c>
      <c r="C1150" s="3">
        <v>40995.599351851852</v>
      </c>
      <c r="D1150" s="31" t="s">
        <v>887</v>
      </c>
      <c r="F1150" s="2" t="s">
        <v>980</v>
      </c>
    </row>
    <row r="1151" spans="1:6" x14ac:dyDescent="0.25">
      <c r="A1151" s="2">
        <v>111938194</v>
      </c>
      <c r="B1151" s="2">
        <v>2051875</v>
      </c>
      <c r="C1151" s="3">
        <v>40975.393136574072</v>
      </c>
      <c r="D1151" s="31" t="s">
        <v>902</v>
      </c>
      <c r="F1151" s="2" t="s">
        <v>980</v>
      </c>
    </row>
    <row r="1152" spans="1:6" x14ac:dyDescent="0.25">
      <c r="A1152" s="2">
        <v>111771605</v>
      </c>
      <c r="B1152" s="2">
        <v>2019587</v>
      </c>
      <c r="C1152" s="3">
        <v>40949.539270833331</v>
      </c>
      <c r="D1152" s="31" t="s">
        <v>923</v>
      </c>
      <c r="F1152" s="2" t="s">
        <v>980</v>
      </c>
    </row>
    <row r="1153" spans="1:6" x14ac:dyDescent="0.25">
      <c r="A1153" s="2">
        <v>111539014</v>
      </c>
      <c r="B1153" s="2">
        <v>2008595</v>
      </c>
      <c r="C1153" s="3">
        <v>40941.438101851854</v>
      </c>
      <c r="D1153" s="31" t="s">
        <v>927</v>
      </c>
      <c r="F1153" s="2" t="s">
        <v>980</v>
      </c>
    </row>
    <row r="1154" spans="1:6" x14ac:dyDescent="0.25">
      <c r="A1154" s="2">
        <v>111416105</v>
      </c>
      <c r="B1154" s="2">
        <v>1970095</v>
      </c>
      <c r="C1154" s="3">
        <v>40917.47965277778</v>
      </c>
      <c r="D1154" s="31" t="s">
        <v>945</v>
      </c>
      <c r="F1154" s="2" t="s">
        <v>980</v>
      </c>
    </row>
    <row r="1155" spans="1:6" x14ac:dyDescent="0.25">
      <c r="A1155" s="2">
        <v>111372228</v>
      </c>
      <c r="B1155" s="2">
        <v>1952633</v>
      </c>
      <c r="C1155" s="3">
        <v>40897.364004629628</v>
      </c>
      <c r="D1155" s="31" t="s">
        <v>949</v>
      </c>
      <c r="F1155" s="2" t="s">
        <v>980</v>
      </c>
    </row>
    <row r="1156" spans="1:6" x14ac:dyDescent="0.25">
      <c r="A1156" s="2">
        <v>111333994</v>
      </c>
      <c r="B1156" s="2">
        <v>1908242</v>
      </c>
      <c r="C1156" s="3">
        <v>40868.633553240739</v>
      </c>
      <c r="D1156" s="31" t="s">
        <v>960</v>
      </c>
      <c r="F1156" s="2" t="s">
        <v>980</v>
      </c>
    </row>
    <row r="1157" spans="1:6" x14ac:dyDescent="0.25">
      <c r="A1157" s="2">
        <v>111327035</v>
      </c>
      <c r="B1157" s="2">
        <v>1905693</v>
      </c>
      <c r="C1157" s="3">
        <v>40865.596006944441</v>
      </c>
      <c r="D1157" s="31" t="s">
        <v>962</v>
      </c>
      <c r="F1157" s="2" t="s">
        <v>980</v>
      </c>
    </row>
    <row r="1158" spans="1:6" x14ac:dyDescent="0.25">
      <c r="A1158" s="2">
        <v>111326950</v>
      </c>
      <c r="B1158" s="2">
        <v>1888303</v>
      </c>
      <c r="C1158" s="3">
        <v>40851.551863425928</v>
      </c>
      <c r="D1158" s="31" t="s">
        <v>972</v>
      </c>
      <c r="F1158" s="2" t="s">
        <v>980</v>
      </c>
    </row>
    <row r="1159" spans="1:6" x14ac:dyDescent="0.25">
      <c r="A1159" s="2">
        <v>111319985</v>
      </c>
      <c r="B1159" s="2">
        <v>3165473</v>
      </c>
      <c r="C1159" s="3">
        <v>42303.896157407406</v>
      </c>
      <c r="D1159" s="31" t="s">
        <v>210</v>
      </c>
      <c r="F1159" s="2" t="s">
        <v>980</v>
      </c>
    </row>
    <row r="1160" spans="1:6" x14ac:dyDescent="0.25">
      <c r="A1160" s="2">
        <v>110872835</v>
      </c>
      <c r="B1160" s="2">
        <v>2856782</v>
      </c>
      <c r="C1160" s="3">
        <v>42067.595416666663</v>
      </c>
      <c r="D1160" s="31" t="s">
        <v>418</v>
      </c>
      <c r="F1160" s="2" t="s">
        <v>980</v>
      </c>
    </row>
    <row r="1161" spans="1:6" x14ac:dyDescent="0.25">
      <c r="A1161" s="2">
        <v>122798188</v>
      </c>
      <c r="B1161" s="2">
        <v>2476820</v>
      </c>
      <c r="C1161" s="3">
        <v>41612.425451388888</v>
      </c>
      <c r="D1161" s="31" t="s">
        <v>764</v>
      </c>
      <c r="F1161" s="2" t="s">
        <v>980</v>
      </c>
    </row>
    <row r="1162" spans="1:6" x14ac:dyDescent="0.25">
      <c r="A1162" s="2">
        <v>122408439</v>
      </c>
      <c r="B1162" s="2">
        <v>3238283</v>
      </c>
      <c r="C1162" s="3">
        <v>42349.46769675926</v>
      </c>
      <c r="D1162" s="31" t="s">
        <v>146</v>
      </c>
      <c r="F1162" s="2" t="s">
        <v>983</v>
      </c>
    </row>
    <row r="1163" spans="1:6" x14ac:dyDescent="0.25">
      <c r="A1163" s="2">
        <v>121875318</v>
      </c>
      <c r="B1163" s="2">
        <v>3237875</v>
      </c>
      <c r="C1163" s="3">
        <v>42348.995046296295</v>
      </c>
      <c r="D1163" s="31" t="s">
        <v>147</v>
      </c>
      <c r="F1163" s="2" t="s">
        <v>983</v>
      </c>
    </row>
    <row r="1164" spans="1:6" x14ac:dyDescent="0.25">
      <c r="A1164" s="2">
        <v>110343616</v>
      </c>
      <c r="B1164" s="2">
        <v>3229755</v>
      </c>
      <c r="C1164" s="3">
        <v>42345.752581018518</v>
      </c>
      <c r="D1164" s="31" t="s">
        <v>150</v>
      </c>
      <c r="F1164" s="2" t="s">
        <v>983</v>
      </c>
    </row>
    <row r="1165" spans="1:6" x14ac:dyDescent="0.25">
      <c r="A1165" s="2">
        <v>96017197</v>
      </c>
      <c r="B1165" s="2">
        <v>3208011</v>
      </c>
      <c r="C1165" s="3">
        <v>42331.394247685188</v>
      </c>
      <c r="D1165" s="31" t="s">
        <v>173</v>
      </c>
      <c r="F1165" s="2" t="s">
        <v>983</v>
      </c>
    </row>
    <row r="1166" spans="1:6" x14ac:dyDescent="0.25">
      <c r="A1166" s="2">
        <v>96507305</v>
      </c>
      <c r="B1166" s="2">
        <v>3022982</v>
      </c>
      <c r="C1166" s="3">
        <v>42193.785729166666</v>
      </c>
      <c r="D1166" s="31" t="s">
        <v>297</v>
      </c>
      <c r="F1166" s="2" t="s">
        <v>983</v>
      </c>
    </row>
    <row r="1167" spans="1:6" x14ac:dyDescent="0.25">
      <c r="A1167" s="2">
        <v>138292232</v>
      </c>
      <c r="B1167" s="2">
        <v>3179213</v>
      </c>
      <c r="C1167" s="3">
        <v>42311.050416666665</v>
      </c>
      <c r="D1167" s="31" t="s">
        <v>204</v>
      </c>
      <c r="F1167" s="2" t="s">
        <v>983</v>
      </c>
    </row>
    <row r="1168" spans="1:6" x14ac:dyDescent="0.25">
      <c r="A1168" s="2">
        <v>137691006</v>
      </c>
      <c r="B1168" s="2">
        <v>3137548</v>
      </c>
      <c r="C1168" s="3">
        <v>42284.692789351851</v>
      </c>
      <c r="D1168" s="31" t="s">
        <v>242</v>
      </c>
      <c r="F1168" s="2" t="s">
        <v>983</v>
      </c>
    </row>
    <row r="1169" spans="1:6" x14ac:dyDescent="0.25">
      <c r="A1169" s="2">
        <v>110563239</v>
      </c>
      <c r="B1169" s="2">
        <v>3133272</v>
      </c>
      <c r="C1169" s="3">
        <v>42283.399467592593</v>
      </c>
      <c r="D1169" s="31" t="s">
        <v>245</v>
      </c>
      <c r="F1169" s="2" t="s">
        <v>983</v>
      </c>
    </row>
    <row r="1170" spans="1:6" x14ac:dyDescent="0.25">
      <c r="A1170" s="2">
        <v>110493216</v>
      </c>
      <c r="B1170" s="2">
        <v>3372057</v>
      </c>
      <c r="C1170" s="3">
        <v>42466.180439814816</v>
      </c>
      <c r="D1170" s="31" t="s">
        <v>9</v>
      </c>
      <c r="F1170" s="2" t="s">
        <v>983</v>
      </c>
    </row>
    <row r="1171" spans="1:6" x14ac:dyDescent="0.25">
      <c r="A1171" s="2">
        <v>110421546</v>
      </c>
      <c r="B1171" s="2">
        <v>3364357</v>
      </c>
      <c r="C1171" s="3">
        <v>42457.990358796298</v>
      </c>
      <c r="D1171" s="31" t="s">
        <v>21</v>
      </c>
      <c r="F1171" s="2" t="s">
        <v>983</v>
      </c>
    </row>
    <row r="1172" spans="1:6" x14ac:dyDescent="0.25">
      <c r="A1172" s="2">
        <v>110052905</v>
      </c>
      <c r="B1172" s="2">
        <v>3315656</v>
      </c>
      <c r="C1172" s="3">
        <v>42401.166180555556</v>
      </c>
      <c r="D1172" s="31" t="s">
        <v>94</v>
      </c>
      <c r="F1172" s="2" t="s">
        <v>983</v>
      </c>
    </row>
    <row r="1173" spans="1:6" x14ac:dyDescent="0.25">
      <c r="A1173" s="2">
        <v>109704064</v>
      </c>
      <c r="B1173" s="2">
        <v>3301134</v>
      </c>
      <c r="C1173" s="3">
        <v>42391.131874999999</v>
      </c>
      <c r="D1173" s="31" t="s">
        <v>106</v>
      </c>
      <c r="F1173" s="2" t="s">
        <v>983</v>
      </c>
    </row>
    <row r="1174" spans="1:6" x14ac:dyDescent="0.25">
      <c r="A1174" s="2">
        <v>109629428</v>
      </c>
      <c r="B1174" s="2">
        <v>3242760</v>
      </c>
      <c r="C1174" s="3">
        <v>42353.016770833332</v>
      </c>
      <c r="D1174" s="31" t="s">
        <v>143</v>
      </c>
      <c r="F1174" s="2" t="s">
        <v>983</v>
      </c>
    </row>
    <row r="1175" spans="1:6" x14ac:dyDescent="0.25">
      <c r="A1175" s="2">
        <v>109355398</v>
      </c>
      <c r="B1175" s="2">
        <v>3221903</v>
      </c>
      <c r="C1175" s="3">
        <v>42339.689259259256</v>
      </c>
      <c r="D1175" s="31" t="s">
        <v>154</v>
      </c>
      <c r="F1175" s="2" t="s">
        <v>983</v>
      </c>
    </row>
    <row r="1176" spans="1:6" x14ac:dyDescent="0.25">
      <c r="A1176" s="2">
        <v>108901444</v>
      </c>
      <c r="B1176" s="2">
        <v>3215975</v>
      </c>
      <c r="C1176" s="3">
        <v>42335.124398148146</v>
      </c>
      <c r="D1176" s="31" t="s">
        <v>157</v>
      </c>
      <c r="F1176" s="2" t="s">
        <v>983</v>
      </c>
    </row>
    <row r="1177" spans="1:6" x14ac:dyDescent="0.25">
      <c r="A1177" s="2">
        <v>108837665</v>
      </c>
      <c r="B1177" s="2">
        <v>3215905</v>
      </c>
      <c r="C1177" s="3">
        <v>42334.766319444447</v>
      </c>
      <c r="D1177" s="31" t="s">
        <v>158</v>
      </c>
      <c r="F1177" s="2" t="s">
        <v>983</v>
      </c>
    </row>
    <row r="1178" spans="1:6" x14ac:dyDescent="0.25">
      <c r="A1178" s="2">
        <v>108739624</v>
      </c>
      <c r="B1178" s="2">
        <v>3148698</v>
      </c>
      <c r="C1178" s="3">
        <v>42291.777511574073</v>
      </c>
      <c r="D1178" s="31" t="s">
        <v>230</v>
      </c>
      <c r="F1178" s="2" t="s">
        <v>983</v>
      </c>
    </row>
    <row r="1179" spans="1:6" x14ac:dyDescent="0.25">
      <c r="A1179" s="2">
        <v>108456664</v>
      </c>
      <c r="B1179" s="2">
        <v>3078742</v>
      </c>
      <c r="C1179" s="3">
        <v>42244.046840277777</v>
      </c>
      <c r="D1179" s="31" t="s">
        <v>277</v>
      </c>
      <c r="F1179" s="2" t="s">
        <v>983</v>
      </c>
    </row>
    <row r="1180" spans="1:6" x14ac:dyDescent="0.25">
      <c r="A1180" s="2">
        <v>108182171</v>
      </c>
      <c r="B1180" s="2">
        <v>3078737</v>
      </c>
      <c r="C1180" s="3">
        <v>42243.928981481484</v>
      </c>
      <c r="D1180" s="31" t="s">
        <v>278</v>
      </c>
      <c r="F1180" s="2" t="s">
        <v>983</v>
      </c>
    </row>
    <row r="1181" spans="1:6" x14ac:dyDescent="0.25">
      <c r="A1181" s="2">
        <v>108140045</v>
      </c>
      <c r="B1181" s="2">
        <v>2935567</v>
      </c>
      <c r="C1181" s="3">
        <v>42129.770682870374</v>
      </c>
      <c r="D1181" s="31" t="s">
        <v>363</v>
      </c>
      <c r="F1181" s="2" t="s">
        <v>983</v>
      </c>
    </row>
    <row r="1182" spans="1:6" x14ac:dyDescent="0.25">
      <c r="A1182" s="2">
        <v>107806156</v>
      </c>
      <c r="B1182" s="2">
        <v>2917745</v>
      </c>
      <c r="C1182" s="3">
        <v>42114.979942129627</v>
      </c>
      <c r="D1182" s="31" t="s">
        <v>368</v>
      </c>
      <c r="F1182" s="2" t="s">
        <v>983</v>
      </c>
    </row>
    <row r="1183" spans="1:6" x14ac:dyDescent="0.25">
      <c r="A1183" s="2">
        <v>107644655</v>
      </c>
      <c r="B1183" s="2">
        <v>2770054</v>
      </c>
      <c r="C1183" s="3">
        <v>42012.634120370371</v>
      </c>
      <c r="D1183" s="31" t="s">
        <v>466</v>
      </c>
      <c r="F1183" s="2" t="s">
        <v>983</v>
      </c>
    </row>
    <row r="1184" spans="1:6" x14ac:dyDescent="0.25">
      <c r="A1184" s="2">
        <v>107621680</v>
      </c>
      <c r="B1184" s="2">
        <v>2741543</v>
      </c>
      <c r="C1184" s="3">
        <v>41988.532800925925</v>
      </c>
      <c r="D1184" s="31" t="s">
        <v>485</v>
      </c>
      <c r="F1184" s="2" t="s">
        <v>983</v>
      </c>
    </row>
    <row r="1185" spans="1:6" x14ac:dyDescent="0.25">
      <c r="A1185" s="2">
        <v>106769375</v>
      </c>
      <c r="B1185" s="2">
        <v>2734684</v>
      </c>
      <c r="C1185" s="3">
        <v>41981.874340277776</v>
      </c>
      <c r="D1185" s="31" t="s">
        <v>493</v>
      </c>
      <c r="F1185" s="2" t="s">
        <v>983</v>
      </c>
    </row>
    <row r="1186" spans="1:6" x14ac:dyDescent="0.25">
      <c r="A1186" s="2">
        <v>106721975</v>
      </c>
      <c r="B1186" s="2">
        <v>2673956</v>
      </c>
      <c r="C1186" s="3">
        <v>41926.117280092592</v>
      </c>
      <c r="D1186" s="31" t="s">
        <v>551</v>
      </c>
      <c r="F1186" s="2" t="s">
        <v>983</v>
      </c>
    </row>
    <row r="1187" spans="1:6" x14ac:dyDescent="0.25">
      <c r="A1187" s="2">
        <v>106721825</v>
      </c>
      <c r="B1187" s="2">
        <v>2663318</v>
      </c>
      <c r="C1187" s="3">
        <v>41913.468206018515</v>
      </c>
      <c r="D1187" s="31" t="s">
        <v>563</v>
      </c>
      <c r="F1187" s="2" t="s">
        <v>983</v>
      </c>
    </row>
    <row r="1188" spans="1:6" x14ac:dyDescent="0.25">
      <c r="A1188" s="2">
        <v>106628915</v>
      </c>
      <c r="B1188" s="2">
        <v>2585515</v>
      </c>
      <c r="C1188" s="3">
        <v>41810.166261574072</v>
      </c>
      <c r="D1188" s="31" t="s">
        <v>626</v>
      </c>
      <c r="F1188" s="2" t="s">
        <v>983</v>
      </c>
    </row>
    <row r="1189" spans="1:6" x14ac:dyDescent="0.25">
      <c r="A1189" s="2">
        <v>106407649</v>
      </c>
      <c r="B1189" s="2">
        <v>2135498</v>
      </c>
      <c r="C1189" s="3">
        <v>41051.700127314813</v>
      </c>
      <c r="D1189" s="31" t="s">
        <v>855</v>
      </c>
      <c r="F1189" s="2" t="s">
        <v>983</v>
      </c>
    </row>
    <row r="1190" spans="1:6" x14ac:dyDescent="0.25">
      <c r="A1190" s="2">
        <v>106278144</v>
      </c>
      <c r="B1190" s="2">
        <v>2133875</v>
      </c>
      <c r="C1190" s="3">
        <v>41051.318738425929</v>
      </c>
      <c r="D1190" s="31" t="s">
        <v>857</v>
      </c>
      <c r="F1190" s="2" t="s">
        <v>983</v>
      </c>
    </row>
    <row r="1191" spans="1:6" x14ac:dyDescent="0.25">
      <c r="A1191" s="2">
        <v>106275024</v>
      </c>
      <c r="B1191" s="2">
        <v>2126364</v>
      </c>
      <c r="C1191" s="3">
        <v>41040.464444444442</v>
      </c>
      <c r="D1191" s="31" t="s">
        <v>862</v>
      </c>
      <c r="F1191" s="2" t="s">
        <v>983</v>
      </c>
    </row>
    <row r="1192" spans="1:6" x14ac:dyDescent="0.25">
      <c r="A1192" s="2">
        <v>106185894</v>
      </c>
      <c r="B1192" s="2">
        <v>2126339</v>
      </c>
      <c r="C1192" s="3">
        <v>41040.449594907404</v>
      </c>
      <c r="D1192" s="31" t="s">
        <v>863</v>
      </c>
      <c r="F1192" s="2" t="s">
        <v>983</v>
      </c>
    </row>
    <row r="1193" spans="1:6" x14ac:dyDescent="0.25">
      <c r="A1193" s="2">
        <v>105936174</v>
      </c>
      <c r="B1193" s="2">
        <v>2126335</v>
      </c>
      <c r="C1193" s="3">
        <v>41040.441759259258</v>
      </c>
      <c r="D1193" s="31" t="s">
        <v>864</v>
      </c>
      <c r="F1193" s="2" t="s">
        <v>983</v>
      </c>
    </row>
    <row r="1194" spans="1:6" x14ac:dyDescent="0.25">
      <c r="A1194" s="2">
        <v>105647769</v>
      </c>
      <c r="B1194" s="2">
        <v>2126187</v>
      </c>
      <c r="C1194" s="3">
        <v>41040.383356481485</v>
      </c>
      <c r="D1194" s="31" t="s">
        <v>865</v>
      </c>
      <c r="F1194" s="2" t="s">
        <v>983</v>
      </c>
    </row>
    <row r="1195" spans="1:6" x14ac:dyDescent="0.25">
      <c r="A1195" s="2">
        <v>105564838</v>
      </c>
      <c r="B1195" s="2">
        <v>2115535</v>
      </c>
      <c r="C1195" s="3">
        <v>41026.627164351848</v>
      </c>
      <c r="D1195" s="31" t="s">
        <v>866</v>
      </c>
      <c r="F1195" s="2" t="s">
        <v>983</v>
      </c>
    </row>
    <row r="1196" spans="1:6" x14ac:dyDescent="0.25">
      <c r="A1196" s="2">
        <v>105355768</v>
      </c>
      <c r="B1196" s="2">
        <v>2076224</v>
      </c>
      <c r="C1196" s="3">
        <v>40994.550462962965</v>
      </c>
      <c r="D1196" s="31" t="s">
        <v>889</v>
      </c>
      <c r="F1196" s="2" t="s">
        <v>983</v>
      </c>
    </row>
    <row r="1197" spans="1:6" x14ac:dyDescent="0.25">
      <c r="A1197" s="2">
        <v>105152263</v>
      </c>
      <c r="B1197" s="2">
        <v>2002720</v>
      </c>
      <c r="C1197" s="3">
        <v>40938.4140625</v>
      </c>
      <c r="D1197" s="31" t="s">
        <v>931</v>
      </c>
      <c r="F1197" s="2" t="s">
        <v>983</v>
      </c>
    </row>
    <row r="1198" spans="1:6" x14ac:dyDescent="0.25">
      <c r="A1198" s="2">
        <v>104890700</v>
      </c>
      <c r="B1198" s="2">
        <v>1985364</v>
      </c>
      <c r="C1198" s="3">
        <v>40925.690358796295</v>
      </c>
      <c r="D1198" s="31" t="s">
        <v>943</v>
      </c>
      <c r="F1198" s="2" t="s">
        <v>983</v>
      </c>
    </row>
    <row r="1199" spans="1:6" x14ac:dyDescent="0.25">
      <c r="A1199" s="2">
        <v>104455544</v>
      </c>
      <c r="B1199" s="2">
        <v>1950950</v>
      </c>
      <c r="C1199" s="3">
        <v>40896.544293981482</v>
      </c>
      <c r="D1199" s="31" t="s">
        <v>951</v>
      </c>
      <c r="F1199" s="2" t="s">
        <v>983</v>
      </c>
    </row>
    <row r="1200" spans="1:6" x14ac:dyDescent="0.25">
      <c r="A1200" s="2">
        <v>103987989</v>
      </c>
      <c r="B1200" s="2">
        <v>1913366</v>
      </c>
      <c r="C1200" s="3">
        <v>40870.859317129631</v>
      </c>
      <c r="D1200" s="31" t="s">
        <v>957</v>
      </c>
      <c r="F1200" s="2" t="s">
        <v>983</v>
      </c>
    </row>
    <row r="1201" spans="1:6" x14ac:dyDescent="0.25">
      <c r="A1201" s="2">
        <v>103948033</v>
      </c>
      <c r="B1201" s="2">
        <v>1911223</v>
      </c>
      <c r="C1201" s="3">
        <v>40869.834618055553</v>
      </c>
      <c r="D1201" s="31" t="s">
        <v>958</v>
      </c>
      <c r="F1201" s="2" t="s">
        <v>983</v>
      </c>
    </row>
    <row r="1202" spans="1:6" x14ac:dyDescent="0.25">
      <c r="A1202" s="2">
        <v>103741315</v>
      </c>
      <c r="B1202" s="2">
        <v>3357930</v>
      </c>
      <c r="C1202" s="3">
        <v>42446.61204861111</v>
      </c>
      <c r="D1202" s="31" t="s">
        <v>36</v>
      </c>
      <c r="F1202" s="2" t="s">
        <v>983</v>
      </c>
    </row>
    <row r="1203" spans="1:6" x14ac:dyDescent="0.25">
      <c r="A1203" s="2">
        <v>103721217</v>
      </c>
      <c r="B1203" s="2">
        <v>3332317</v>
      </c>
      <c r="C1203" s="3">
        <v>42417.648553240739</v>
      </c>
      <c r="D1203" s="31" t="s">
        <v>76</v>
      </c>
      <c r="F1203" s="2" t="s">
        <v>983</v>
      </c>
    </row>
    <row r="1204" spans="1:6" x14ac:dyDescent="0.25">
      <c r="A1204" s="2">
        <v>103639130</v>
      </c>
      <c r="B1204" s="2">
        <v>3187693</v>
      </c>
      <c r="C1204" s="3">
        <v>42314.799675925926</v>
      </c>
      <c r="D1204" s="31" t="s">
        <v>189</v>
      </c>
      <c r="F1204" s="2" t="s">
        <v>983</v>
      </c>
    </row>
    <row r="1205" spans="1:6" x14ac:dyDescent="0.25">
      <c r="A1205" s="2">
        <v>103639105</v>
      </c>
      <c r="B1205" s="2">
        <v>3141979</v>
      </c>
      <c r="C1205" s="3">
        <v>42286.731342592589</v>
      </c>
      <c r="D1205" s="31" t="s">
        <v>237</v>
      </c>
      <c r="F1205" s="2" t="s">
        <v>983</v>
      </c>
    </row>
    <row r="1206" spans="1:6" x14ac:dyDescent="0.25">
      <c r="A1206" s="2">
        <v>103638338</v>
      </c>
      <c r="B1206" s="2">
        <v>3141228</v>
      </c>
      <c r="C1206" s="3">
        <v>42286.613344907404</v>
      </c>
      <c r="D1206" s="31" t="s">
        <v>238</v>
      </c>
      <c r="F1206" s="2" t="s">
        <v>983</v>
      </c>
    </row>
    <row r="1207" spans="1:6" x14ac:dyDescent="0.25">
      <c r="A1207" s="2">
        <v>103606344</v>
      </c>
      <c r="B1207" s="2">
        <v>3113524</v>
      </c>
      <c r="C1207" s="3">
        <v>42269.717164351852</v>
      </c>
      <c r="D1207" s="31" t="s">
        <v>252</v>
      </c>
      <c r="F1207" s="2" t="s">
        <v>983</v>
      </c>
    </row>
    <row r="1208" spans="1:6" x14ac:dyDescent="0.25">
      <c r="A1208" s="2">
        <v>103380775</v>
      </c>
      <c r="B1208" s="2">
        <v>3113523</v>
      </c>
      <c r="C1208" s="3">
        <v>42269.714699074073</v>
      </c>
      <c r="D1208" s="31" t="s">
        <v>253</v>
      </c>
      <c r="F1208" s="2" t="s">
        <v>983</v>
      </c>
    </row>
    <row r="1209" spans="1:6" x14ac:dyDescent="0.25">
      <c r="A1209" s="2">
        <v>103380813</v>
      </c>
      <c r="B1209" s="2">
        <v>3107654</v>
      </c>
      <c r="C1209" s="3">
        <v>42265.548101851855</v>
      </c>
      <c r="D1209" s="31" t="s">
        <v>257</v>
      </c>
      <c r="F1209" s="2" t="s">
        <v>983</v>
      </c>
    </row>
    <row r="1210" spans="1:6" x14ac:dyDescent="0.25">
      <c r="A1210" s="2">
        <v>103288293</v>
      </c>
      <c r="B1210" s="2">
        <v>3000829</v>
      </c>
      <c r="C1210" s="3">
        <v>42178.068206018521</v>
      </c>
      <c r="D1210" s="31" t="s">
        <v>311</v>
      </c>
      <c r="F1210" s="2" t="s">
        <v>983</v>
      </c>
    </row>
    <row r="1211" spans="1:6" x14ac:dyDescent="0.25">
      <c r="A1211" s="2">
        <v>103133555</v>
      </c>
      <c r="B1211" s="2">
        <v>2999097</v>
      </c>
      <c r="C1211" s="3">
        <v>42174.68986111111</v>
      </c>
      <c r="D1211" s="31" t="s">
        <v>315</v>
      </c>
      <c r="F1211" s="2" t="s">
        <v>983</v>
      </c>
    </row>
    <row r="1212" spans="1:6" x14ac:dyDescent="0.25">
      <c r="A1212" s="2">
        <v>103131544</v>
      </c>
      <c r="B1212" s="2">
        <v>2998774</v>
      </c>
      <c r="C1212" s="3">
        <v>42174.202638888892</v>
      </c>
      <c r="D1212" s="31" t="s">
        <v>317</v>
      </c>
      <c r="F1212" s="2" t="s">
        <v>983</v>
      </c>
    </row>
    <row r="1213" spans="1:6" x14ac:dyDescent="0.25">
      <c r="A1213" s="2">
        <v>103008178</v>
      </c>
      <c r="B1213" s="2">
        <v>2996336</v>
      </c>
      <c r="C1213" s="3">
        <v>42172.870150462964</v>
      </c>
      <c r="D1213" s="31" t="s">
        <v>318</v>
      </c>
      <c r="F1213" s="2" t="s">
        <v>983</v>
      </c>
    </row>
    <row r="1214" spans="1:6" x14ac:dyDescent="0.25">
      <c r="A1214" s="2">
        <v>102768354</v>
      </c>
      <c r="B1214" s="2">
        <v>2983027</v>
      </c>
      <c r="C1214" s="3">
        <v>42167.459432870368</v>
      </c>
      <c r="D1214" s="31" t="s">
        <v>332</v>
      </c>
      <c r="F1214" s="2" t="s">
        <v>983</v>
      </c>
    </row>
    <row r="1215" spans="1:6" x14ac:dyDescent="0.25">
      <c r="A1215" s="2">
        <v>102726028</v>
      </c>
      <c r="B1215" s="2">
        <v>2978244</v>
      </c>
      <c r="C1215" s="3">
        <v>42164.840196759258</v>
      </c>
      <c r="D1215" s="31" t="s">
        <v>339</v>
      </c>
      <c r="F1215" s="2" t="s">
        <v>983</v>
      </c>
    </row>
    <row r="1216" spans="1:6" x14ac:dyDescent="0.25">
      <c r="A1216" s="2">
        <v>102511555</v>
      </c>
      <c r="B1216" s="2">
        <v>2976602</v>
      </c>
      <c r="C1216" s="3">
        <v>42164.486273148148</v>
      </c>
      <c r="D1216" s="31" t="s">
        <v>340</v>
      </c>
      <c r="F1216" s="2" t="s">
        <v>983</v>
      </c>
    </row>
    <row r="1217" spans="1:6" x14ac:dyDescent="0.25">
      <c r="A1217" s="2">
        <v>102497010</v>
      </c>
      <c r="B1217" s="2">
        <v>2771773</v>
      </c>
      <c r="C1217" s="3">
        <v>42012.996249999997</v>
      </c>
      <c r="D1217" s="31" t="s">
        <v>465</v>
      </c>
      <c r="F1217" s="2" t="s">
        <v>983</v>
      </c>
    </row>
    <row r="1218" spans="1:6" x14ac:dyDescent="0.25">
      <c r="A1218" s="2">
        <v>102294298</v>
      </c>
      <c r="B1218" s="2">
        <v>2762375</v>
      </c>
      <c r="C1218" s="3">
        <v>42010.336550925924</v>
      </c>
      <c r="D1218" s="31" t="s">
        <v>468</v>
      </c>
      <c r="F1218" s="2" t="s">
        <v>983</v>
      </c>
    </row>
    <row r="1219" spans="1:6" x14ac:dyDescent="0.25">
      <c r="A1219" s="2">
        <v>102067521</v>
      </c>
      <c r="B1219" s="2">
        <v>2761581</v>
      </c>
      <c r="C1219" s="3">
        <v>42009.512280092589</v>
      </c>
      <c r="D1219" s="31" t="s">
        <v>470</v>
      </c>
      <c r="F1219" s="2" t="s">
        <v>983</v>
      </c>
    </row>
    <row r="1220" spans="1:6" x14ac:dyDescent="0.25">
      <c r="A1220" s="2">
        <v>102036745</v>
      </c>
      <c r="B1220" s="2">
        <v>2757893</v>
      </c>
      <c r="C1220" s="3">
        <v>42003.487673611111</v>
      </c>
      <c r="D1220" s="31" t="s">
        <v>471</v>
      </c>
      <c r="F1220" s="2" t="s">
        <v>983</v>
      </c>
    </row>
    <row r="1221" spans="1:6" x14ac:dyDescent="0.25">
      <c r="A1221" s="2">
        <v>101734314</v>
      </c>
      <c r="B1221" s="2">
        <v>2754099</v>
      </c>
      <c r="C1221" s="3">
        <v>42002.415439814817</v>
      </c>
      <c r="D1221" s="31" t="s">
        <v>474</v>
      </c>
      <c r="F1221" s="2" t="s">
        <v>983</v>
      </c>
    </row>
    <row r="1222" spans="1:6" x14ac:dyDescent="0.25">
      <c r="A1222" s="2">
        <v>101682654</v>
      </c>
      <c r="B1222" s="2">
        <v>2743202</v>
      </c>
      <c r="C1222" s="3">
        <v>41989.559606481482</v>
      </c>
      <c r="D1222" s="31" t="s">
        <v>484</v>
      </c>
      <c r="F1222" s="2" t="s">
        <v>983</v>
      </c>
    </row>
    <row r="1223" spans="1:6" x14ac:dyDescent="0.25">
      <c r="A1223" s="2">
        <v>101618634</v>
      </c>
      <c r="B1223" s="2">
        <v>2739361</v>
      </c>
      <c r="C1223" s="3">
        <v>41985.143217592595</v>
      </c>
      <c r="D1223" s="31" t="s">
        <v>487</v>
      </c>
      <c r="F1223" s="2" t="s">
        <v>983</v>
      </c>
    </row>
    <row r="1224" spans="1:6" x14ac:dyDescent="0.25">
      <c r="A1224" s="2">
        <v>101463780</v>
      </c>
      <c r="B1224" s="2">
        <v>2705311</v>
      </c>
      <c r="C1224" s="3">
        <v>41958.160138888888</v>
      </c>
      <c r="D1224" s="31" t="s">
        <v>521</v>
      </c>
      <c r="F1224" s="2" t="s">
        <v>983</v>
      </c>
    </row>
    <row r="1225" spans="1:6" x14ac:dyDescent="0.25">
      <c r="A1225" s="2">
        <v>101436126</v>
      </c>
      <c r="B1225" s="2">
        <v>2704633</v>
      </c>
      <c r="C1225" s="3">
        <v>41957.53052083333</v>
      </c>
      <c r="D1225" s="31" t="s">
        <v>524</v>
      </c>
      <c r="F1225" s="2" t="s">
        <v>983</v>
      </c>
    </row>
    <row r="1226" spans="1:6" x14ac:dyDescent="0.25">
      <c r="A1226" s="2">
        <v>101086480</v>
      </c>
      <c r="B1226" s="2">
        <v>2699439</v>
      </c>
      <c r="C1226" s="3">
        <v>41951.147546296299</v>
      </c>
      <c r="D1226" s="31" t="s">
        <v>529</v>
      </c>
      <c r="F1226" s="2" t="s">
        <v>983</v>
      </c>
    </row>
    <row r="1227" spans="1:6" x14ac:dyDescent="0.25">
      <c r="A1227" s="2">
        <v>101076144</v>
      </c>
      <c r="B1227" s="2">
        <v>2699438</v>
      </c>
      <c r="C1227" s="3">
        <v>41951.123043981483</v>
      </c>
      <c r="D1227" s="31" t="s">
        <v>530</v>
      </c>
      <c r="F1227" s="2" t="s">
        <v>983</v>
      </c>
    </row>
    <row r="1228" spans="1:6" x14ac:dyDescent="0.25">
      <c r="A1228" s="2">
        <v>101066245</v>
      </c>
      <c r="B1228" s="2">
        <v>2679588</v>
      </c>
      <c r="C1228" s="3">
        <v>41932.552974537037</v>
      </c>
      <c r="D1228" s="31" t="s">
        <v>546</v>
      </c>
      <c r="F1228" s="2" t="s">
        <v>983</v>
      </c>
    </row>
    <row r="1229" spans="1:6" x14ac:dyDescent="0.25">
      <c r="A1229" s="2">
        <v>100997078</v>
      </c>
      <c r="B1229" s="2">
        <v>2663533</v>
      </c>
      <c r="C1229" s="3">
        <v>41913.553287037037</v>
      </c>
      <c r="D1229" s="31" t="s">
        <v>560</v>
      </c>
      <c r="F1229" s="2" t="s">
        <v>983</v>
      </c>
    </row>
    <row r="1230" spans="1:6" x14ac:dyDescent="0.25">
      <c r="A1230" s="2">
        <v>100997005</v>
      </c>
      <c r="B1230" s="2">
        <v>2629455</v>
      </c>
      <c r="C1230" s="3">
        <v>41876.567141203705</v>
      </c>
      <c r="D1230" s="31" t="s">
        <v>592</v>
      </c>
      <c r="F1230" s="2" t="s">
        <v>983</v>
      </c>
    </row>
    <row r="1231" spans="1:6" x14ac:dyDescent="0.25">
      <c r="A1231" s="2">
        <v>100997038</v>
      </c>
      <c r="B1231" s="2">
        <v>2601785</v>
      </c>
      <c r="C1231" s="3">
        <v>41835.534259259257</v>
      </c>
      <c r="D1231" s="31" t="s">
        <v>605</v>
      </c>
      <c r="F1231" s="2" t="s">
        <v>983</v>
      </c>
    </row>
    <row r="1232" spans="1:6" x14ac:dyDescent="0.25">
      <c r="A1232" s="2">
        <v>100940516</v>
      </c>
      <c r="B1232" s="2">
        <v>2585513</v>
      </c>
      <c r="C1232" s="3">
        <v>41810.077546296299</v>
      </c>
      <c r="D1232" s="31" t="s">
        <v>627</v>
      </c>
      <c r="F1232" s="2" t="s">
        <v>983</v>
      </c>
    </row>
    <row r="1233" spans="1:6" x14ac:dyDescent="0.25">
      <c r="A1233" s="2">
        <v>100912725</v>
      </c>
      <c r="B1233" s="2">
        <v>2577158</v>
      </c>
      <c r="C1233" s="3">
        <v>41795.175312500003</v>
      </c>
      <c r="D1233" s="31" t="s">
        <v>652</v>
      </c>
      <c r="F1233" s="2" t="s">
        <v>983</v>
      </c>
    </row>
    <row r="1234" spans="1:6" x14ac:dyDescent="0.25">
      <c r="A1234" s="2">
        <v>100883665</v>
      </c>
      <c r="B1234" s="2">
        <v>2566224</v>
      </c>
      <c r="C1234" s="3">
        <v>41775.866759259261</v>
      </c>
      <c r="D1234" s="31" t="s">
        <v>675</v>
      </c>
      <c r="F1234" s="2" t="s">
        <v>983</v>
      </c>
    </row>
    <row r="1235" spans="1:6" x14ac:dyDescent="0.25">
      <c r="A1235" s="2">
        <v>100751916</v>
      </c>
      <c r="B1235" s="2">
        <v>2544021</v>
      </c>
      <c r="C1235" s="3">
        <v>41733.042870370373</v>
      </c>
      <c r="D1235" s="31" t="s">
        <v>699</v>
      </c>
      <c r="F1235" s="2" t="s">
        <v>983</v>
      </c>
    </row>
    <row r="1236" spans="1:6" x14ac:dyDescent="0.25">
      <c r="A1236" s="2">
        <v>100740354</v>
      </c>
      <c r="B1236" s="2">
        <v>2482301</v>
      </c>
      <c r="C1236" s="3">
        <v>41621.467569444445</v>
      </c>
      <c r="D1236" s="31" t="s">
        <v>755</v>
      </c>
      <c r="F1236" s="2" t="s">
        <v>983</v>
      </c>
    </row>
    <row r="1237" spans="1:6" x14ac:dyDescent="0.25">
      <c r="A1237" s="2">
        <v>100667908</v>
      </c>
      <c r="B1237" s="2">
        <v>2481739</v>
      </c>
      <c r="C1237" s="3">
        <v>41620.561076388891</v>
      </c>
      <c r="D1237" s="31" t="s">
        <v>756</v>
      </c>
      <c r="F1237" s="2" t="s">
        <v>983</v>
      </c>
    </row>
    <row r="1238" spans="1:6" x14ac:dyDescent="0.25">
      <c r="A1238" s="2">
        <v>100594353</v>
      </c>
      <c r="B1238" s="2">
        <v>2454598</v>
      </c>
      <c r="C1238" s="3">
        <v>41570.374444444446</v>
      </c>
      <c r="D1238" s="31" t="s">
        <v>775</v>
      </c>
      <c r="F1238" s="2" t="s">
        <v>983</v>
      </c>
    </row>
    <row r="1239" spans="1:6" x14ac:dyDescent="0.25">
      <c r="A1239" s="2">
        <v>100593800</v>
      </c>
      <c r="B1239" s="2">
        <v>2352286</v>
      </c>
      <c r="C1239" s="3">
        <v>41358.613356481481</v>
      </c>
      <c r="D1239" s="31" t="s">
        <v>788</v>
      </c>
      <c r="F1239" s="2" t="s">
        <v>983</v>
      </c>
    </row>
    <row r="1240" spans="1:6" x14ac:dyDescent="0.25">
      <c r="A1240" s="2">
        <v>100517215</v>
      </c>
      <c r="B1240" s="2">
        <v>2339722</v>
      </c>
      <c r="C1240" s="3">
        <v>41337.427905092591</v>
      </c>
      <c r="D1240" s="31" t="s">
        <v>790</v>
      </c>
      <c r="F1240" s="2" t="s">
        <v>983</v>
      </c>
    </row>
    <row r="1241" spans="1:6" x14ac:dyDescent="0.25">
      <c r="A1241" s="2">
        <v>100264143</v>
      </c>
      <c r="B1241" s="2">
        <v>2177166</v>
      </c>
      <c r="C1241" s="3">
        <v>41094.831875000003</v>
      </c>
      <c r="D1241" s="31" t="s">
        <v>841</v>
      </c>
      <c r="F1241" s="2" t="s">
        <v>983</v>
      </c>
    </row>
    <row r="1242" spans="1:6" x14ac:dyDescent="0.25">
      <c r="A1242" s="2">
        <v>100021787</v>
      </c>
      <c r="B1242" s="2">
        <v>2066832</v>
      </c>
      <c r="C1242" s="3">
        <v>40987.455520833333</v>
      </c>
      <c r="D1242" s="31" t="s">
        <v>897</v>
      </c>
      <c r="F1242" s="2" t="s">
        <v>983</v>
      </c>
    </row>
    <row r="1243" spans="1:6" x14ac:dyDescent="0.25">
      <c r="A1243" s="2">
        <v>104454569</v>
      </c>
      <c r="B1243" s="2">
        <v>1949637</v>
      </c>
      <c r="C1243" s="3">
        <v>40893.673657407409</v>
      </c>
      <c r="D1243" s="31" t="s">
        <v>952</v>
      </c>
      <c r="F1243" s="2" t="s">
        <v>983</v>
      </c>
    </row>
    <row r="1244" spans="1:6" x14ac:dyDescent="0.25">
      <c r="A1244" s="2">
        <v>100021745</v>
      </c>
      <c r="B1244" s="2">
        <v>3000029</v>
      </c>
      <c r="C1244" s="3">
        <v>42177.604178240741</v>
      </c>
      <c r="D1244" s="31" t="s">
        <v>313</v>
      </c>
      <c r="F1244" s="2" t="s">
        <v>1027</v>
      </c>
    </row>
    <row r="1245" spans="1:6" x14ac:dyDescent="0.25">
      <c r="A1245" s="2">
        <v>99960505</v>
      </c>
      <c r="B1245" s="2">
        <v>3212525</v>
      </c>
      <c r="C1245" s="3">
        <v>42333.620937500003</v>
      </c>
      <c r="D1245" s="31" t="s">
        <v>162</v>
      </c>
      <c r="F1245" s="2" t="s">
        <v>987</v>
      </c>
    </row>
    <row r="1246" spans="1:6" x14ac:dyDescent="0.25">
      <c r="A1246" s="2">
        <v>99906604</v>
      </c>
      <c r="B1246" s="2">
        <v>3212440</v>
      </c>
      <c r="C1246" s="3">
        <v>42333.590196759258</v>
      </c>
      <c r="D1246" s="31" t="s">
        <v>163</v>
      </c>
      <c r="F1246" s="2" t="s">
        <v>987</v>
      </c>
    </row>
    <row r="1247" spans="1:6" x14ac:dyDescent="0.25">
      <c r="A1247" s="2">
        <v>99878364</v>
      </c>
      <c r="B1247" s="2">
        <v>3212439</v>
      </c>
      <c r="C1247" s="3">
        <v>42333.585115740738</v>
      </c>
      <c r="D1247" s="31" t="s">
        <v>164</v>
      </c>
      <c r="F1247" s="2" t="s">
        <v>987</v>
      </c>
    </row>
    <row r="1248" spans="1:6" x14ac:dyDescent="0.25">
      <c r="A1248" s="2">
        <v>99863520</v>
      </c>
      <c r="B1248" s="2">
        <v>3192492</v>
      </c>
      <c r="C1248" s="3">
        <v>42320.254791666666</v>
      </c>
      <c r="D1248" s="31" t="s">
        <v>181</v>
      </c>
      <c r="F1248" s="2" t="s">
        <v>987</v>
      </c>
    </row>
    <row r="1249" spans="1:6" x14ac:dyDescent="0.25">
      <c r="A1249" s="2">
        <v>99664975</v>
      </c>
      <c r="B1249" s="2">
        <v>2984083</v>
      </c>
      <c r="C1249" s="3">
        <v>42171.407118055555</v>
      </c>
      <c r="D1249" s="31" t="s">
        <v>322</v>
      </c>
      <c r="F1249" s="2" t="s">
        <v>987</v>
      </c>
    </row>
    <row r="1250" spans="1:6" x14ac:dyDescent="0.25">
      <c r="A1250" s="2">
        <v>99620816</v>
      </c>
      <c r="B1250" s="2">
        <v>2583064</v>
      </c>
      <c r="C1250" s="3">
        <v>41807.397268518522</v>
      </c>
      <c r="D1250" s="31" t="s">
        <v>636</v>
      </c>
      <c r="F1250" s="2" t="s">
        <v>987</v>
      </c>
    </row>
    <row r="1251" spans="1:6" x14ac:dyDescent="0.25">
      <c r="A1251" s="2">
        <v>99275405</v>
      </c>
      <c r="B1251" s="2">
        <v>2725982</v>
      </c>
      <c r="C1251" s="3">
        <v>41976.401423611111</v>
      </c>
      <c r="D1251" s="31" t="s">
        <v>503</v>
      </c>
      <c r="F1251" s="2" t="s">
        <v>987</v>
      </c>
    </row>
    <row r="1252" spans="1:6" x14ac:dyDescent="0.25">
      <c r="A1252" s="2">
        <v>98783499</v>
      </c>
      <c r="B1252" s="2">
        <v>2725977</v>
      </c>
      <c r="C1252" s="3">
        <v>41976.397858796299</v>
      </c>
      <c r="D1252" s="31" t="s">
        <v>504</v>
      </c>
      <c r="F1252" s="2" t="s">
        <v>987</v>
      </c>
    </row>
    <row r="1253" spans="1:6" x14ac:dyDescent="0.25">
      <c r="A1253" s="2">
        <v>98783375</v>
      </c>
      <c r="B1253" s="2">
        <v>2583114</v>
      </c>
      <c r="C1253" s="3">
        <v>41807.449641203704</v>
      </c>
      <c r="D1253" s="31" t="s">
        <v>635</v>
      </c>
      <c r="F1253" s="2" t="s">
        <v>987</v>
      </c>
    </row>
    <row r="1254" spans="1:6" x14ac:dyDescent="0.25">
      <c r="A1254" s="2">
        <v>98282922</v>
      </c>
      <c r="B1254" s="2">
        <v>2479366</v>
      </c>
      <c r="C1254" s="3">
        <v>41617.601087962961</v>
      </c>
      <c r="D1254" s="31" t="s">
        <v>758</v>
      </c>
      <c r="F1254" s="2" t="s">
        <v>987</v>
      </c>
    </row>
    <row r="1255" spans="1:6" x14ac:dyDescent="0.25">
      <c r="A1255" s="2">
        <v>98092894</v>
      </c>
      <c r="B1255" s="2">
        <v>2479369</v>
      </c>
      <c r="C1255" s="3">
        <v>41617.601087962961</v>
      </c>
      <c r="D1255" s="31" t="s">
        <v>759</v>
      </c>
      <c r="F1255" s="2" t="s">
        <v>987</v>
      </c>
    </row>
    <row r="1256" spans="1:6" x14ac:dyDescent="0.25">
      <c r="A1256" s="2">
        <v>98030033</v>
      </c>
      <c r="B1256" s="2">
        <v>2468245</v>
      </c>
      <c r="C1256" s="3">
        <v>41598.318333333336</v>
      </c>
      <c r="D1256" s="31" t="s">
        <v>768</v>
      </c>
      <c r="F1256" s="2" t="s">
        <v>987</v>
      </c>
    </row>
    <row r="1257" spans="1:6" x14ac:dyDescent="0.25">
      <c r="A1257" s="2">
        <v>97771503</v>
      </c>
      <c r="B1257" s="2">
        <v>2361708</v>
      </c>
      <c r="C1257" s="3">
        <v>41374.347812499997</v>
      </c>
      <c r="D1257" s="31" t="s">
        <v>786</v>
      </c>
      <c r="F1257" s="2" t="s">
        <v>987</v>
      </c>
    </row>
  </sheetData>
  <autoFilter ref="A1:F1257"/>
  <sortState ref="A1:F1257">
    <sortCondition sortBy="cellColor" ref="F1:F1257" dxfId="52"/>
    <sortCondition sortBy="cellColor" ref="F1:F1257" dxfId="51"/>
    <sortCondition sortBy="cellColor" ref="F1:F1257" dxfId="50"/>
    <sortCondition sortBy="cellColor" ref="F1:F1257" dxfId="49"/>
    <sortCondition sortBy="cellColor" ref="F1:F1257" dxfId="48"/>
    <sortCondition sortBy="cellColor" ref="F1:F1257" dxfId="47"/>
    <sortCondition sortBy="cellColor" ref="F1:F1257" dxfId="46"/>
  </sortState>
  <mergeCells count="1">
    <mergeCell ref="J31:N31"/>
  </mergeCells>
  <conditionalFormatting sqref="I7 F1:F1048576">
    <cfRule type="containsText" dxfId="45" priority="80" operator="containsText" text="préventif">
      <formula>NOT(ISERROR(SEARCH("préventif",F1)))</formula>
    </cfRule>
  </conditionalFormatting>
  <conditionalFormatting sqref="I6 F1:F1048576">
    <cfRule type="containsText" dxfId="44" priority="75" operator="containsText" text="meca">
      <formula>NOT(ISERROR(SEARCH("meca",F1)))</formula>
    </cfRule>
  </conditionalFormatting>
  <conditionalFormatting sqref="I5">
    <cfRule type="containsText" dxfId="43" priority="77" operator="containsText" text="electrique">
      <formula>NOT(ISERROR(SEARCH("electrique",I5)))</formula>
    </cfRule>
  </conditionalFormatting>
  <conditionalFormatting sqref="I4">
    <cfRule type="containsText" dxfId="42" priority="79" operator="containsText" text="electronique">
      <formula>NOT(ISERROR(SEARCH("electronique",I4)))</formula>
    </cfRule>
  </conditionalFormatting>
  <conditionalFormatting sqref="F1:F1048576">
    <cfRule type="containsText" dxfId="41" priority="15" operator="containsText" text="pneumatique">
      <formula>NOT(ISERROR(SEARCH("pneumatique",F1)))</formula>
    </cfRule>
    <cfRule type="containsText" dxfId="40" priority="65" operator="containsText" text="réparation">
      <formula>NOT(ISERROR(SEARCH("réparation",F1)))</formula>
    </cfRule>
  </conditionalFormatting>
  <conditionalFormatting sqref="F1:F1048576">
    <cfRule type="containsText" dxfId="39" priority="66" operator="containsText" text="electronique">
      <formula>NOT(ISERROR(SEARCH("electronique",F1)))</formula>
    </cfRule>
  </conditionalFormatting>
  <conditionalFormatting sqref="F1:F1048576">
    <cfRule type="containsText" dxfId="38" priority="62" operator="containsText" text="autre">
      <formula>NOT(ISERROR(SEARCH("autre",F1)))</formula>
    </cfRule>
  </conditionalFormatting>
  <conditionalFormatting sqref="F1:F1048576">
    <cfRule type="containsText" dxfId="37" priority="64" operator="containsText" text="electrique">
      <formula>NOT(ISERROR(SEARCH("electrique",F1)))</formula>
    </cfRule>
  </conditionalFormatting>
  <conditionalFormatting sqref="I1:I63 I118:I1048576 I91 I97:I101 I65:I68 I76:I89">
    <cfRule type="containsText" dxfId="36" priority="14" operator="containsText" text="pneumatique">
      <formula>NOT(ISERROR(SEARCH("pneumatique",I1)))</formula>
    </cfRule>
  </conditionalFormatting>
  <conditionalFormatting sqref="C1:C1048576">
    <cfRule type="containsText" dxfId="35" priority="1" operator="containsText" text="22/11/2011 19:53:03">
      <formula>NOT(ISERROR(SEARCH("22/11/2011 19:53:03",C1)))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AM370"/>
  <sheetViews>
    <sheetView topLeftCell="R13" zoomScale="70" zoomScaleNormal="70" workbookViewId="0">
      <selection activeCell="Q54" sqref="Q54"/>
    </sheetView>
  </sheetViews>
  <sheetFormatPr baseColWidth="10" defaultRowHeight="15" x14ac:dyDescent="0.25"/>
  <cols>
    <col min="5" max="5" width="38.85546875" customWidth="1"/>
    <col min="6" max="6" width="75.140625" customWidth="1"/>
  </cols>
  <sheetData>
    <row r="4" spans="3:6" x14ac:dyDescent="0.25">
      <c r="C4" s="2">
        <v>154868259</v>
      </c>
      <c r="D4" s="2">
        <v>3374305</v>
      </c>
      <c r="E4" s="3">
        <v>42467.862939814811</v>
      </c>
      <c r="F4" s="31" t="s">
        <v>4</v>
      </c>
    </row>
    <row r="5" spans="3:6" x14ac:dyDescent="0.25">
      <c r="C5" s="2">
        <v>154741141</v>
      </c>
      <c r="D5" s="2">
        <v>3372018</v>
      </c>
      <c r="E5" s="3">
        <v>42466.048333333332</v>
      </c>
      <c r="F5" s="31" t="s">
        <v>10</v>
      </c>
    </row>
    <row r="6" spans="3:6" x14ac:dyDescent="0.25">
      <c r="C6" s="2">
        <v>154657795</v>
      </c>
      <c r="D6" s="2">
        <v>3370598</v>
      </c>
      <c r="E6" s="3">
        <v>42464.842847222222</v>
      </c>
      <c r="F6" s="31" t="s">
        <v>12</v>
      </c>
    </row>
    <row r="7" spans="3:6" x14ac:dyDescent="0.25">
      <c r="C7" s="2">
        <v>154645333</v>
      </c>
      <c r="D7" s="2">
        <v>3370322</v>
      </c>
      <c r="E7" s="3">
        <v>42464.667928240742</v>
      </c>
      <c r="F7" s="31" t="s">
        <v>13</v>
      </c>
    </row>
    <row r="8" spans="3:6" x14ac:dyDescent="0.25">
      <c r="C8" s="2">
        <v>154589773</v>
      </c>
      <c r="D8" s="2">
        <v>3369750</v>
      </c>
      <c r="E8" s="3">
        <v>42464.455763888887</v>
      </c>
      <c r="F8" s="31" t="s">
        <v>14</v>
      </c>
    </row>
    <row r="9" spans="3:6" x14ac:dyDescent="0.25">
      <c r="C9" s="2">
        <v>154292812</v>
      </c>
      <c r="D9" s="2">
        <v>3364994</v>
      </c>
      <c r="E9" s="3">
        <v>42458.484895833331</v>
      </c>
      <c r="F9" s="31" t="s">
        <v>12</v>
      </c>
    </row>
    <row r="10" spans="3:6" x14ac:dyDescent="0.25">
      <c r="C10" s="2">
        <v>154242821</v>
      </c>
      <c r="D10" s="2">
        <v>3364347</v>
      </c>
      <c r="E10" s="3">
        <v>42457.469502314816</v>
      </c>
      <c r="F10" s="31" t="s">
        <v>985</v>
      </c>
    </row>
    <row r="11" spans="3:6" x14ac:dyDescent="0.25">
      <c r="C11" s="2">
        <v>154218695</v>
      </c>
      <c r="D11" s="2">
        <v>3364161</v>
      </c>
      <c r="E11" s="3">
        <v>42454.744988425926</v>
      </c>
      <c r="F11" s="31" t="s">
        <v>985</v>
      </c>
    </row>
    <row r="12" spans="3:6" x14ac:dyDescent="0.25">
      <c r="C12" s="2">
        <v>154097265</v>
      </c>
      <c r="D12" s="2">
        <v>3363374</v>
      </c>
      <c r="E12" s="3">
        <v>42453.934918981482</v>
      </c>
      <c r="F12" s="31" t="s">
        <v>26</v>
      </c>
    </row>
    <row r="13" spans="3:6" x14ac:dyDescent="0.25">
      <c r="C13" s="2">
        <v>154034332</v>
      </c>
      <c r="D13" s="2">
        <v>3361159</v>
      </c>
      <c r="E13" s="3">
        <v>42452.125775462962</v>
      </c>
      <c r="F13" s="31" t="s">
        <v>30</v>
      </c>
    </row>
    <row r="14" spans="3:6" x14ac:dyDescent="0.25">
      <c r="C14" s="2">
        <v>153906347</v>
      </c>
      <c r="D14" s="2">
        <v>3359268</v>
      </c>
      <c r="E14" s="3">
        <v>42447.915486111109</v>
      </c>
      <c r="F14" s="31" t="s">
        <v>973</v>
      </c>
    </row>
    <row r="15" spans="3:6" x14ac:dyDescent="0.25">
      <c r="C15" s="2">
        <v>153854435</v>
      </c>
      <c r="D15" s="2">
        <v>3358420</v>
      </c>
      <c r="E15" s="3">
        <v>42447.150555555556</v>
      </c>
      <c r="F15" s="31" t="s">
        <v>10</v>
      </c>
    </row>
    <row r="16" spans="3:6" x14ac:dyDescent="0.25">
      <c r="C16" s="2">
        <v>153854243</v>
      </c>
      <c r="D16" s="2">
        <v>3358416</v>
      </c>
      <c r="E16" s="3">
        <v>42447.1325</v>
      </c>
      <c r="F16" s="31" t="s">
        <v>10</v>
      </c>
    </row>
    <row r="17" spans="3:23" x14ac:dyDescent="0.25">
      <c r="C17" s="2">
        <v>153515257</v>
      </c>
      <c r="D17" s="2">
        <v>3352755</v>
      </c>
      <c r="E17" s="3">
        <v>42439.995925925927</v>
      </c>
      <c r="F17" s="31" t="s">
        <v>46</v>
      </c>
    </row>
    <row r="18" spans="3:23" x14ac:dyDescent="0.25">
      <c r="C18" s="2">
        <v>153513553</v>
      </c>
      <c r="D18" s="2">
        <v>3352740</v>
      </c>
      <c r="E18" s="3">
        <v>42439.866770833331</v>
      </c>
      <c r="F18" s="31" t="s">
        <v>12</v>
      </c>
    </row>
    <row r="19" spans="3:23" x14ac:dyDescent="0.25">
      <c r="C19" s="2">
        <v>153434661</v>
      </c>
      <c r="D19" s="2">
        <v>3351316</v>
      </c>
      <c r="E19" s="3">
        <v>42438.863981481481</v>
      </c>
      <c r="F19" s="31" t="s">
        <v>975</v>
      </c>
    </row>
    <row r="20" spans="3:23" x14ac:dyDescent="0.25">
      <c r="C20" s="2">
        <v>153429107</v>
      </c>
      <c r="D20" s="2">
        <v>3351315</v>
      </c>
      <c r="E20" s="3">
        <v>42438.862638888888</v>
      </c>
      <c r="F20" s="31" t="s">
        <v>30</v>
      </c>
      <c r="W20" t="s">
        <v>1071</v>
      </c>
    </row>
    <row r="21" spans="3:23" x14ac:dyDescent="0.25">
      <c r="C21" s="2">
        <v>153382742</v>
      </c>
      <c r="D21" s="2">
        <v>3350625</v>
      </c>
      <c r="E21" s="3">
        <v>42437.823136574072</v>
      </c>
      <c r="F21" s="31" t="s">
        <v>30</v>
      </c>
    </row>
    <row r="22" spans="3:23" x14ac:dyDescent="0.25">
      <c r="C22" s="2">
        <v>153299847</v>
      </c>
      <c r="D22" s="2">
        <v>3349291</v>
      </c>
      <c r="E22" s="3">
        <v>42436.675543981481</v>
      </c>
      <c r="F22" s="31" t="s">
        <v>12</v>
      </c>
    </row>
    <row r="23" spans="3:23" x14ac:dyDescent="0.25">
      <c r="C23" s="2">
        <v>153309722</v>
      </c>
      <c r="D23" s="2">
        <v>3349386</v>
      </c>
      <c r="E23" s="3">
        <v>42436.675543981481</v>
      </c>
      <c r="F23" s="31" t="s">
        <v>12</v>
      </c>
    </row>
    <row r="24" spans="3:23" x14ac:dyDescent="0.25">
      <c r="C24" s="2">
        <v>153040633</v>
      </c>
      <c r="D24" s="2">
        <v>3347055</v>
      </c>
      <c r="E24" s="3">
        <v>42433.135277777779</v>
      </c>
      <c r="F24" s="31" t="s">
        <v>30</v>
      </c>
    </row>
    <row r="25" spans="3:23" x14ac:dyDescent="0.25">
      <c r="C25" s="2">
        <v>152973000</v>
      </c>
      <c r="D25" s="2">
        <v>3347009</v>
      </c>
      <c r="E25" s="3">
        <v>42432.940555555557</v>
      </c>
      <c r="F25" s="31" t="s">
        <v>26</v>
      </c>
    </row>
    <row r="26" spans="3:23" x14ac:dyDescent="0.25">
      <c r="C26" s="2">
        <v>153036491</v>
      </c>
      <c r="D26" s="2">
        <v>3346999</v>
      </c>
      <c r="E26" s="3">
        <v>42432.818645833337</v>
      </c>
      <c r="F26" s="31" t="s">
        <v>56</v>
      </c>
    </row>
    <row r="27" spans="3:23" x14ac:dyDescent="0.25">
      <c r="C27" s="2">
        <v>152970472</v>
      </c>
      <c r="D27" s="2">
        <v>3345776</v>
      </c>
      <c r="E27" s="3">
        <v>42431.962048611109</v>
      </c>
      <c r="F27" s="31" t="s">
        <v>976</v>
      </c>
    </row>
    <row r="28" spans="3:23" x14ac:dyDescent="0.25">
      <c r="C28" s="2">
        <v>152946297</v>
      </c>
      <c r="D28" s="2">
        <v>3345701</v>
      </c>
      <c r="E28" s="3">
        <v>42431.731365740743</v>
      </c>
      <c r="F28" s="31" t="s">
        <v>57</v>
      </c>
    </row>
    <row r="29" spans="3:23" x14ac:dyDescent="0.25">
      <c r="C29" s="2">
        <v>152921546</v>
      </c>
      <c r="D29" s="2">
        <v>3344788</v>
      </c>
      <c r="E29" s="3">
        <v>42431.43577546296</v>
      </c>
      <c r="F29" s="31" t="s">
        <v>58</v>
      </c>
    </row>
    <row r="30" spans="3:23" x14ac:dyDescent="0.25">
      <c r="C30" s="2">
        <v>152892755</v>
      </c>
      <c r="D30" s="2">
        <v>3344018</v>
      </c>
      <c r="E30" s="3">
        <v>42430.656678240739</v>
      </c>
      <c r="F30" s="31" t="s">
        <v>57</v>
      </c>
    </row>
    <row r="31" spans="3:23" x14ac:dyDescent="0.25">
      <c r="C31" s="2">
        <v>152886387</v>
      </c>
      <c r="D31" s="2">
        <v>3344004</v>
      </c>
      <c r="E31" s="3">
        <v>42430.646736111114</v>
      </c>
      <c r="F31" s="31" t="s">
        <v>59</v>
      </c>
    </row>
    <row r="32" spans="3:23" x14ac:dyDescent="0.25">
      <c r="C32" s="2">
        <v>152690585</v>
      </c>
      <c r="D32" s="2">
        <v>3340276</v>
      </c>
      <c r="E32" s="3">
        <v>42426.433900462966</v>
      </c>
      <c r="F32" s="31" t="s">
        <v>10</v>
      </c>
    </row>
    <row r="33" spans="3:39" x14ac:dyDescent="0.25">
      <c r="C33" s="2">
        <v>152686771</v>
      </c>
      <c r="D33" s="2">
        <v>3340219</v>
      </c>
      <c r="E33" s="3">
        <v>42426.382673611108</v>
      </c>
      <c r="F33" s="31" t="s">
        <v>30</v>
      </c>
    </row>
    <row r="34" spans="3:39" x14ac:dyDescent="0.25">
      <c r="C34" s="2">
        <v>152607114</v>
      </c>
      <c r="D34" s="2">
        <v>3338842</v>
      </c>
      <c r="E34" s="3">
        <v>42425.032314814816</v>
      </c>
      <c r="F34" s="31" t="s">
        <v>10</v>
      </c>
    </row>
    <row r="35" spans="3:39" x14ac:dyDescent="0.25">
      <c r="C35" s="2">
        <v>152540951</v>
      </c>
      <c r="D35" s="2">
        <v>3337355</v>
      </c>
      <c r="E35" s="3">
        <v>42424.030995370369</v>
      </c>
      <c r="F35" s="31" t="s">
        <v>67</v>
      </c>
    </row>
    <row r="36" spans="3:39" x14ac:dyDescent="0.25">
      <c r="C36" s="2">
        <v>152484537</v>
      </c>
      <c r="D36" s="2">
        <v>3336134</v>
      </c>
      <c r="E36" s="3">
        <v>42423.336574074077</v>
      </c>
      <c r="F36" s="31" t="s">
        <v>70</v>
      </c>
    </row>
    <row r="37" spans="3:39" x14ac:dyDescent="0.25">
      <c r="C37" s="2">
        <v>152017481</v>
      </c>
      <c r="D37" s="2">
        <v>3328399</v>
      </c>
      <c r="E37" s="3">
        <v>42412.010046296295</v>
      </c>
      <c r="F37" s="31" t="s">
        <v>30</v>
      </c>
    </row>
    <row r="38" spans="3:39" x14ac:dyDescent="0.25">
      <c r="C38" s="2">
        <v>151875575</v>
      </c>
      <c r="D38" s="2">
        <v>3325856</v>
      </c>
      <c r="E38" s="3">
        <v>42409.953032407408</v>
      </c>
      <c r="F38" s="31" t="s">
        <v>30</v>
      </c>
    </row>
    <row r="39" spans="3:39" x14ac:dyDescent="0.25">
      <c r="C39" s="2">
        <v>151852626</v>
      </c>
      <c r="D39" s="2">
        <v>3325834</v>
      </c>
      <c r="E39" s="3">
        <v>42409.761203703703</v>
      </c>
      <c r="F39" s="31" t="s">
        <v>81</v>
      </c>
      <c r="L39" s="65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5"/>
      <c r="Z39" s="67"/>
    </row>
    <row r="40" spans="3:39" x14ac:dyDescent="0.25">
      <c r="C40" s="2">
        <v>151733335</v>
      </c>
      <c r="D40" s="2">
        <v>3323540</v>
      </c>
      <c r="E40" s="3">
        <v>42406.114155092589</v>
      </c>
      <c r="F40" s="31" t="s">
        <v>10</v>
      </c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</row>
    <row r="41" spans="3:39" x14ac:dyDescent="0.25">
      <c r="C41" s="2">
        <v>151659245</v>
      </c>
      <c r="D41" s="2">
        <v>3322177</v>
      </c>
      <c r="E41" s="3">
        <v>42405.03429398148</v>
      </c>
      <c r="F41" s="31" t="s">
        <v>87</v>
      </c>
    </row>
    <row r="42" spans="3:39" x14ac:dyDescent="0.25">
      <c r="C42" s="2">
        <v>151516828</v>
      </c>
      <c r="D42" s="2">
        <v>3319528</v>
      </c>
      <c r="E42" s="3">
        <v>42403.334247685183</v>
      </c>
      <c r="F42" s="31" t="s">
        <v>91</v>
      </c>
      <c r="L42" s="4"/>
      <c r="M42" s="79" t="s">
        <v>1068</v>
      </c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1"/>
      <c r="AB42" s="73">
        <v>2014</v>
      </c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5"/>
    </row>
    <row r="43" spans="3:39" x14ac:dyDescent="0.25">
      <c r="C43" s="2">
        <v>151477467</v>
      </c>
      <c r="D43" s="2">
        <v>3318794</v>
      </c>
      <c r="E43" s="3">
        <v>42402.62704861111</v>
      </c>
      <c r="F43" s="31" t="s">
        <v>92</v>
      </c>
      <c r="M43" s="51" t="s">
        <v>1056</v>
      </c>
      <c r="N43" s="51" t="s">
        <v>1057</v>
      </c>
      <c r="O43" s="51" t="s">
        <v>1058</v>
      </c>
      <c r="P43" s="51" t="s">
        <v>1059</v>
      </c>
      <c r="Q43" s="51" t="s">
        <v>1060</v>
      </c>
      <c r="R43" s="51" t="s">
        <v>1061</v>
      </c>
      <c r="S43" s="51" t="s">
        <v>1062</v>
      </c>
      <c r="T43" s="51" t="s">
        <v>1063</v>
      </c>
      <c r="U43" s="51" t="s">
        <v>1064</v>
      </c>
      <c r="V43" s="51" t="s">
        <v>1065</v>
      </c>
      <c r="W43" s="51" t="s">
        <v>1066</v>
      </c>
      <c r="X43" s="51" t="s">
        <v>1067</v>
      </c>
      <c r="AB43" s="1" t="s">
        <v>1056</v>
      </c>
      <c r="AC43" s="1" t="s">
        <v>1095</v>
      </c>
      <c r="AD43" s="1" t="s">
        <v>1058</v>
      </c>
      <c r="AE43" s="1" t="s">
        <v>1059</v>
      </c>
      <c r="AF43" s="1" t="s">
        <v>1060</v>
      </c>
      <c r="AG43" s="1" t="s">
        <v>1061</v>
      </c>
      <c r="AH43" s="1" t="s">
        <v>1062</v>
      </c>
      <c r="AI43" s="1" t="s">
        <v>1063</v>
      </c>
      <c r="AJ43" s="1" t="s">
        <v>1064</v>
      </c>
      <c r="AK43" s="1" t="s">
        <v>1065</v>
      </c>
      <c r="AL43" s="1" t="s">
        <v>1066</v>
      </c>
      <c r="AM43" s="1" t="s">
        <v>1067</v>
      </c>
    </row>
    <row r="44" spans="3:39" x14ac:dyDescent="0.25">
      <c r="C44" s="2">
        <v>151432176</v>
      </c>
      <c r="D44" s="2">
        <v>3317097</v>
      </c>
      <c r="E44" s="3">
        <v>42402.407835648148</v>
      </c>
      <c r="F44" s="31" t="s">
        <v>10</v>
      </c>
      <c r="M44" s="50">
        <f>COUNTIFS($E:$E,"&gt;01/01/2014",$E:$E,"&lt;01/02/2014")</f>
        <v>1</v>
      </c>
      <c r="N44" s="50">
        <f>COUNTIFS($E:$E,"&gt;01/02/2014",$E:$E,"&lt;01/03/2014")</f>
        <v>11</v>
      </c>
      <c r="O44" s="50">
        <f>COUNTIFS($E:$E,"&gt;01/03/2014",$E:$E,"&lt;01/04/2014")</f>
        <v>16</v>
      </c>
      <c r="P44" s="50">
        <f>COUNTIFS($E:$E,"&gt;01/04/2014",$E:$E,"&lt;01/05/2014")</f>
        <v>18</v>
      </c>
      <c r="Q44" s="50">
        <f>COUNTIFS($E:$E,"&gt;01/05/2014",$E:$E,"&lt;01/06/2014")</f>
        <v>5</v>
      </c>
      <c r="R44" s="50">
        <f>COUNTIFS($E:$E,"&gt;01/06/2014",$E:$E,"&lt;01/07/2014")</f>
        <v>14</v>
      </c>
      <c r="S44" s="50">
        <f>COUNTIFS($E:$E,"&gt;01/07/2014",$E:$E,"&lt;01/08/2014")</f>
        <v>10</v>
      </c>
      <c r="T44" s="50">
        <f>COUNTIFS($E:$E,"&gt;01/08/2014",$E:$E,"&lt;01/09/2014")</f>
        <v>6</v>
      </c>
      <c r="U44" s="50">
        <f>COUNTIFS($E:$E,"&gt;01/09/2014",$E:$E,"&lt;01/10/2014")</f>
        <v>3</v>
      </c>
      <c r="V44" s="50">
        <f>COUNTIFS($E:$E,"&gt;01/10/2014",$E:$E,"&lt;01/11/2014")</f>
        <v>11</v>
      </c>
      <c r="W44" s="50">
        <f>COUNTIFS($E:$E,"&gt;01/11/2014",$E:$E,"&lt;01/12/2014")</f>
        <v>9</v>
      </c>
      <c r="X44" s="50">
        <f>COUNTIFS($E:$E,"&gt;01/12/2014",$E:$E,"&lt;01/01/2015")</f>
        <v>13</v>
      </c>
      <c r="Z44" s="50">
        <f>SUM(M44:X44)</f>
        <v>117</v>
      </c>
      <c r="AB44" s="70">
        <f t="shared" ref="AB44:AM44" si="0">M44/M60</f>
        <v>8.576329331046312E-4</v>
      </c>
      <c r="AC44" s="70">
        <f t="shared" si="0"/>
        <v>1.1247443762781187E-2</v>
      </c>
      <c r="AD44" s="70">
        <f t="shared" si="0"/>
        <v>1.5779092702169626E-2</v>
      </c>
      <c r="AE44" s="70">
        <f t="shared" si="0"/>
        <v>1.6885553470919325E-2</v>
      </c>
      <c r="AF44" s="70">
        <f t="shared" si="0"/>
        <v>4.8402710551790898E-3</v>
      </c>
      <c r="AG44" s="70">
        <f t="shared" si="0"/>
        <v>1.2089810017271158E-2</v>
      </c>
      <c r="AH44" s="70">
        <f t="shared" si="0"/>
        <v>8.6730268863833473E-3</v>
      </c>
      <c r="AI44" s="70">
        <f t="shared" si="0"/>
        <v>1.0810810810810811E-2</v>
      </c>
      <c r="AJ44" s="70">
        <f t="shared" si="0"/>
        <v>1.9867549668874172E-3</v>
      </c>
      <c r="AK44" s="70">
        <f t="shared" si="0"/>
        <v>6.8664169787765296E-3</v>
      </c>
      <c r="AL44" s="70">
        <f t="shared" si="0"/>
        <v>7.7054794520547941E-3</v>
      </c>
      <c r="AM44" s="70">
        <f t="shared" si="0"/>
        <v>1.9726858877086494E-2</v>
      </c>
    </row>
    <row r="45" spans="3:39" x14ac:dyDescent="0.25">
      <c r="C45" s="2">
        <v>150987156</v>
      </c>
      <c r="D45" s="2">
        <v>3305201</v>
      </c>
      <c r="E45" s="3">
        <v>42395.428946759261</v>
      </c>
      <c r="F45" s="31" t="s">
        <v>102</v>
      </c>
    </row>
    <row r="46" spans="3:39" x14ac:dyDescent="0.25">
      <c r="C46" s="2">
        <v>150980861</v>
      </c>
      <c r="D46" s="2">
        <v>3304959</v>
      </c>
      <c r="E46" s="3">
        <v>42394.853206018517</v>
      </c>
      <c r="F46" s="31" t="s">
        <v>30</v>
      </c>
      <c r="M46" s="79" t="s">
        <v>1069</v>
      </c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1"/>
      <c r="AB46" s="76">
        <v>2015</v>
      </c>
      <c r="AC46" s="77"/>
      <c r="AD46" s="77"/>
      <c r="AE46" s="77"/>
      <c r="AF46" s="77"/>
      <c r="AG46" s="77"/>
      <c r="AH46" s="77"/>
      <c r="AI46" s="77"/>
      <c r="AJ46" s="77"/>
      <c r="AK46" s="77"/>
      <c r="AL46" s="77"/>
      <c r="AM46" s="78"/>
    </row>
    <row r="47" spans="3:39" x14ac:dyDescent="0.25">
      <c r="C47" s="2">
        <v>150872967</v>
      </c>
      <c r="D47" s="2">
        <v>3302962</v>
      </c>
      <c r="E47" s="3">
        <v>42391.752071759256</v>
      </c>
      <c r="F47" s="31" t="s">
        <v>10</v>
      </c>
      <c r="M47" s="51" t="s">
        <v>1056</v>
      </c>
      <c r="N47" s="51" t="s">
        <v>1057</v>
      </c>
      <c r="O47" s="51" t="s">
        <v>1058</v>
      </c>
      <c r="P47" s="51" t="s">
        <v>1059</v>
      </c>
      <c r="Q47" s="51" t="s">
        <v>1060</v>
      </c>
      <c r="R47" s="51" t="s">
        <v>1061</v>
      </c>
      <c r="S47" s="51" t="s">
        <v>1062</v>
      </c>
      <c r="T47" s="51" t="s">
        <v>1063</v>
      </c>
      <c r="U47" s="51" t="s">
        <v>1064</v>
      </c>
      <c r="V47" s="51" t="s">
        <v>1065</v>
      </c>
      <c r="W47" s="51" t="s">
        <v>1066</v>
      </c>
      <c r="X47" s="51" t="s">
        <v>1067</v>
      </c>
      <c r="Z47" s="50">
        <f>SUM(M48:X48)</f>
        <v>170</v>
      </c>
      <c r="AB47" s="69" t="s">
        <v>1056</v>
      </c>
      <c r="AC47" s="69" t="s">
        <v>1095</v>
      </c>
      <c r="AD47" s="69" t="s">
        <v>1058</v>
      </c>
      <c r="AE47" s="69" t="s">
        <v>1059</v>
      </c>
      <c r="AF47" s="69" t="s">
        <v>1060</v>
      </c>
      <c r="AG47" s="69" t="s">
        <v>1061</v>
      </c>
      <c r="AH47" s="69" t="s">
        <v>1062</v>
      </c>
      <c r="AI47" s="69" t="s">
        <v>1063</v>
      </c>
      <c r="AJ47" s="69" t="s">
        <v>1064</v>
      </c>
      <c r="AK47" s="69" t="s">
        <v>1065</v>
      </c>
      <c r="AL47" s="69" t="s">
        <v>1066</v>
      </c>
      <c r="AM47" s="69" t="s">
        <v>1067</v>
      </c>
    </row>
    <row r="48" spans="3:39" x14ac:dyDescent="0.25">
      <c r="C48" s="2">
        <v>150689437</v>
      </c>
      <c r="D48" s="2">
        <v>3296899</v>
      </c>
      <c r="E48" s="3">
        <v>42388.838726851849</v>
      </c>
      <c r="F48" s="31" t="s">
        <v>109</v>
      </c>
      <c r="M48" s="50">
        <f>COUNTIFS($E:$E,"&gt;01/01/2015",$E:$E,"&lt;01/02/2015")</f>
        <v>17</v>
      </c>
      <c r="N48" s="50">
        <f>COUNTIFS($E:$E,"&gt;01/02/2015",$E:$E,"&lt;01/03/2015")</f>
        <v>14</v>
      </c>
      <c r="O48" s="50">
        <f>COUNTIFS($E:$E,"&gt;01/03/2015",$E:$E,"&lt;01/04/2015")</f>
        <v>22</v>
      </c>
      <c r="P48" s="50">
        <f>COUNTIFS($E:$E,"&gt;01/04/2015",$E:$E,"&lt;01/05/2015")</f>
        <v>16</v>
      </c>
      <c r="Q48" s="50">
        <f>COUNTIFS($E:$E,"&gt;01/05/2015",$E:$E,"&lt;01/06/2015")</f>
        <v>11</v>
      </c>
      <c r="R48" s="50">
        <f>COUNTIFS($E:$E,"&gt;01/06/2015",$E:$E,"&lt;01/07/2015")</f>
        <v>15</v>
      </c>
      <c r="S48" s="50">
        <f>COUNTIFS($E:$E,"&gt;01/07/2015",$E:$E,"&lt;01/08/2015")</f>
        <v>9</v>
      </c>
      <c r="T48" s="50">
        <f>COUNTIFS($E:$E,"&gt;01/08/2015",$E:$E,"&lt;01/09/2015")</f>
        <v>11</v>
      </c>
      <c r="U48" s="50">
        <f>COUNTIFS($E:$E,"&gt;01/09/2015",$E:$E,"&lt;01/10/2015")</f>
        <v>15</v>
      </c>
      <c r="V48" s="50">
        <f>COUNTIFS($E:$E,"&gt;01/10/2015",$E:$E,"&lt;01/11/2015")</f>
        <v>17</v>
      </c>
      <c r="W48" s="50">
        <f>COUNTIFS($E:$E,"&gt;01/11/2015",$E:$E,"&lt;01/12/2015")</f>
        <v>10</v>
      </c>
      <c r="X48" s="50">
        <f>COUNTIFS($E:$E,"&gt;01/12/2015",$E:$E,"&lt;01/01/2016")</f>
        <v>13</v>
      </c>
      <c r="AB48" s="70">
        <f t="shared" ref="AB48:AM48" si="1">M48/M64</f>
        <v>1.2869038607115822E-2</v>
      </c>
      <c r="AC48" s="70">
        <f t="shared" si="1"/>
        <v>1.023391812865497E-2</v>
      </c>
      <c r="AD48" s="70">
        <f t="shared" si="1"/>
        <v>1.6260162601626018E-2</v>
      </c>
      <c r="AE48" s="70">
        <f t="shared" si="1"/>
        <v>1.0914051841746248E-2</v>
      </c>
      <c r="AF48" s="70">
        <f t="shared" si="1"/>
        <v>1.0073260073260074E-2</v>
      </c>
      <c r="AG48" s="70">
        <f t="shared" si="1"/>
        <v>1.1556240369799691E-2</v>
      </c>
      <c r="AH48" s="70">
        <f t="shared" si="1"/>
        <v>1.1479591836734694E-2</v>
      </c>
      <c r="AI48" s="70">
        <f t="shared" si="1"/>
        <v>1.5942028985507246E-2</v>
      </c>
      <c r="AJ48" s="70">
        <f t="shared" si="1"/>
        <v>7.8003120124804995E-3</v>
      </c>
      <c r="AK48" s="70">
        <f t="shared" si="1"/>
        <v>8.2444228903976718E-3</v>
      </c>
      <c r="AL48" s="70">
        <f t="shared" si="1"/>
        <v>5.6433408577878106E-3</v>
      </c>
      <c r="AM48" s="70">
        <f t="shared" si="1"/>
        <v>9.658246656760773E-3</v>
      </c>
    </row>
    <row r="49" spans="3:39" x14ac:dyDescent="0.25">
      <c r="C49" s="2">
        <v>150512947</v>
      </c>
      <c r="D49" s="2">
        <v>3291876</v>
      </c>
      <c r="E49" s="3">
        <v>42385.133831018517</v>
      </c>
      <c r="F49" s="31" t="s">
        <v>10</v>
      </c>
    </row>
    <row r="50" spans="3:39" x14ac:dyDescent="0.25">
      <c r="C50" s="2">
        <v>150502560</v>
      </c>
      <c r="D50" s="2">
        <v>3291431</v>
      </c>
      <c r="E50" s="3">
        <v>42384.715439814812</v>
      </c>
      <c r="F50" s="31" t="s">
        <v>114</v>
      </c>
      <c r="M50" s="79" t="s">
        <v>1070</v>
      </c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1"/>
      <c r="AB50" s="76">
        <v>2016</v>
      </c>
      <c r="AC50" s="77"/>
      <c r="AD50" s="77"/>
      <c r="AE50" s="77"/>
      <c r="AF50" s="77"/>
      <c r="AG50" s="77"/>
      <c r="AH50" s="77"/>
      <c r="AI50" s="77"/>
      <c r="AJ50" s="77"/>
      <c r="AK50" s="77"/>
      <c r="AL50" s="77"/>
      <c r="AM50" s="78"/>
    </row>
    <row r="51" spans="3:39" x14ac:dyDescent="0.25">
      <c r="C51" s="2">
        <v>150446095</v>
      </c>
      <c r="D51" s="2">
        <v>3289609</v>
      </c>
      <c r="E51" s="3">
        <v>42384.398113425923</v>
      </c>
      <c r="F51" s="31" t="s">
        <v>10</v>
      </c>
      <c r="M51" s="51" t="s">
        <v>1056</v>
      </c>
      <c r="N51" s="51" t="s">
        <v>1057</v>
      </c>
      <c r="O51" s="51" t="s">
        <v>1058</v>
      </c>
      <c r="P51" s="51" t="s">
        <v>1059</v>
      </c>
      <c r="Q51" s="51" t="s">
        <v>1060</v>
      </c>
      <c r="R51" s="51" t="s">
        <v>1061</v>
      </c>
      <c r="S51" s="51" t="s">
        <v>1062</v>
      </c>
      <c r="T51" s="51" t="s">
        <v>1063</v>
      </c>
      <c r="U51" s="51" t="s">
        <v>1064</v>
      </c>
      <c r="V51" s="51" t="s">
        <v>1065</v>
      </c>
      <c r="W51" s="51" t="s">
        <v>1066</v>
      </c>
      <c r="X51" s="51" t="s">
        <v>1067</v>
      </c>
      <c r="AB51" s="69" t="s">
        <v>1056</v>
      </c>
      <c r="AC51" s="69" t="s">
        <v>1095</v>
      </c>
      <c r="AD51" s="69" t="s">
        <v>1058</v>
      </c>
      <c r="AE51" s="69" t="s">
        <v>1059</v>
      </c>
      <c r="AF51" s="69" t="s">
        <v>1060</v>
      </c>
      <c r="AG51" s="69" t="s">
        <v>1061</v>
      </c>
      <c r="AH51" s="69" t="s">
        <v>1062</v>
      </c>
      <c r="AI51" s="69" t="s">
        <v>1063</v>
      </c>
      <c r="AJ51" s="69" t="s">
        <v>1064</v>
      </c>
      <c r="AK51" s="69" t="s">
        <v>1065</v>
      </c>
      <c r="AL51" s="69" t="s">
        <v>1066</v>
      </c>
      <c r="AM51" s="69" t="s">
        <v>1067</v>
      </c>
    </row>
    <row r="52" spans="3:39" x14ac:dyDescent="0.25">
      <c r="C52" s="2">
        <v>150435719</v>
      </c>
      <c r="D52" s="2">
        <v>3289417</v>
      </c>
      <c r="E52" s="3">
        <v>42384.083460648151</v>
      </c>
      <c r="F52" s="31" t="s">
        <v>116</v>
      </c>
      <c r="M52" s="50">
        <f>COUNTIFS($E:$E,"&gt;01/01/2016",$E:$E,"&lt;01/02/2016")</f>
        <v>15</v>
      </c>
      <c r="N52" s="50">
        <f>COUNTIFS($E:$E,"&gt;01/02/2016",$E:$E,"&lt;01/03/2016")</f>
        <v>13</v>
      </c>
      <c r="O52" s="50">
        <f>COUNTIFS($E:$E,"&gt;01/03/2016",$E:$E,"&lt;01/04/2016")</f>
        <v>23</v>
      </c>
      <c r="P52" s="50">
        <v>21</v>
      </c>
      <c r="Q52" s="50">
        <v>6</v>
      </c>
      <c r="R52" s="50">
        <f>COUNTIFS($E:$E,"&gt;01/06/2016",$E:$E,"&lt;01/07/2016")</f>
        <v>0</v>
      </c>
      <c r="S52" s="50">
        <f>COUNTIFS($E:$E,"&gt;01/07/2016",$E:$E,"&lt;01/08/2016")</f>
        <v>0</v>
      </c>
      <c r="T52" s="50">
        <f>COUNTIFS($E:$E,"&gt;01/08/2016",$E:$E,"&lt;01/09/2016")</f>
        <v>0</v>
      </c>
      <c r="U52" s="50">
        <f>COUNTIFS($E:$E,"&gt;01/09/2016",$E:$E,"&lt;01/10/2016")</f>
        <v>0</v>
      </c>
      <c r="V52" s="50">
        <f>COUNTIFS($E:$E,"&gt;01/10/2016",$E:$E,"&lt;01/11/2016")</f>
        <v>0</v>
      </c>
      <c r="W52" s="50">
        <f>COUNTIFS($E:$E,"&gt;01/11/2016",$E:$E,"&lt;01/12/2016")</f>
        <v>0</v>
      </c>
      <c r="X52" s="50">
        <f>COUNTIFS($E:$E,"&gt;01/12/2016",$E:$E,"&lt;01/01/2017")</f>
        <v>0</v>
      </c>
      <c r="Z52" s="50">
        <f>SUM(M52:X52)</f>
        <v>78</v>
      </c>
      <c r="AB52" s="70">
        <f>M52/M68</f>
        <v>8.2690187431091518E-3</v>
      </c>
      <c r="AC52" s="70">
        <f>N52/N68</f>
        <v>7.3654390934844195E-3</v>
      </c>
      <c r="AD52" s="70">
        <f>O52/O68</f>
        <v>8.966861598440545E-3</v>
      </c>
      <c r="AE52" s="70">
        <f>P52/P68</f>
        <v>1.0926118626430802E-2</v>
      </c>
      <c r="AF52" s="70">
        <f>Q52/Q68</f>
        <v>9.8039215686274508E-3</v>
      </c>
      <c r="AG52" s="68"/>
      <c r="AH52" s="68"/>
      <c r="AI52" s="68"/>
      <c r="AJ52" s="68"/>
      <c r="AK52" s="68"/>
      <c r="AL52" s="68"/>
      <c r="AM52" s="68"/>
    </row>
    <row r="53" spans="3:39" x14ac:dyDescent="0.25">
      <c r="C53" s="2">
        <v>150353650</v>
      </c>
      <c r="D53" s="2">
        <v>3286757</v>
      </c>
      <c r="E53" s="3">
        <v>42383.006354166668</v>
      </c>
      <c r="F53" s="31" t="s">
        <v>118</v>
      </c>
      <c r="Z53" s="27"/>
    </row>
    <row r="54" spans="3:39" x14ac:dyDescent="0.25">
      <c r="C54" s="2">
        <v>150349870</v>
      </c>
      <c r="D54" s="2">
        <v>3286698</v>
      </c>
      <c r="E54" s="3">
        <v>42382.707118055558</v>
      </c>
      <c r="F54" s="31" t="s">
        <v>119</v>
      </c>
    </row>
    <row r="55" spans="3:39" x14ac:dyDescent="0.25">
      <c r="C55" s="2">
        <v>150281527</v>
      </c>
      <c r="D55" s="2">
        <v>3284576</v>
      </c>
      <c r="E55" s="3">
        <v>42382.404988425929</v>
      </c>
      <c r="F55" s="31" t="s">
        <v>120</v>
      </c>
    </row>
    <row r="56" spans="3:39" x14ac:dyDescent="0.25">
      <c r="C56" s="2">
        <v>150276695</v>
      </c>
      <c r="D56" s="2">
        <v>3284415</v>
      </c>
      <c r="E56" s="3">
        <v>42382.085648148146</v>
      </c>
      <c r="F56" s="31" t="s">
        <v>10</v>
      </c>
    </row>
    <row r="57" spans="3:39" x14ac:dyDescent="0.25">
      <c r="C57" s="2">
        <v>150109742</v>
      </c>
      <c r="D57" s="2">
        <v>3279658</v>
      </c>
      <c r="E57" s="3">
        <v>42380.362546296295</v>
      </c>
      <c r="F57" s="31" t="s">
        <v>10</v>
      </c>
    </row>
    <row r="58" spans="3:39" x14ac:dyDescent="0.25">
      <c r="C58" s="2">
        <v>149964009</v>
      </c>
      <c r="D58" s="2">
        <v>3276646</v>
      </c>
      <c r="E58" s="3">
        <v>42375.841874999998</v>
      </c>
      <c r="F58" s="31" t="s">
        <v>26</v>
      </c>
      <c r="M58" s="73" t="s">
        <v>1096</v>
      </c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5"/>
    </row>
    <row r="59" spans="3:39" x14ac:dyDescent="0.25">
      <c r="C59" s="2">
        <v>149963662</v>
      </c>
      <c r="D59" s="2">
        <v>3276640</v>
      </c>
      <c r="E59" s="3">
        <v>42375.828043981484</v>
      </c>
      <c r="F59" s="31" t="s">
        <v>123</v>
      </c>
      <c r="M59" s="1" t="s">
        <v>1056</v>
      </c>
      <c r="N59" s="1" t="s">
        <v>1095</v>
      </c>
      <c r="O59" s="1" t="s">
        <v>1058</v>
      </c>
      <c r="P59" s="1" t="s">
        <v>1059</v>
      </c>
      <c r="Q59" s="1" t="s">
        <v>1060</v>
      </c>
      <c r="R59" s="1" t="s">
        <v>1061</v>
      </c>
      <c r="S59" s="1" t="s">
        <v>1062</v>
      </c>
      <c r="T59" s="1" t="s">
        <v>1063</v>
      </c>
      <c r="U59" s="1" t="s">
        <v>1064</v>
      </c>
      <c r="V59" s="1" t="s">
        <v>1065</v>
      </c>
      <c r="W59" s="1" t="s">
        <v>1066</v>
      </c>
      <c r="X59" s="1" t="s">
        <v>1067</v>
      </c>
    </row>
    <row r="60" spans="3:39" x14ac:dyDescent="0.25">
      <c r="C60" s="2">
        <v>149370490</v>
      </c>
      <c r="D60" s="2">
        <v>3257455</v>
      </c>
      <c r="E60" s="3">
        <v>42361.139398148145</v>
      </c>
      <c r="F60" s="31" t="s">
        <v>132</v>
      </c>
      <c r="M60" s="50">
        <f>45+384+157+317+263</f>
        <v>1166</v>
      </c>
      <c r="N60" s="50">
        <f>303+171+297+207</f>
        <v>978</v>
      </c>
      <c r="O60" s="50">
        <f>227+202+303+282</f>
        <v>1014</v>
      </c>
      <c r="P60" s="50">
        <f>253+320+181+209+103</f>
        <v>1066</v>
      </c>
      <c r="Q60" s="50">
        <f>104+201+316+245+167</f>
        <v>1033</v>
      </c>
      <c r="R60" s="50">
        <f>236+302+246+374</f>
        <v>1158</v>
      </c>
      <c r="S60" s="50">
        <f>353+379+162+259</f>
        <v>1153</v>
      </c>
      <c r="T60" s="50">
        <f>117+438</f>
        <v>555</v>
      </c>
      <c r="U60" s="50">
        <f>450+349+341+370</f>
        <v>1510</v>
      </c>
      <c r="V60" s="50">
        <f>260+379+275+380+308</f>
        <v>1602</v>
      </c>
      <c r="W60" s="50">
        <f>260+136+432+340</f>
        <v>1168</v>
      </c>
      <c r="X60" s="50">
        <f>326+173+160</f>
        <v>659</v>
      </c>
      <c r="Z60" s="50">
        <f>SUM(M60:X60)</f>
        <v>13062</v>
      </c>
    </row>
    <row r="61" spans="3:39" x14ac:dyDescent="0.25">
      <c r="C61" s="2">
        <v>149313237</v>
      </c>
      <c r="D61" s="2">
        <v>3255354</v>
      </c>
      <c r="E61" s="3">
        <v>42360.392650462964</v>
      </c>
      <c r="F61" s="31" t="s">
        <v>133</v>
      </c>
    </row>
    <row r="62" spans="3:39" x14ac:dyDescent="0.25">
      <c r="C62" s="2">
        <v>149210221</v>
      </c>
      <c r="D62" s="2">
        <v>3252817</v>
      </c>
      <c r="E62" s="3">
        <v>42357.094004629631</v>
      </c>
      <c r="F62" s="31" t="s">
        <v>46</v>
      </c>
      <c r="M62" s="73" t="s">
        <v>1097</v>
      </c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5"/>
    </row>
    <row r="63" spans="3:39" x14ac:dyDescent="0.25">
      <c r="C63" s="2">
        <v>149137368</v>
      </c>
      <c r="D63" s="2">
        <v>3250206</v>
      </c>
      <c r="E63" s="3">
        <v>42355.778657407405</v>
      </c>
      <c r="F63" s="31" t="s">
        <v>137</v>
      </c>
      <c r="M63" s="1" t="s">
        <v>1056</v>
      </c>
      <c r="N63" s="1" t="s">
        <v>1095</v>
      </c>
      <c r="O63" s="1" t="s">
        <v>1058</v>
      </c>
      <c r="P63" s="1" t="s">
        <v>1059</v>
      </c>
      <c r="Q63" s="1" t="s">
        <v>1060</v>
      </c>
      <c r="R63" s="1" t="s">
        <v>1061</v>
      </c>
      <c r="S63" s="1" t="s">
        <v>1062</v>
      </c>
      <c r="T63" s="1" t="s">
        <v>1063</v>
      </c>
      <c r="U63" s="1" t="s">
        <v>1064</v>
      </c>
      <c r="V63" s="1" t="s">
        <v>1065</v>
      </c>
      <c r="W63" s="1" t="s">
        <v>1066</v>
      </c>
      <c r="X63" s="1" t="s">
        <v>1067</v>
      </c>
    </row>
    <row r="64" spans="3:39" x14ac:dyDescent="0.25">
      <c r="C64" s="2">
        <v>149050853</v>
      </c>
      <c r="D64" s="2">
        <v>3247396</v>
      </c>
      <c r="E64" s="3">
        <v>42354.983287037037</v>
      </c>
      <c r="F64" s="31" t="s">
        <v>114</v>
      </c>
      <c r="M64" s="50">
        <f>2+400+282+303+334</f>
        <v>1321</v>
      </c>
      <c r="N64" s="50">
        <f>424+293+317+334</f>
        <v>1368</v>
      </c>
      <c r="O64" s="50">
        <f>254+273+462+364</f>
        <v>1353</v>
      </c>
      <c r="P64" s="50">
        <f>303+311+335+327+190</f>
        <v>1466</v>
      </c>
      <c r="Q64" s="50">
        <f>62+186+194+332+318</f>
        <v>1092</v>
      </c>
      <c r="R64" s="50">
        <f>342+351+258+347</f>
        <v>1298</v>
      </c>
      <c r="S64" s="50">
        <f>281+385+118</f>
        <v>784</v>
      </c>
      <c r="T64" s="50">
        <f>4+313+373</f>
        <v>690</v>
      </c>
      <c r="U64" s="50">
        <f>470+381+479+224+369</f>
        <v>1923</v>
      </c>
      <c r="V64" s="50">
        <f>298+381+459+466+458</f>
        <v>2062</v>
      </c>
      <c r="W64" s="50">
        <f>553+408+342+469</f>
        <v>1772</v>
      </c>
      <c r="X64" s="50">
        <f>359+413+394+180</f>
        <v>1346</v>
      </c>
      <c r="Z64" s="50">
        <f>SUM(M64:X64)</f>
        <v>16475</v>
      </c>
    </row>
    <row r="65" spans="3:26" x14ac:dyDescent="0.25">
      <c r="C65" s="2">
        <v>148981452</v>
      </c>
      <c r="D65" s="2">
        <v>3244755</v>
      </c>
      <c r="E65" s="3">
        <v>42354.379918981482</v>
      </c>
      <c r="F65" s="31" t="s">
        <v>141</v>
      </c>
    </row>
    <row r="66" spans="3:26" x14ac:dyDescent="0.25">
      <c r="C66" s="2">
        <v>148971470</v>
      </c>
      <c r="D66" s="2">
        <v>3244625</v>
      </c>
      <c r="E66" s="3">
        <v>42354.146805555552</v>
      </c>
      <c r="F66" s="31" t="s">
        <v>46</v>
      </c>
      <c r="M66" s="73" t="s">
        <v>1098</v>
      </c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5"/>
    </row>
    <row r="67" spans="3:26" x14ac:dyDescent="0.25">
      <c r="C67" s="2">
        <v>148969024</v>
      </c>
      <c r="D67" s="2">
        <v>3244574</v>
      </c>
      <c r="E67" s="3">
        <v>42353.839328703703</v>
      </c>
      <c r="F67" s="31" t="s">
        <v>137</v>
      </c>
      <c r="M67" s="1" t="s">
        <v>1056</v>
      </c>
      <c r="N67" s="1" t="s">
        <v>1095</v>
      </c>
      <c r="O67" s="1" t="s">
        <v>1058</v>
      </c>
      <c r="P67" s="1" t="s">
        <v>1059</v>
      </c>
      <c r="Q67" s="1" t="s">
        <v>1060</v>
      </c>
      <c r="R67" s="1" t="s">
        <v>1061</v>
      </c>
      <c r="S67" s="1" t="s">
        <v>1062</v>
      </c>
      <c r="T67" s="1" t="s">
        <v>1063</v>
      </c>
      <c r="U67" s="1" t="s">
        <v>1064</v>
      </c>
      <c r="V67" s="1" t="s">
        <v>1065</v>
      </c>
      <c r="W67" s="1" t="s">
        <v>1066</v>
      </c>
      <c r="X67" s="1" t="s">
        <v>1067</v>
      </c>
    </row>
    <row r="68" spans="3:26" x14ac:dyDescent="0.25">
      <c r="C68" s="2">
        <v>148906141</v>
      </c>
      <c r="D68" s="2">
        <v>3242777</v>
      </c>
      <c r="E68" s="3">
        <v>42353.163773148146</v>
      </c>
      <c r="F68" s="31" t="s">
        <v>119</v>
      </c>
      <c r="M68" s="50">
        <f>400+523+416+475</f>
        <v>1814</v>
      </c>
      <c r="N68" s="50">
        <f>550+395+446+374</f>
        <v>1765</v>
      </c>
      <c r="O68" s="50">
        <f>528+537+464+564+472</f>
        <v>2565</v>
      </c>
      <c r="P68" s="50">
        <f>475+461+571+415</f>
        <v>1922</v>
      </c>
      <c r="Q68" s="50">
        <f>234+378</f>
        <v>612</v>
      </c>
      <c r="R68" s="50">
        <v>0</v>
      </c>
      <c r="S68" s="50">
        <v>0</v>
      </c>
      <c r="T68" s="50">
        <v>0</v>
      </c>
      <c r="U68" s="50">
        <v>0</v>
      </c>
      <c r="V68" s="50">
        <v>0</v>
      </c>
      <c r="W68" s="50">
        <v>0</v>
      </c>
      <c r="X68" s="50">
        <v>0</v>
      </c>
      <c r="Z68" s="50">
        <f>SUM(M68:X68)</f>
        <v>8678</v>
      </c>
    </row>
    <row r="69" spans="3:26" x14ac:dyDescent="0.25">
      <c r="C69" s="2">
        <v>148781365</v>
      </c>
      <c r="D69" s="2">
        <v>3240255</v>
      </c>
      <c r="E69" s="3">
        <v>42352.158946759257</v>
      </c>
      <c r="F69" s="31" t="s">
        <v>145</v>
      </c>
    </row>
    <row r="70" spans="3:26" x14ac:dyDescent="0.25">
      <c r="C70" s="2">
        <v>148230798</v>
      </c>
      <c r="D70" s="2">
        <v>3237902</v>
      </c>
      <c r="E70" s="3">
        <v>42349.169814814813</v>
      </c>
      <c r="F70" s="31" t="s">
        <v>26</v>
      </c>
    </row>
    <row r="71" spans="3:26" x14ac:dyDescent="0.25">
      <c r="C71" s="2">
        <v>148052007</v>
      </c>
      <c r="D71" s="2">
        <v>3235575</v>
      </c>
      <c r="E71" s="3">
        <v>42348.078136574077</v>
      </c>
      <c r="F71" s="31" t="s">
        <v>148</v>
      </c>
    </row>
    <row r="72" spans="3:26" x14ac:dyDescent="0.25">
      <c r="C72" s="2">
        <v>147728105</v>
      </c>
      <c r="D72" s="2">
        <v>3227429</v>
      </c>
      <c r="E72" s="3">
        <v>42342.521041666667</v>
      </c>
      <c r="F72" s="31" t="s">
        <v>12</v>
      </c>
      <c r="M72" s="52"/>
      <c r="N72" s="53"/>
      <c r="O72" s="54"/>
      <c r="P72" s="52"/>
    </row>
    <row r="73" spans="3:26" x14ac:dyDescent="0.25">
      <c r="C73" s="2">
        <v>147324773</v>
      </c>
      <c r="D73" s="2">
        <v>3215904</v>
      </c>
      <c r="E73" s="3">
        <v>42334.764409722222</v>
      </c>
      <c r="F73" s="31" t="s">
        <v>159</v>
      </c>
      <c r="M73" s="52"/>
      <c r="N73" s="53"/>
      <c r="O73" s="54"/>
      <c r="P73" s="52"/>
    </row>
    <row r="74" spans="3:26" x14ac:dyDescent="0.25">
      <c r="C74" s="2">
        <v>147310489</v>
      </c>
      <c r="D74" s="2">
        <v>3214950</v>
      </c>
      <c r="E74" s="3">
        <v>42334.654351851852</v>
      </c>
      <c r="F74" s="31" t="s">
        <v>10</v>
      </c>
      <c r="M74" s="27"/>
      <c r="N74" s="27"/>
      <c r="O74" s="27"/>
      <c r="P74" s="27"/>
    </row>
    <row r="75" spans="3:26" x14ac:dyDescent="0.25">
      <c r="C75" s="2">
        <v>147136347</v>
      </c>
      <c r="D75" s="2">
        <v>3210031</v>
      </c>
      <c r="E75" s="3">
        <v>42332.442719907405</v>
      </c>
      <c r="F75" s="31" t="s">
        <v>10</v>
      </c>
    </row>
    <row r="76" spans="3:26" x14ac:dyDescent="0.25">
      <c r="C76" s="2">
        <v>147131595</v>
      </c>
      <c r="D76" s="2">
        <v>3209970</v>
      </c>
      <c r="E76" s="3">
        <v>42332.40824074074</v>
      </c>
      <c r="F76" s="31" t="s">
        <v>10</v>
      </c>
    </row>
    <row r="77" spans="3:26" x14ac:dyDescent="0.25">
      <c r="C77" s="2">
        <v>147104307</v>
      </c>
      <c r="D77" s="2">
        <v>3209732</v>
      </c>
      <c r="E77" s="3">
        <v>42331.718449074076</v>
      </c>
      <c r="F77" s="31" t="s">
        <v>10</v>
      </c>
    </row>
    <row r="78" spans="3:26" x14ac:dyDescent="0.25">
      <c r="C78" s="2">
        <v>147037822</v>
      </c>
      <c r="D78" s="2">
        <v>3207819</v>
      </c>
      <c r="E78" s="3">
        <v>42329.042326388888</v>
      </c>
      <c r="F78" s="31" t="s">
        <v>174</v>
      </c>
    </row>
    <row r="79" spans="3:26" x14ac:dyDescent="0.25">
      <c r="C79" s="2">
        <v>146982063</v>
      </c>
      <c r="D79" s="2">
        <v>3205958</v>
      </c>
      <c r="E79" s="3">
        <v>42328.112905092596</v>
      </c>
      <c r="F79" s="31" t="s">
        <v>30</v>
      </c>
    </row>
    <row r="80" spans="3:26" ht="18.75" customHeight="1" x14ac:dyDescent="0.25">
      <c r="C80" s="2">
        <v>146810754</v>
      </c>
      <c r="D80" s="2">
        <v>3200637</v>
      </c>
      <c r="E80" s="3">
        <v>42325.523159722223</v>
      </c>
      <c r="F80" s="31" t="s">
        <v>178</v>
      </c>
    </row>
    <row r="81" spans="3:6" x14ac:dyDescent="0.25">
      <c r="C81" s="2">
        <v>146803871</v>
      </c>
      <c r="D81" s="2">
        <v>3200185</v>
      </c>
      <c r="E81" s="3">
        <v>42325.393206018518</v>
      </c>
      <c r="F81" s="31" t="s">
        <v>10</v>
      </c>
    </row>
    <row r="82" spans="3:6" x14ac:dyDescent="0.25">
      <c r="C82" s="2">
        <v>146153890</v>
      </c>
      <c r="D82" s="2">
        <v>3179337</v>
      </c>
      <c r="E82" s="3">
        <v>42311.388171296298</v>
      </c>
      <c r="F82" s="31" t="s">
        <v>10</v>
      </c>
    </row>
    <row r="83" spans="3:6" x14ac:dyDescent="0.25">
      <c r="C83" s="2">
        <v>149811373</v>
      </c>
      <c r="D83" s="2">
        <v>3174156</v>
      </c>
      <c r="E83" s="3">
        <v>42308.106458333335</v>
      </c>
      <c r="F83" s="31" t="s">
        <v>14</v>
      </c>
    </row>
    <row r="84" spans="3:6" x14ac:dyDescent="0.25">
      <c r="C84" s="2">
        <v>145864407</v>
      </c>
      <c r="D84" s="2">
        <v>3169471</v>
      </c>
      <c r="E84" s="3">
        <v>42305.773819444446</v>
      </c>
      <c r="F84" s="31" t="s">
        <v>12</v>
      </c>
    </row>
    <row r="85" spans="3:6" x14ac:dyDescent="0.25">
      <c r="C85" s="2">
        <v>145709889</v>
      </c>
      <c r="D85" s="2">
        <v>3163826</v>
      </c>
      <c r="E85" s="3">
        <v>42303.520833333336</v>
      </c>
      <c r="F85" s="31" t="s">
        <v>213</v>
      </c>
    </row>
    <row r="86" spans="3:6" x14ac:dyDescent="0.25">
      <c r="C86" s="2">
        <v>145662332</v>
      </c>
      <c r="D86" s="2">
        <v>3163153</v>
      </c>
      <c r="E86" s="3">
        <v>42301.095405092594</v>
      </c>
      <c r="F86" s="31" t="s">
        <v>217</v>
      </c>
    </row>
    <row r="87" spans="3:6" x14ac:dyDescent="0.25">
      <c r="C87" s="2">
        <v>145533985</v>
      </c>
      <c r="D87" s="2">
        <v>3159174</v>
      </c>
      <c r="E87" s="3">
        <v>42299.172488425924</v>
      </c>
      <c r="F87" s="31" t="s">
        <v>219</v>
      </c>
    </row>
    <row r="88" spans="3:6" x14ac:dyDescent="0.25">
      <c r="C88" s="2">
        <v>145358555</v>
      </c>
      <c r="D88" s="2">
        <v>3153070</v>
      </c>
      <c r="E88" s="3">
        <v>42296.536898148152</v>
      </c>
      <c r="F88" s="31" t="s">
        <v>10</v>
      </c>
    </row>
    <row r="89" spans="3:6" x14ac:dyDescent="0.25">
      <c r="C89" s="2">
        <v>145199010</v>
      </c>
      <c r="D89" s="2">
        <v>3148733</v>
      </c>
      <c r="E89" s="3">
        <v>42291.969166666669</v>
      </c>
      <c r="F89" s="31" t="s">
        <v>227</v>
      </c>
    </row>
    <row r="90" spans="3:6" x14ac:dyDescent="0.25">
      <c r="C90" s="2">
        <v>145197836</v>
      </c>
      <c r="D90" s="2">
        <v>3148713</v>
      </c>
      <c r="E90" s="3">
        <v>42291.854895833334</v>
      </c>
      <c r="F90" s="31" t="s">
        <v>229</v>
      </c>
    </row>
    <row r="91" spans="3:6" x14ac:dyDescent="0.25">
      <c r="C91" s="2">
        <v>145128095</v>
      </c>
      <c r="D91" s="2">
        <v>3147770</v>
      </c>
      <c r="E91" s="3">
        <v>42291.76898148148</v>
      </c>
      <c r="F91" s="31" t="s">
        <v>26</v>
      </c>
    </row>
    <row r="92" spans="3:6" x14ac:dyDescent="0.25">
      <c r="C92" s="2">
        <v>145169698</v>
      </c>
      <c r="D92" s="2">
        <v>3147355</v>
      </c>
      <c r="E92" s="3">
        <v>42291.543506944443</v>
      </c>
      <c r="F92" s="31" t="s">
        <v>232</v>
      </c>
    </row>
    <row r="93" spans="3:6" x14ac:dyDescent="0.25">
      <c r="C93" s="2">
        <v>145126785</v>
      </c>
      <c r="D93" s="2">
        <v>3146429</v>
      </c>
      <c r="E93" s="3">
        <v>42290.730370370373</v>
      </c>
      <c r="F93" s="31" t="s">
        <v>30</v>
      </c>
    </row>
    <row r="94" spans="3:6" x14ac:dyDescent="0.25">
      <c r="C94" s="2">
        <v>149095288</v>
      </c>
      <c r="D94" s="2">
        <v>3144287</v>
      </c>
      <c r="E94" s="3">
        <v>42289.724803240744</v>
      </c>
      <c r="F94" s="31" t="s">
        <v>30</v>
      </c>
    </row>
    <row r="95" spans="3:6" x14ac:dyDescent="0.25">
      <c r="C95" s="2">
        <v>144742716</v>
      </c>
      <c r="D95" s="2">
        <v>3133877</v>
      </c>
      <c r="E95" s="3">
        <v>42283.547013888892</v>
      </c>
      <c r="F95" s="31" t="s">
        <v>244</v>
      </c>
    </row>
    <row r="96" spans="3:6" x14ac:dyDescent="0.25">
      <c r="C96" s="2">
        <v>144616869</v>
      </c>
      <c r="D96" s="2">
        <v>3130656</v>
      </c>
      <c r="E96" s="3">
        <v>42280.099270833336</v>
      </c>
      <c r="F96" s="31" t="s">
        <v>246</v>
      </c>
    </row>
    <row r="97" spans="3:6" x14ac:dyDescent="0.25">
      <c r="C97" s="2">
        <v>149016537</v>
      </c>
      <c r="D97" s="2">
        <v>3128631</v>
      </c>
      <c r="E97" s="3">
        <v>42279.091817129629</v>
      </c>
      <c r="F97" s="31" t="s">
        <v>248</v>
      </c>
    </row>
    <row r="98" spans="3:6" x14ac:dyDescent="0.25">
      <c r="C98" s="2">
        <v>144545621</v>
      </c>
      <c r="D98" s="2">
        <v>3128512</v>
      </c>
      <c r="E98" s="3">
        <v>42278.720416666663</v>
      </c>
      <c r="F98" s="31" t="s">
        <v>10</v>
      </c>
    </row>
    <row r="99" spans="3:6" x14ac:dyDescent="0.25">
      <c r="C99" s="2">
        <v>144463556</v>
      </c>
      <c r="D99" s="2">
        <v>3125813</v>
      </c>
      <c r="E99" s="3">
        <v>42278.194097222222</v>
      </c>
      <c r="F99" s="31" t="s">
        <v>10</v>
      </c>
    </row>
    <row r="100" spans="3:6" x14ac:dyDescent="0.25">
      <c r="C100" s="2">
        <v>144253531</v>
      </c>
      <c r="D100" s="2">
        <v>3119332</v>
      </c>
      <c r="E100" s="3">
        <v>42272.869664351849</v>
      </c>
      <c r="F100" s="31" t="s">
        <v>10</v>
      </c>
    </row>
    <row r="101" spans="3:6" x14ac:dyDescent="0.25">
      <c r="C101" s="2">
        <v>144252154</v>
      </c>
      <c r="D101" s="2">
        <v>3119313</v>
      </c>
      <c r="E101" s="3">
        <v>42272.765844907408</v>
      </c>
      <c r="F101" s="31" t="s">
        <v>59</v>
      </c>
    </row>
    <row r="102" spans="3:6" x14ac:dyDescent="0.25">
      <c r="C102" s="2">
        <v>144242016</v>
      </c>
      <c r="D102" s="2">
        <v>3118925</v>
      </c>
      <c r="E102" s="3">
        <v>42272.584039351852</v>
      </c>
      <c r="F102" s="31" t="s">
        <v>57</v>
      </c>
    </row>
    <row r="103" spans="3:6" x14ac:dyDescent="0.25">
      <c r="C103" s="2">
        <v>144208758</v>
      </c>
      <c r="D103" s="2">
        <v>3117908</v>
      </c>
      <c r="E103" s="3">
        <v>42272.426793981482</v>
      </c>
      <c r="F103" s="31" t="s">
        <v>10</v>
      </c>
    </row>
    <row r="104" spans="3:6" x14ac:dyDescent="0.25">
      <c r="C104" s="2">
        <v>148793433</v>
      </c>
      <c r="D104" s="2">
        <v>3111560</v>
      </c>
      <c r="E104" s="3">
        <v>42269.418946759259</v>
      </c>
      <c r="F104" s="31" t="s">
        <v>256</v>
      </c>
    </row>
    <row r="105" spans="3:6" x14ac:dyDescent="0.25">
      <c r="C105" s="2">
        <v>144011757</v>
      </c>
      <c r="D105" s="2">
        <v>3111174</v>
      </c>
      <c r="E105" s="3">
        <v>42268.676666666666</v>
      </c>
      <c r="F105" s="31" t="s">
        <v>244</v>
      </c>
    </row>
    <row r="106" spans="3:6" x14ac:dyDescent="0.25">
      <c r="C106" s="2">
        <v>143942013</v>
      </c>
      <c r="D106" s="2">
        <v>3109154</v>
      </c>
      <c r="E106" s="3">
        <v>42265.813761574071</v>
      </c>
      <c r="F106" s="31" t="s">
        <v>10</v>
      </c>
    </row>
    <row r="107" spans="3:6" x14ac:dyDescent="0.25">
      <c r="C107" s="2">
        <v>143882441</v>
      </c>
      <c r="D107" s="2">
        <v>3107067</v>
      </c>
      <c r="E107" s="3">
        <v>42264.740798611114</v>
      </c>
      <c r="F107" s="31" t="s">
        <v>10</v>
      </c>
    </row>
    <row r="108" spans="3:6" x14ac:dyDescent="0.25">
      <c r="C108" s="2">
        <v>143818303</v>
      </c>
      <c r="D108" s="2">
        <v>3105110</v>
      </c>
      <c r="E108" s="3">
        <v>42263.824131944442</v>
      </c>
      <c r="F108" s="31" t="s">
        <v>10</v>
      </c>
    </row>
    <row r="109" spans="3:6" x14ac:dyDescent="0.25">
      <c r="C109" s="2">
        <v>143759797</v>
      </c>
      <c r="D109" s="2">
        <v>3103220</v>
      </c>
      <c r="E109" s="3">
        <v>42263.002638888887</v>
      </c>
      <c r="F109" s="31" t="s">
        <v>30</v>
      </c>
    </row>
    <row r="110" spans="3:6" x14ac:dyDescent="0.25">
      <c r="C110" s="2">
        <v>143721303</v>
      </c>
      <c r="D110" s="2">
        <v>3101683</v>
      </c>
      <c r="E110" s="3">
        <v>42262.510335648149</v>
      </c>
      <c r="F110" s="31" t="s">
        <v>46</v>
      </c>
    </row>
    <row r="111" spans="3:6" x14ac:dyDescent="0.25">
      <c r="C111" s="2">
        <v>143721279</v>
      </c>
      <c r="D111" s="2">
        <v>3101682</v>
      </c>
      <c r="E111" s="3">
        <v>42262.509293981479</v>
      </c>
      <c r="F111" s="31" t="s">
        <v>46</v>
      </c>
    </row>
    <row r="112" spans="3:6" x14ac:dyDescent="0.25">
      <c r="C112" s="2">
        <v>143569209</v>
      </c>
      <c r="D112" s="2">
        <v>3097430</v>
      </c>
      <c r="E112" s="3">
        <v>42258.098414351851</v>
      </c>
      <c r="F112" s="31" t="s">
        <v>262</v>
      </c>
    </row>
    <row r="113" spans="3:6" x14ac:dyDescent="0.25">
      <c r="C113" s="2">
        <v>143527623</v>
      </c>
      <c r="D113" s="2">
        <v>3095449</v>
      </c>
      <c r="E113" s="3">
        <v>42257.475162037037</v>
      </c>
      <c r="F113" s="31" t="s">
        <v>265</v>
      </c>
    </row>
    <row r="114" spans="3:6" x14ac:dyDescent="0.25">
      <c r="C114" s="2">
        <v>143093555</v>
      </c>
      <c r="D114" s="2">
        <v>3082917</v>
      </c>
      <c r="E114" s="3">
        <v>42248.966863425929</v>
      </c>
      <c r="F114" s="31" t="s">
        <v>275</v>
      </c>
    </row>
    <row r="115" spans="3:6" x14ac:dyDescent="0.25">
      <c r="C115" s="2">
        <v>143008071</v>
      </c>
      <c r="D115" s="2">
        <v>3081220</v>
      </c>
      <c r="E115" s="3">
        <v>42247.94253472222</v>
      </c>
      <c r="F115" s="31" t="s">
        <v>145</v>
      </c>
    </row>
    <row r="116" spans="3:6" x14ac:dyDescent="0.25">
      <c r="C116" s="2">
        <v>142995146</v>
      </c>
      <c r="D116" s="2">
        <v>3080417</v>
      </c>
      <c r="E116" s="3">
        <v>42247.662002314813</v>
      </c>
      <c r="F116" s="31" t="s">
        <v>276</v>
      </c>
    </row>
    <row r="117" spans="3:6" x14ac:dyDescent="0.25">
      <c r="C117" s="2">
        <v>142946997</v>
      </c>
      <c r="D117" s="2">
        <v>3079727</v>
      </c>
      <c r="E117" s="3">
        <v>42245.138819444444</v>
      </c>
      <c r="F117" s="31" t="s">
        <v>10</v>
      </c>
    </row>
    <row r="118" spans="3:6" x14ac:dyDescent="0.25">
      <c r="C118" s="2">
        <v>142924038</v>
      </c>
      <c r="D118" s="2">
        <v>3078874</v>
      </c>
      <c r="E118" s="3">
        <v>42244.495972222219</v>
      </c>
      <c r="F118" s="31" t="s">
        <v>145</v>
      </c>
    </row>
    <row r="119" spans="3:6" x14ac:dyDescent="0.25">
      <c r="C119" s="2">
        <v>142901883</v>
      </c>
      <c r="D119" s="2">
        <v>3078711</v>
      </c>
      <c r="E119" s="3">
        <v>42243.712326388886</v>
      </c>
      <c r="F119" s="31" t="s">
        <v>279</v>
      </c>
    </row>
    <row r="120" spans="3:6" x14ac:dyDescent="0.25">
      <c r="C120" s="2">
        <v>142873233</v>
      </c>
      <c r="D120" s="2">
        <v>3077705</v>
      </c>
      <c r="E120" s="3">
        <v>42243.492766203701</v>
      </c>
      <c r="F120" s="31" t="s">
        <v>21</v>
      </c>
    </row>
    <row r="121" spans="3:6" x14ac:dyDescent="0.25">
      <c r="C121" s="2">
        <v>142807966</v>
      </c>
      <c r="D121" s="2">
        <v>3076348</v>
      </c>
      <c r="E121" s="3">
        <v>42242.058842592596</v>
      </c>
      <c r="F121" s="31" t="s">
        <v>57</v>
      </c>
    </row>
    <row r="122" spans="3:6" x14ac:dyDescent="0.25">
      <c r="C122" s="2">
        <v>142649675</v>
      </c>
      <c r="D122" s="2">
        <v>3072459</v>
      </c>
      <c r="E122" s="3">
        <v>42237.384513888886</v>
      </c>
      <c r="F122" s="31" t="s">
        <v>57</v>
      </c>
    </row>
    <row r="123" spans="3:6" x14ac:dyDescent="0.25">
      <c r="C123" s="2">
        <v>142554121</v>
      </c>
      <c r="D123" s="2">
        <v>3069549</v>
      </c>
      <c r="E123" s="3">
        <v>42235.560231481482</v>
      </c>
      <c r="F123" s="31" t="s">
        <v>70</v>
      </c>
    </row>
    <row r="124" spans="3:6" x14ac:dyDescent="0.25">
      <c r="C124" s="2">
        <v>142528441</v>
      </c>
      <c r="D124" s="2">
        <v>3069087</v>
      </c>
      <c r="E124" s="3">
        <v>42234.784502314818</v>
      </c>
      <c r="F124" s="31" t="s">
        <v>287</v>
      </c>
    </row>
    <row r="125" spans="3:6" x14ac:dyDescent="0.25">
      <c r="C125" s="2">
        <v>100751702</v>
      </c>
      <c r="D125" s="2">
        <v>3066238</v>
      </c>
      <c r="E125" s="3">
        <v>42233.559942129628</v>
      </c>
      <c r="F125" s="31" t="s">
        <v>288</v>
      </c>
    </row>
    <row r="126" spans="3:6" x14ac:dyDescent="0.25">
      <c r="C126" s="2">
        <v>141517098</v>
      </c>
      <c r="D126" s="2">
        <v>3032218</v>
      </c>
      <c r="E126" s="3">
        <v>42202.365393518521</v>
      </c>
      <c r="F126" s="31" t="s">
        <v>10</v>
      </c>
    </row>
    <row r="127" spans="3:6" x14ac:dyDescent="0.25">
      <c r="C127" s="2">
        <v>141515665</v>
      </c>
      <c r="D127" s="2">
        <v>3031948</v>
      </c>
      <c r="E127" s="3">
        <v>42202.056238425925</v>
      </c>
      <c r="F127" s="31" t="s">
        <v>30</v>
      </c>
    </row>
    <row r="128" spans="3:6" x14ac:dyDescent="0.25">
      <c r="C128" s="2">
        <v>141345183</v>
      </c>
      <c r="D128" s="2">
        <v>3026631</v>
      </c>
      <c r="E128" s="3">
        <v>42196.043333333335</v>
      </c>
      <c r="F128" s="31" t="s">
        <v>10</v>
      </c>
    </row>
    <row r="129" spans="3:6" x14ac:dyDescent="0.25">
      <c r="C129" s="2">
        <v>141225923</v>
      </c>
      <c r="D129" s="2">
        <v>3022990</v>
      </c>
      <c r="E129" s="3">
        <v>42194.116180555553</v>
      </c>
      <c r="F129" s="31" t="s">
        <v>10</v>
      </c>
    </row>
    <row r="130" spans="3:6" x14ac:dyDescent="0.25">
      <c r="C130" s="2">
        <v>141156667</v>
      </c>
      <c r="D130" s="2">
        <v>3021108</v>
      </c>
      <c r="E130" s="3">
        <v>42192.947604166664</v>
      </c>
      <c r="F130" s="31" t="s">
        <v>977</v>
      </c>
    </row>
    <row r="131" spans="3:6" x14ac:dyDescent="0.25">
      <c r="C131" s="2">
        <v>141155595</v>
      </c>
      <c r="D131" s="2">
        <v>3021092</v>
      </c>
      <c r="E131" s="3">
        <v>42192.715543981481</v>
      </c>
      <c r="F131" s="31" t="s">
        <v>300</v>
      </c>
    </row>
    <row r="132" spans="3:6" x14ac:dyDescent="0.25">
      <c r="C132" s="2">
        <v>141155571</v>
      </c>
      <c r="D132" s="2">
        <v>3021091</v>
      </c>
      <c r="E132" s="3">
        <v>42192.71466435185</v>
      </c>
      <c r="F132" s="31" t="s">
        <v>301</v>
      </c>
    </row>
    <row r="133" spans="3:6" x14ac:dyDescent="0.25">
      <c r="C133" s="2">
        <v>141037913</v>
      </c>
      <c r="D133" s="2">
        <v>3017658</v>
      </c>
      <c r="E133" s="3">
        <v>42191.287962962961</v>
      </c>
      <c r="F133" s="31" t="s">
        <v>304</v>
      </c>
    </row>
    <row r="134" spans="3:6" x14ac:dyDescent="0.25">
      <c r="C134" s="2">
        <v>141021092</v>
      </c>
      <c r="D134" s="2">
        <v>3017607</v>
      </c>
      <c r="E134" s="3">
        <v>42189.112488425926</v>
      </c>
      <c r="F134" s="31" t="s">
        <v>119</v>
      </c>
    </row>
    <row r="135" spans="3:6" x14ac:dyDescent="0.25">
      <c r="C135" s="2">
        <v>140515610</v>
      </c>
      <c r="D135" s="2">
        <v>3002695</v>
      </c>
      <c r="E135" s="3">
        <v>42179.1953125</v>
      </c>
      <c r="F135" s="31" t="s">
        <v>30</v>
      </c>
    </row>
    <row r="136" spans="3:6" x14ac:dyDescent="0.25">
      <c r="C136" s="2">
        <v>140469168</v>
      </c>
      <c r="D136" s="2">
        <v>3001495</v>
      </c>
      <c r="E136" s="3">
        <v>42178.536273148151</v>
      </c>
      <c r="F136" s="31" t="s">
        <v>119</v>
      </c>
    </row>
    <row r="137" spans="3:6" x14ac:dyDescent="0.25">
      <c r="C137" s="2">
        <v>140452761</v>
      </c>
      <c r="D137" s="2">
        <v>3000797</v>
      </c>
      <c r="E137" s="3">
        <v>42177.77584490741</v>
      </c>
      <c r="F137" s="31" t="s">
        <v>312</v>
      </c>
    </row>
    <row r="138" spans="3:6" x14ac:dyDescent="0.25">
      <c r="C138" s="2">
        <v>140355398</v>
      </c>
      <c r="D138" s="2">
        <v>2998797</v>
      </c>
      <c r="E138" s="3">
        <v>42174.370069444441</v>
      </c>
      <c r="F138" s="31" t="s">
        <v>12</v>
      </c>
    </row>
    <row r="139" spans="3:6" x14ac:dyDescent="0.25">
      <c r="C139" s="2">
        <v>140350143</v>
      </c>
      <c r="D139" s="2">
        <v>2998772</v>
      </c>
      <c r="E139" s="3">
        <v>42174.174756944441</v>
      </c>
      <c r="F139" s="31" t="s">
        <v>10</v>
      </c>
    </row>
    <row r="140" spans="3:6" x14ac:dyDescent="0.25">
      <c r="C140" s="2">
        <v>140289066</v>
      </c>
      <c r="D140" s="2">
        <v>2996342</v>
      </c>
      <c r="E140" s="3">
        <v>42173.029849537037</v>
      </c>
      <c r="F140" s="31" t="s">
        <v>10</v>
      </c>
    </row>
    <row r="141" spans="3:6" x14ac:dyDescent="0.25">
      <c r="C141" s="2">
        <v>140065488</v>
      </c>
      <c r="D141" s="2">
        <v>2983779</v>
      </c>
      <c r="E141" s="3">
        <v>42171.110462962963</v>
      </c>
      <c r="F141" s="31" t="s">
        <v>323</v>
      </c>
    </row>
    <row r="142" spans="3:6" x14ac:dyDescent="0.25">
      <c r="C142" s="2">
        <v>140065175</v>
      </c>
      <c r="D142" s="2">
        <v>2983776</v>
      </c>
      <c r="E142" s="3">
        <v>42171.103344907409</v>
      </c>
      <c r="F142" s="31" t="s">
        <v>325</v>
      </c>
    </row>
    <row r="143" spans="3:6" x14ac:dyDescent="0.25">
      <c r="C143" s="2">
        <v>140000680</v>
      </c>
      <c r="D143" s="2">
        <v>2983196</v>
      </c>
      <c r="E143" s="3">
        <v>42167.741979166669</v>
      </c>
      <c r="F143" s="31" t="s">
        <v>12</v>
      </c>
    </row>
    <row r="144" spans="3:6" x14ac:dyDescent="0.25">
      <c r="C144" s="2">
        <v>139866812</v>
      </c>
      <c r="D144" s="2">
        <v>2979035</v>
      </c>
      <c r="E144" s="3">
        <v>42165.558425925927</v>
      </c>
      <c r="F144" s="31" t="s">
        <v>337</v>
      </c>
    </row>
    <row r="145" spans="3:6" x14ac:dyDescent="0.25">
      <c r="C145" s="2">
        <v>139847971</v>
      </c>
      <c r="D145" s="2">
        <v>2978381</v>
      </c>
      <c r="E145" s="3">
        <v>42165.408182870371</v>
      </c>
      <c r="F145" s="31" t="s">
        <v>338</v>
      </c>
    </row>
    <row r="146" spans="3:6" x14ac:dyDescent="0.25">
      <c r="C146" s="2">
        <v>139777902</v>
      </c>
      <c r="D146" s="2">
        <v>2976484</v>
      </c>
      <c r="E146" s="3">
        <v>42164.323796296296</v>
      </c>
      <c r="F146" s="31" t="s">
        <v>10</v>
      </c>
    </row>
    <row r="147" spans="3:6" x14ac:dyDescent="0.25">
      <c r="C147" s="2">
        <v>139569644</v>
      </c>
      <c r="D147" s="2">
        <v>2970914</v>
      </c>
      <c r="E147" s="3">
        <v>42159.037974537037</v>
      </c>
      <c r="F147" s="31" t="s">
        <v>344</v>
      </c>
    </row>
    <row r="148" spans="3:6" x14ac:dyDescent="0.25">
      <c r="C148" s="2">
        <v>139493504</v>
      </c>
      <c r="D148" s="2">
        <v>2969040</v>
      </c>
      <c r="E148" s="3">
        <v>42158.130659722221</v>
      </c>
      <c r="F148" s="31" t="s">
        <v>345</v>
      </c>
    </row>
    <row r="149" spans="3:6" x14ac:dyDescent="0.25">
      <c r="C149" s="2">
        <v>139464241</v>
      </c>
      <c r="D149" s="2">
        <v>2968022</v>
      </c>
      <c r="E149" s="3">
        <v>42157.559212962966</v>
      </c>
      <c r="F149" s="31" t="s">
        <v>246</v>
      </c>
    </row>
    <row r="150" spans="3:6" x14ac:dyDescent="0.25">
      <c r="C150" s="2">
        <v>139343285</v>
      </c>
      <c r="D150" s="2">
        <v>2965297</v>
      </c>
      <c r="E150" s="3">
        <v>42154.129016203704</v>
      </c>
      <c r="F150" s="31" t="s">
        <v>10</v>
      </c>
    </row>
    <row r="151" spans="3:6" x14ac:dyDescent="0.25">
      <c r="C151" s="2">
        <v>139317591</v>
      </c>
      <c r="D151" s="2">
        <v>2964555</v>
      </c>
      <c r="E151" s="3">
        <v>42153.657592592594</v>
      </c>
      <c r="F151" s="31" t="s">
        <v>348</v>
      </c>
    </row>
    <row r="152" spans="3:6" x14ac:dyDescent="0.25">
      <c r="C152" s="2">
        <v>139262578</v>
      </c>
      <c r="D152" s="2">
        <v>2963124</v>
      </c>
      <c r="E152" s="3">
        <v>42152.523310185185</v>
      </c>
      <c r="F152" s="31" t="s">
        <v>30</v>
      </c>
    </row>
    <row r="153" spans="3:6" x14ac:dyDescent="0.25">
      <c r="C153" s="2">
        <v>139222667</v>
      </c>
      <c r="D153" s="2">
        <v>2961888</v>
      </c>
      <c r="E153" s="3">
        <v>42152.131354166668</v>
      </c>
      <c r="F153" s="31" t="s">
        <v>10</v>
      </c>
    </row>
    <row r="154" spans="3:6" x14ac:dyDescent="0.25">
      <c r="C154" s="2">
        <v>139219663</v>
      </c>
      <c r="D154" s="2">
        <v>2961857</v>
      </c>
      <c r="E154" s="3">
        <v>42151.864745370367</v>
      </c>
      <c r="F154" s="31" t="s">
        <v>12</v>
      </c>
    </row>
    <row r="155" spans="3:6" x14ac:dyDescent="0.25">
      <c r="C155" s="2">
        <v>139148437</v>
      </c>
      <c r="D155" s="2">
        <v>2959926</v>
      </c>
      <c r="E155" s="3">
        <v>42151.149050925924</v>
      </c>
      <c r="F155" s="31" t="s">
        <v>354</v>
      </c>
    </row>
    <row r="156" spans="3:6" x14ac:dyDescent="0.25">
      <c r="C156" s="2">
        <v>139131735</v>
      </c>
      <c r="D156" s="2">
        <v>2959156</v>
      </c>
      <c r="E156" s="3">
        <v>42150.651018518518</v>
      </c>
      <c r="F156" s="31" t="s">
        <v>227</v>
      </c>
    </row>
    <row r="157" spans="3:6" x14ac:dyDescent="0.25">
      <c r="C157" s="2">
        <v>138989872</v>
      </c>
      <c r="D157" s="2">
        <v>2955890</v>
      </c>
      <c r="E157" s="3">
        <v>42146.176192129627</v>
      </c>
      <c r="F157" s="31" t="s">
        <v>357</v>
      </c>
    </row>
    <row r="158" spans="3:6" x14ac:dyDescent="0.25">
      <c r="C158" s="2">
        <v>138909398</v>
      </c>
      <c r="D158" s="2">
        <v>2953672</v>
      </c>
      <c r="E158" s="3">
        <v>42145.008634259262</v>
      </c>
      <c r="F158" s="31" t="s">
        <v>227</v>
      </c>
    </row>
    <row r="159" spans="3:6" x14ac:dyDescent="0.25">
      <c r="C159" s="2">
        <v>138908555</v>
      </c>
      <c r="D159" s="2">
        <v>2953668</v>
      </c>
      <c r="E159" s="3">
        <v>42144.854722222219</v>
      </c>
      <c r="F159" s="31" t="s">
        <v>14</v>
      </c>
    </row>
    <row r="160" spans="3:6" x14ac:dyDescent="0.25">
      <c r="C160" s="2">
        <v>138292070</v>
      </c>
      <c r="D160" s="2">
        <v>2935564</v>
      </c>
      <c r="E160" s="3">
        <v>42129.762430555558</v>
      </c>
      <c r="F160" s="31" t="s">
        <v>30</v>
      </c>
    </row>
    <row r="161" spans="3:6" x14ac:dyDescent="0.25">
      <c r="C161" s="2">
        <v>138138520</v>
      </c>
      <c r="D161" s="2">
        <v>2930365</v>
      </c>
      <c r="E161" s="3">
        <v>42124.561030092591</v>
      </c>
      <c r="F161" s="31" t="s">
        <v>10</v>
      </c>
    </row>
    <row r="162" spans="3:6" x14ac:dyDescent="0.25">
      <c r="C162" s="2">
        <v>137897200</v>
      </c>
      <c r="D162" s="2">
        <v>2923979</v>
      </c>
      <c r="E162" s="3">
        <v>42119.160636574074</v>
      </c>
      <c r="F162" s="31" t="s">
        <v>367</v>
      </c>
    </row>
    <row r="163" spans="3:6" x14ac:dyDescent="0.25">
      <c r="C163" s="2">
        <v>137808163</v>
      </c>
      <c r="D163" s="2">
        <v>2921207</v>
      </c>
      <c r="E163" s="3">
        <v>42117.122916666667</v>
      </c>
      <c r="F163" s="31" t="s">
        <v>30</v>
      </c>
    </row>
    <row r="164" spans="3:6" x14ac:dyDescent="0.25">
      <c r="C164" s="2">
        <v>137690668</v>
      </c>
      <c r="D164" s="2">
        <v>2917743</v>
      </c>
      <c r="E164" s="3">
        <v>42114.976458333331</v>
      </c>
      <c r="F164" s="31" t="s">
        <v>30</v>
      </c>
    </row>
    <row r="165" spans="3:6" x14ac:dyDescent="0.25">
      <c r="C165" s="2">
        <v>137448663</v>
      </c>
      <c r="D165" s="2">
        <v>2911712</v>
      </c>
      <c r="E165" s="3">
        <v>42109.157465277778</v>
      </c>
      <c r="F165" s="31" t="s">
        <v>141</v>
      </c>
    </row>
    <row r="166" spans="3:6" x14ac:dyDescent="0.25">
      <c r="C166" s="2">
        <v>137446903</v>
      </c>
      <c r="D166" s="2">
        <v>2911703</v>
      </c>
      <c r="E166" s="3">
        <v>42109.042523148149</v>
      </c>
      <c r="F166" s="31" t="s">
        <v>10</v>
      </c>
    </row>
    <row r="167" spans="3:6" x14ac:dyDescent="0.25">
      <c r="C167" s="2">
        <v>137393382</v>
      </c>
      <c r="D167" s="2">
        <v>2910402</v>
      </c>
      <c r="E167" s="3">
        <v>42108.499849537038</v>
      </c>
      <c r="F167" s="31" t="s">
        <v>30</v>
      </c>
    </row>
    <row r="168" spans="3:6" x14ac:dyDescent="0.25">
      <c r="C168" s="2">
        <v>137310781</v>
      </c>
      <c r="D168" s="2">
        <v>2908001</v>
      </c>
      <c r="E168" s="3">
        <v>42107.266655092593</v>
      </c>
      <c r="F168" s="31" t="s">
        <v>378</v>
      </c>
    </row>
    <row r="169" spans="3:6" x14ac:dyDescent="0.25">
      <c r="C169" s="2">
        <v>137278286</v>
      </c>
      <c r="D169" s="2">
        <v>2907662</v>
      </c>
      <c r="E169" s="3">
        <v>42104.539780092593</v>
      </c>
      <c r="F169" s="31" t="s">
        <v>379</v>
      </c>
    </row>
    <row r="170" spans="3:6" x14ac:dyDescent="0.25">
      <c r="C170" s="2">
        <v>137165136</v>
      </c>
      <c r="D170" s="2">
        <v>2904336</v>
      </c>
      <c r="E170" s="3">
        <v>42102.531064814815</v>
      </c>
      <c r="F170" s="31" t="s">
        <v>10</v>
      </c>
    </row>
    <row r="171" spans="3:6" x14ac:dyDescent="0.25">
      <c r="C171" s="2">
        <v>137057968</v>
      </c>
      <c r="D171" s="2">
        <v>2902133</v>
      </c>
      <c r="E171" s="3">
        <v>42098.109699074077</v>
      </c>
      <c r="F171" s="31" t="s">
        <v>10</v>
      </c>
    </row>
    <row r="172" spans="3:6" x14ac:dyDescent="0.25">
      <c r="C172" s="2">
        <v>136997042</v>
      </c>
      <c r="D172" s="2">
        <v>2900171</v>
      </c>
      <c r="E172" s="3">
        <v>42097.063125000001</v>
      </c>
      <c r="F172" s="31" t="s">
        <v>30</v>
      </c>
    </row>
    <row r="173" spans="3:6" x14ac:dyDescent="0.25">
      <c r="C173" s="2">
        <v>147789088</v>
      </c>
      <c r="D173" s="2">
        <v>2898144</v>
      </c>
      <c r="E173" s="3">
        <v>42096.399224537039</v>
      </c>
      <c r="F173" s="31" t="s">
        <v>387</v>
      </c>
    </row>
    <row r="174" spans="3:6" x14ac:dyDescent="0.25">
      <c r="C174" s="2">
        <v>136939397</v>
      </c>
      <c r="D174" s="2">
        <v>2898131</v>
      </c>
      <c r="E174" s="3">
        <v>42096.384629629632</v>
      </c>
      <c r="F174" s="31" t="s">
        <v>388</v>
      </c>
    </row>
    <row r="175" spans="3:6" x14ac:dyDescent="0.25">
      <c r="C175" s="2">
        <v>136930501</v>
      </c>
      <c r="D175" s="2">
        <v>2898087</v>
      </c>
      <c r="E175" s="3">
        <v>42096.103854166664</v>
      </c>
      <c r="F175" s="31" t="s">
        <v>10</v>
      </c>
    </row>
    <row r="176" spans="3:6" x14ac:dyDescent="0.25">
      <c r="C176" s="2">
        <v>136931069</v>
      </c>
      <c r="D176" s="2">
        <v>2898075</v>
      </c>
      <c r="E176" s="3">
        <v>42095.976458333331</v>
      </c>
      <c r="F176" s="31" t="s">
        <v>30</v>
      </c>
    </row>
    <row r="177" spans="3:6" x14ac:dyDescent="0.25">
      <c r="C177" s="2">
        <v>136646339</v>
      </c>
      <c r="D177" s="2">
        <v>2890207</v>
      </c>
      <c r="E177" s="3">
        <v>42090.843495370369</v>
      </c>
      <c r="F177" s="31" t="s">
        <v>348</v>
      </c>
    </row>
    <row r="178" spans="3:6" x14ac:dyDescent="0.25">
      <c r="C178" s="2">
        <v>136529705</v>
      </c>
      <c r="D178" s="2">
        <v>2886436</v>
      </c>
      <c r="E178" s="3">
        <v>42089.472511574073</v>
      </c>
      <c r="F178" s="31" t="s">
        <v>59</v>
      </c>
    </row>
    <row r="179" spans="3:6" x14ac:dyDescent="0.25">
      <c r="C179" s="2">
        <v>147766072</v>
      </c>
      <c r="D179" s="2">
        <v>2886071</v>
      </c>
      <c r="E179" s="3">
        <v>42088.734895833331</v>
      </c>
      <c r="F179" s="31" t="s">
        <v>395</v>
      </c>
    </row>
    <row r="180" spans="3:6" x14ac:dyDescent="0.25">
      <c r="C180" s="2">
        <v>147500858</v>
      </c>
      <c r="D180" s="2">
        <v>2884295</v>
      </c>
      <c r="E180" s="3">
        <v>42088.4294212963</v>
      </c>
      <c r="F180" s="31" t="s">
        <v>397</v>
      </c>
    </row>
    <row r="181" spans="3:6" x14ac:dyDescent="0.25">
      <c r="C181" s="2">
        <v>136305067</v>
      </c>
      <c r="D181" s="2">
        <v>2880287</v>
      </c>
      <c r="E181" s="3">
        <v>42086.336689814816</v>
      </c>
      <c r="F181" s="31" t="s">
        <v>30</v>
      </c>
    </row>
    <row r="182" spans="3:6" x14ac:dyDescent="0.25">
      <c r="C182" s="2">
        <v>136147151</v>
      </c>
      <c r="D182" s="2">
        <v>2876355</v>
      </c>
      <c r="E182" s="3">
        <v>42081.854189814818</v>
      </c>
      <c r="F182" s="31" t="s">
        <v>399</v>
      </c>
    </row>
    <row r="183" spans="3:6" x14ac:dyDescent="0.25">
      <c r="C183" s="2">
        <v>136083507</v>
      </c>
      <c r="D183" s="2">
        <v>2874211</v>
      </c>
      <c r="E183" s="3">
        <v>42081.404594907406</v>
      </c>
      <c r="F183" s="31" t="s">
        <v>141</v>
      </c>
    </row>
    <row r="184" spans="3:6" x14ac:dyDescent="0.25">
      <c r="C184" s="2">
        <v>136018534</v>
      </c>
      <c r="D184" s="2">
        <v>2872294</v>
      </c>
      <c r="E184" s="3">
        <v>42079.87462962963</v>
      </c>
      <c r="F184" s="31" t="s">
        <v>357</v>
      </c>
    </row>
    <row r="185" spans="3:6" x14ac:dyDescent="0.25">
      <c r="C185" s="2">
        <v>136018269</v>
      </c>
      <c r="D185" s="2">
        <v>2872285</v>
      </c>
      <c r="E185" s="3">
        <v>42079.731898148151</v>
      </c>
      <c r="F185" s="31" t="s">
        <v>59</v>
      </c>
    </row>
    <row r="186" spans="3:6" x14ac:dyDescent="0.25">
      <c r="C186" s="2">
        <v>135998397</v>
      </c>
      <c r="D186" s="2">
        <v>2871841</v>
      </c>
      <c r="E186" s="3">
        <v>42079.69023148148</v>
      </c>
      <c r="F186" s="31" t="s">
        <v>59</v>
      </c>
    </row>
    <row r="187" spans="3:6" x14ac:dyDescent="0.25">
      <c r="C187" s="2">
        <v>135982265</v>
      </c>
      <c r="D187" s="2">
        <v>2871390</v>
      </c>
      <c r="E187" s="3">
        <v>42079.550023148149</v>
      </c>
      <c r="F187" s="31" t="s">
        <v>404</v>
      </c>
    </row>
    <row r="188" spans="3:6" x14ac:dyDescent="0.25">
      <c r="C188" s="2">
        <v>135764450</v>
      </c>
      <c r="D188" s="2">
        <v>2865027</v>
      </c>
      <c r="E188" s="3">
        <v>42074.112638888888</v>
      </c>
      <c r="F188" s="31" t="s">
        <v>30</v>
      </c>
    </row>
    <row r="189" spans="3:6" x14ac:dyDescent="0.25">
      <c r="C189" s="2">
        <v>135763412</v>
      </c>
      <c r="D189" s="2">
        <v>2864995</v>
      </c>
      <c r="E189" s="3">
        <v>42073.986851851849</v>
      </c>
      <c r="F189" s="31" t="s">
        <v>30</v>
      </c>
    </row>
    <row r="190" spans="3:6" x14ac:dyDescent="0.25">
      <c r="C190" s="2">
        <v>135762154</v>
      </c>
      <c r="D190" s="2">
        <v>2864993</v>
      </c>
      <c r="E190" s="3">
        <v>42073.862025462964</v>
      </c>
      <c r="F190" s="31" t="s">
        <v>412</v>
      </c>
    </row>
    <row r="191" spans="3:6" x14ac:dyDescent="0.25">
      <c r="C191" s="2">
        <v>135756149</v>
      </c>
      <c r="D191" s="2">
        <v>2864977</v>
      </c>
      <c r="E191" s="3">
        <v>42073.735925925925</v>
      </c>
      <c r="F191" s="31" t="s">
        <v>81</v>
      </c>
    </row>
    <row r="192" spans="3:6" x14ac:dyDescent="0.25">
      <c r="C192" s="2">
        <v>135741861</v>
      </c>
      <c r="D192" s="2">
        <v>2864383</v>
      </c>
      <c r="E192" s="3">
        <v>42073.602268518516</v>
      </c>
      <c r="F192" s="31" t="s">
        <v>414</v>
      </c>
    </row>
    <row r="193" spans="3:6" x14ac:dyDescent="0.25">
      <c r="C193" s="2">
        <v>135598738</v>
      </c>
      <c r="D193" s="2">
        <v>2861188</v>
      </c>
      <c r="E193" s="3">
        <v>42069.756504629629</v>
      </c>
      <c r="F193" s="31" t="s">
        <v>417</v>
      </c>
    </row>
    <row r="194" spans="3:6" x14ac:dyDescent="0.25">
      <c r="C194" s="2">
        <v>135557808</v>
      </c>
      <c r="D194" s="2">
        <v>2859688</v>
      </c>
      <c r="E194" s="3">
        <v>42069.476886574077</v>
      </c>
      <c r="F194" s="31" t="s">
        <v>30</v>
      </c>
    </row>
    <row r="195" spans="3:6" x14ac:dyDescent="0.25">
      <c r="C195" s="2">
        <v>135484917</v>
      </c>
      <c r="D195" s="2">
        <v>2857557</v>
      </c>
      <c r="E195" s="3">
        <v>42068.345694444448</v>
      </c>
      <c r="F195" s="31" t="s">
        <v>30</v>
      </c>
    </row>
    <row r="196" spans="3:6" x14ac:dyDescent="0.25">
      <c r="C196" s="2">
        <v>135415162</v>
      </c>
      <c r="D196" s="2">
        <v>2855421</v>
      </c>
      <c r="E196" s="3">
        <v>42067.301620370374</v>
      </c>
      <c r="F196" s="31" t="s">
        <v>26</v>
      </c>
    </row>
    <row r="197" spans="3:6" x14ac:dyDescent="0.25">
      <c r="C197" s="2">
        <v>135401499</v>
      </c>
      <c r="D197" s="2">
        <v>2855267</v>
      </c>
      <c r="E197" s="3">
        <v>42066.628194444442</v>
      </c>
      <c r="F197" s="31" t="s">
        <v>419</v>
      </c>
    </row>
    <row r="198" spans="3:6" x14ac:dyDescent="0.25">
      <c r="C198" s="2">
        <v>135365308</v>
      </c>
      <c r="D198" s="2">
        <v>2854235</v>
      </c>
      <c r="E198" s="3">
        <v>42066.47855324074</v>
      </c>
      <c r="F198" s="31" t="s">
        <v>421</v>
      </c>
    </row>
    <row r="199" spans="3:6" x14ac:dyDescent="0.25">
      <c r="C199" s="2">
        <v>135233583</v>
      </c>
      <c r="D199" s="2">
        <v>2851108</v>
      </c>
      <c r="E199" s="3">
        <v>42062.735219907408</v>
      </c>
      <c r="F199" s="31" t="s">
        <v>425</v>
      </c>
    </row>
    <row r="200" spans="3:6" x14ac:dyDescent="0.25">
      <c r="C200" s="2">
        <v>135177124</v>
      </c>
      <c r="D200" s="2">
        <v>2849187</v>
      </c>
      <c r="E200" s="3">
        <v>42062.123564814814</v>
      </c>
      <c r="F200" s="31" t="s">
        <v>345</v>
      </c>
    </row>
    <row r="201" spans="3:6" x14ac:dyDescent="0.25">
      <c r="C201" s="2">
        <v>135159238</v>
      </c>
      <c r="D201" s="2">
        <v>2849155</v>
      </c>
      <c r="E201" s="3">
        <v>42061.714930555558</v>
      </c>
      <c r="F201" s="31" t="s">
        <v>30</v>
      </c>
    </row>
    <row r="202" spans="3:6" x14ac:dyDescent="0.25">
      <c r="C202" s="2">
        <v>135112288</v>
      </c>
      <c r="D202" s="2">
        <v>2847371</v>
      </c>
      <c r="E202" s="3">
        <v>42060.865960648145</v>
      </c>
      <c r="F202" s="31" t="s">
        <v>30</v>
      </c>
    </row>
    <row r="203" spans="3:6" x14ac:dyDescent="0.25">
      <c r="C203" s="2">
        <v>134983758</v>
      </c>
      <c r="D203" s="2">
        <v>2844190</v>
      </c>
      <c r="E203" s="3">
        <v>42059.118113425924</v>
      </c>
      <c r="F203" s="31" t="s">
        <v>426</v>
      </c>
    </row>
    <row r="204" spans="3:6" x14ac:dyDescent="0.25">
      <c r="C204" s="2">
        <v>134647553</v>
      </c>
      <c r="D204" s="2">
        <v>2829553</v>
      </c>
      <c r="E204" s="3">
        <v>42053.049895833334</v>
      </c>
      <c r="F204" s="31" t="s">
        <v>30</v>
      </c>
    </row>
    <row r="205" spans="3:6" x14ac:dyDescent="0.25">
      <c r="C205" s="2">
        <v>134604350</v>
      </c>
      <c r="D205" s="2">
        <v>2829175</v>
      </c>
      <c r="E205" s="3">
        <v>42052.125868055555</v>
      </c>
      <c r="F205" s="31" t="s">
        <v>432</v>
      </c>
    </row>
    <row r="206" spans="3:6" x14ac:dyDescent="0.25">
      <c r="C206" s="2">
        <v>134186970</v>
      </c>
      <c r="D206" s="2">
        <v>2817875</v>
      </c>
      <c r="E206" s="3">
        <v>42041.170046296298</v>
      </c>
      <c r="F206" s="31" t="s">
        <v>344</v>
      </c>
    </row>
    <row r="207" spans="3:6" x14ac:dyDescent="0.25">
      <c r="C207" s="2">
        <v>134123690</v>
      </c>
      <c r="D207" s="2">
        <v>2815896</v>
      </c>
      <c r="E207" s="3">
        <v>42040.182719907411</v>
      </c>
      <c r="F207" s="31" t="s">
        <v>119</v>
      </c>
    </row>
    <row r="208" spans="3:6" x14ac:dyDescent="0.25">
      <c r="C208" s="2">
        <v>128203048</v>
      </c>
      <c r="D208" s="2">
        <v>2807114</v>
      </c>
      <c r="E208" s="3">
        <v>42038.329895833333</v>
      </c>
      <c r="F208" s="31" t="s">
        <v>446</v>
      </c>
    </row>
    <row r="209" spans="3:6" x14ac:dyDescent="0.25">
      <c r="C209" s="2">
        <v>133947580</v>
      </c>
      <c r="D209" s="2">
        <v>2807062</v>
      </c>
      <c r="E209" s="3">
        <v>42038.105439814812</v>
      </c>
      <c r="F209" s="31" t="s">
        <v>348</v>
      </c>
    </row>
    <row r="210" spans="3:6" x14ac:dyDescent="0.25">
      <c r="C210" s="2">
        <v>133943911</v>
      </c>
      <c r="D210" s="2">
        <v>2807037</v>
      </c>
      <c r="E210" s="3">
        <v>42037.704652777778</v>
      </c>
      <c r="F210" s="31" t="s">
        <v>30</v>
      </c>
    </row>
    <row r="211" spans="3:6" x14ac:dyDescent="0.25">
      <c r="C211" s="2">
        <v>133933637</v>
      </c>
      <c r="D211" s="2">
        <v>2806852</v>
      </c>
      <c r="E211" s="3">
        <v>42037.633611111109</v>
      </c>
      <c r="F211" s="31" t="s">
        <v>447</v>
      </c>
    </row>
    <row r="212" spans="3:6" x14ac:dyDescent="0.25">
      <c r="C212" s="2">
        <v>133907736</v>
      </c>
      <c r="D212" s="2">
        <v>2806448</v>
      </c>
      <c r="E212" s="3">
        <v>42037.394363425927</v>
      </c>
      <c r="F212" s="31" t="s">
        <v>448</v>
      </c>
    </row>
    <row r="213" spans="3:6" x14ac:dyDescent="0.25">
      <c r="C213" s="2">
        <v>133879306</v>
      </c>
      <c r="D213" s="2">
        <v>2806333</v>
      </c>
      <c r="E213" s="3">
        <v>42034.75917824074</v>
      </c>
      <c r="F213" s="31" t="s">
        <v>10</v>
      </c>
    </row>
    <row r="214" spans="3:6" x14ac:dyDescent="0.25">
      <c r="C214" s="2">
        <v>133635126</v>
      </c>
      <c r="D214" s="2">
        <v>2798950</v>
      </c>
      <c r="E214" s="3">
        <v>42031.459861111114</v>
      </c>
      <c r="F214" s="31" t="s">
        <v>450</v>
      </c>
    </row>
    <row r="215" spans="3:6" x14ac:dyDescent="0.25">
      <c r="C215" s="2">
        <v>133626720</v>
      </c>
      <c r="D215" s="2">
        <v>2798831</v>
      </c>
      <c r="E215" s="3">
        <v>42030.849374999998</v>
      </c>
      <c r="F215" s="31" t="s">
        <v>81</v>
      </c>
    </row>
    <row r="216" spans="3:6" x14ac:dyDescent="0.25">
      <c r="C216" s="2">
        <v>133547667</v>
      </c>
      <c r="D216" s="2">
        <v>2797032</v>
      </c>
      <c r="E216" s="3">
        <v>42027.832592592589</v>
      </c>
      <c r="F216" s="31" t="s">
        <v>451</v>
      </c>
    </row>
    <row r="217" spans="3:6" x14ac:dyDescent="0.25">
      <c r="C217" s="2">
        <v>133481666</v>
      </c>
      <c r="D217" s="2">
        <v>2794292</v>
      </c>
      <c r="E217" s="3">
        <v>42027.151666666665</v>
      </c>
      <c r="F217" s="31" t="s">
        <v>81</v>
      </c>
    </row>
    <row r="218" spans="3:6" x14ac:dyDescent="0.25">
      <c r="C218" s="2">
        <v>133481512</v>
      </c>
      <c r="D218" s="2">
        <v>2794288</v>
      </c>
      <c r="E218" s="3">
        <v>42027.097766203704</v>
      </c>
      <c r="F218" s="31" t="s">
        <v>10</v>
      </c>
    </row>
    <row r="219" spans="3:6" x14ac:dyDescent="0.25">
      <c r="C219" s="2">
        <v>133416588</v>
      </c>
      <c r="D219" s="2">
        <v>2791814</v>
      </c>
      <c r="E219" s="3">
        <v>42025.799317129633</v>
      </c>
      <c r="F219" s="31" t="s">
        <v>453</v>
      </c>
    </row>
    <row r="220" spans="3:6" x14ac:dyDescent="0.25">
      <c r="C220" s="2">
        <v>133416422</v>
      </c>
      <c r="D220" s="2">
        <v>2791810</v>
      </c>
      <c r="E220" s="3">
        <v>42025.784375000003</v>
      </c>
      <c r="F220" s="31" t="s">
        <v>119</v>
      </c>
    </row>
    <row r="221" spans="3:6" x14ac:dyDescent="0.25">
      <c r="C221" s="2">
        <v>133339883</v>
      </c>
      <c r="D221" s="2">
        <v>2787503</v>
      </c>
      <c r="E221" s="3">
        <v>42025.137858796297</v>
      </c>
      <c r="F221" s="31" t="s">
        <v>10</v>
      </c>
    </row>
    <row r="222" spans="3:6" x14ac:dyDescent="0.25">
      <c r="C222" s="2">
        <v>133298052</v>
      </c>
      <c r="D222" s="2">
        <v>2786036</v>
      </c>
      <c r="E222" s="3">
        <v>42024.464548611111</v>
      </c>
      <c r="F222" s="31" t="s">
        <v>457</v>
      </c>
    </row>
    <row r="223" spans="3:6" x14ac:dyDescent="0.25">
      <c r="C223" s="2">
        <v>133153303</v>
      </c>
      <c r="D223" s="2">
        <v>2783971</v>
      </c>
      <c r="E223" s="3">
        <v>42020.805185185185</v>
      </c>
      <c r="F223" s="31" t="s">
        <v>30</v>
      </c>
    </row>
    <row r="224" spans="3:6" x14ac:dyDescent="0.25">
      <c r="C224" s="2">
        <v>133070983</v>
      </c>
      <c r="D224" s="2">
        <v>2780382</v>
      </c>
      <c r="E224" s="3">
        <v>42019.349664351852</v>
      </c>
      <c r="F224" s="31" t="s">
        <v>10</v>
      </c>
    </row>
    <row r="225" spans="3:6" x14ac:dyDescent="0.25">
      <c r="C225" s="2">
        <v>132802608</v>
      </c>
      <c r="D225" s="2">
        <v>2773472</v>
      </c>
      <c r="E225" s="3">
        <v>42014.020798611113</v>
      </c>
      <c r="F225" s="31" t="s">
        <v>30</v>
      </c>
    </row>
    <row r="226" spans="3:6" x14ac:dyDescent="0.25">
      <c r="C226" s="2">
        <v>132720751</v>
      </c>
      <c r="D226" s="2">
        <v>2768679</v>
      </c>
      <c r="E226" s="3">
        <v>42011.982581018521</v>
      </c>
      <c r="F226" s="31" t="s">
        <v>30</v>
      </c>
    </row>
    <row r="227" spans="3:6" x14ac:dyDescent="0.25">
      <c r="C227" s="2">
        <v>132654559</v>
      </c>
      <c r="D227" s="2">
        <v>2765992</v>
      </c>
      <c r="E227" s="3">
        <v>42011.07366898148</v>
      </c>
      <c r="F227" s="31" t="s">
        <v>30</v>
      </c>
    </row>
    <row r="228" spans="3:6" x14ac:dyDescent="0.25">
      <c r="C228" s="2">
        <v>132578917</v>
      </c>
      <c r="D228" s="2">
        <v>2765986</v>
      </c>
      <c r="E228" s="3">
        <v>42010.947777777779</v>
      </c>
      <c r="F228" s="31" t="s">
        <v>30</v>
      </c>
    </row>
    <row r="229" spans="3:6" x14ac:dyDescent="0.25">
      <c r="C229" s="2">
        <v>132576123</v>
      </c>
      <c r="D229" s="2">
        <v>2762338</v>
      </c>
      <c r="E229" s="3">
        <v>42009.949247685188</v>
      </c>
      <c r="F229" s="31" t="s">
        <v>469</v>
      </c>
    </row>
    <row r="230" spans="3:6" x14ac:dyDescent="0.25">
      <c r="C230" s="2">
        <v>132459189</v>
      </c>
      <c r="D230" s="2">
        <v>2759714</v>
      </c>
      <c r="E230" s="3">
        <v>42004.505995370368</v>
      </c>
      <c r="F230" s="31" t="s">
        <v>344</v>
      </c>
    </row>
    <row r="231" spans="3:6" x14ac:dyDescent="0.25">
      <c r="C231" s="2">
        <v>132195229</v>
      </c>
      <c r="D231" s="2">
        <v>2751199</v>
      </c>
      <c r="E231" s="3">
        <v>41996.414606481485</v>
      </c>
      <c r="F231" s="31" t="s">
        <v>475</v>
      </c>
    </row>
    <row r="232" spans="3:6" x14ac:dyDescent="0.25">
      <c r="C232" s="2">
        <v>132168601</v>
      </c>
      <c r="D232" s="2">
        <v>2750359</v>
      </c>
      <c r="E232" s="3">
        <v>41995.533182870371</v>
      </c>
      <c r="F232" s="31" t="s">
        <v>478</v>
      </c>
    </row>
    <row r="233" spans="3:6" x14ac:dyDescent="0.25">
      <c r="C233" s="2">
        <v>132105541</v>
      </c>
      <c r="D233" s="2">
        <v>2749242</v>
      </c>
      <c r="E233" s="3">
        <v>41993.033553240741</v>
      </c>
      <c r="F233" s="31" t="s">
        <v>30</v>
      </c>
    </row>
    <row r="234" spans="3:6" x14ac:dyDescent="0.25">
      <c r="C234" s="2">
        <v>145066122</v>
      </c>
      <c r="D234" s="2">
        <v>2746514</v>
      </c>
      <c r="E234" s="3">
        <v>41991.966817129629</v>
      </c>
      <c r="F234" s="31" t="s">
        <v>481</v>
      </c>
    </row>
    <row r="235" spans="3:6" x14ac:dyDescent="0.25">
      <c r="C235" s="2">
        <v>131993426</v>
      </c>
      <c r="D235" s="2">
        <v>2745194</v>
      </c>
      <c r="E235" s="3">
        <v>41990.873877314814</v>
      </c>
      <c r="F235" s="31" t="s">
        <v>482</v>
      </c>
    </row>
    <row r="236" spans="3:6" x14ac:dyDescent="0.25">
      <c r="C236" s="2">
        <v>131946575</v>
      </c>
      <c r="D236" s="2">
        <v>2743799</v>
      </c>
      <c r="E236" s="3">
        <v>41990.043252314812</v>
      </c>
      <c r="F236" s="31" t="s">
        <v>483</v>
      </c>
    </row>
    <row r="237" spans="3:6" x14ac:dyDescent="0.25">
      <c r="C237" s="2">
        <v>131944412</v>
      </c>
      <c r="D237" s="2">
        <v>2743775</v>
      </c>
      <c r="E237" s="3">
        <v>41989.755428240744</v>
      </c>
      <c r="F237" s="31" t="s">
        <v>977</v>
      </c>
    </row>
    <row r="238" spans="3:6" x14ac:dyDescent="0.25">
      <c r="C238" s="2">
        <v>131631118</v>
      </c>
      <c r="D238" s="2">
        <v>2735501</v>
      </c>
      <c r="E238" s="3">
        <v>41982.548611111109</v>
      </c>
      <c r="F238" s="31" t="s">
        <v>14</v>
      </c>
    </row>
    <row r="239" spans="3:6" x14ac:dyDescent="0.25">
      <c r="C239" s="2">
        <v>131594820</v>
      </c>
      <c r="D239" s="2">
        <v>2734882</v>
      </c>
      <c r="E239" s="3">
        <v>41982.444884259261</v>
      </c>
      <c r="F239" s="31" t="s">
        <v>30</v>
      </c>
    </row>
    <row r="240" spans="3:6" x14ac:dyDescent="0.25">
      <c r="C240" s="2">
        <v>131448843</v>
      </c>
      <c r="D240" s="2">
        <v>2729663</v>
      </c>
      <c r="E240" s="3">
        <v>41978.176030092596</v>
      </c>
      <c r="F240" s="31" t="s">
        <v>497</v>
      </c>
    </row>
    <row r="241" spans="3:6" x14ac:dyDescent="0.25">
      <c r="C241" s="2">
        <v>131387288</v>
      </c>
      <c r="D241" s="2">
        <v>2727543</v>
      </c>
      <c r="E241" s="3">
        <v>41977.177407407406</v>
      </c>
      <c r="F241" s="31" t="s">
        <v>500</v>
      </c>
    </row>
    <row r="242" spans="3:6" x14ac:dyDescent="0.25">
      <c r="C242" s="2">
        <v>131387255</v>
      </c>
      <c r="D242" s="2">
        <v>2727541</v>
      </c>
      <c r="E242" s="3">
        <v>41977.101331018515</v>
      </c>
      <c r="F242" s="31" t="s">
        <v>501</v>
      </c>
    </row>
    <row r="243" spans="3:6" x14ac:dyDescent="0.25">
      <c r="C243" s="2">
        <v>131096278</v>
      </c>
      <c r="D243" s="2">
        <v>2719724</v>
      </c>
      <c r="E243" s="3">
        <v>41971.008738425924</v>
      </c>
      <c r="F243" s="31" t="s">
        <v>30</v>
      </c>
    </row>
    <row r="244" spans="3:6" x14ac:dyDescent="0.25">
      <c r="C244" s="2">
        <v>130932589</v>
      </c>
      <c r="D244" s="2">
        <v>2715148</v>
      </c>
      <c r="E244" s="3">
        <v>41968.178472222222</v>
      </c>
      <c r="F244" s="31" t="s">
        <v>511</v>
      </c>
    </row>
    <row r="245" spans="3:6" x14ac:dyDescent="0.25">
      <c r="C245" s="2">
        <v>130847802</v>
      </c>
      <c r="D245" s="2">
        <v>2712661</v>
      </c>
      <c r="E245" s="3">
        <v>41964.78701388889</v>
      </c>
      <c r="F245" s="31" t="s">
        <v>512</v>
      </c>
    </row>
    <row r="246" spans="3:6" x14ac:dyDescent="0.25">
      <c r="C246" s="2">
        <v>130610268</v>
      </c>
      <c r="D246" s="2">
        <v>2706895</v>
      </c>
      <c r="E246" s="3">
        <v>41961.170335648145</v>
      </c>
      <c r="F246" s="31" t="s">
        <v>10</v>
      </c>
    </row>
    <row r="247" spans="3:6" x14ac:dyDescent="0.25">
      <c r="C247" s="2">
        <v>130535150</v>
      </c>
      <c r="D247" s="2">
        <v>2705316</v>
      </c>
      <c r="E247" s="3">
        <v>41958.171481481484</v>
      </c>
      <c r="F247" s="31" t="s">
        <v>520</v>
      </c>
    </row>
    <row r="248" spans="3:6" x14ac:dyDescent="0.25">
      <c r="C248" s="2">
        <v>130531330</v>
      </c>
      <c r="D248" s="2">
        <v>2705282</v>
      </c>
      <c r="E248" s="3">
        <v>41957.73704861111</v>
      </c>
      <c r="F248" s="31" t="s">
        <v>522</v>
      </c>
    </row>
    <row r="249" spans="3:6" x14ac:dyDescent="0.25">
      <c r="C249" s="2">
        <v>130272517</v>
      </c>
      <c r="D249" s="2">
        <v>2699434</v>
      </c>
      <c r="E249" s="3">
        <v>41951.031585648147</v>
      </c>
      <c r="F249" s="31" t="s">
        <v>531</v>
      </c>
    </row>
    <row r="250" spans="3:6" x14ac:dyDescent="0.25">
      <c r="C250" s="2">
        <v>130124534</v>
      </c>
      <c r="D250" s="2">
        <v>2695026</v>
      </c>
      <c r="E250" s="3">
        <v>41948.487303240741</v>
      </c>
      <c r="F250" s="31" t="s">
        <v>533</v>
      </c>
    </row>
    <row r="251" spans="3:6" x14ac:dyDescent="0.25">
      <c r="C251" s="2">
        <v>129979577</v>
      </c>
      <c r="D251" s="2">
        <v>2691841</v>
      </c>
      <c r="E251" s="3">
        <v>41944.029629629629</v>
      </c>
      <c r="F251" s="31" t="s">
        <v>537</v>
      </c>
    </row>
    <row r="252" spans="3:6" x14ac:dyDescent="0.25">
      <c r="C252" s="2">
        <v>129978869</v>
      </c>
      <c r="D252" s="2">
        <v>2691833</v>
      </c>
      <c r="E252" s="3">
        <v>41943.816493055558</v>
      </c>
      <c r="F252" s="31" t="s">
        <v>538</v>
      </c>
    </row>
    <row r="253" spans="3:6" x14ac:dyDescent="0.25">
      <c r="C253" s="2">
        <v>129710142</v>
      </c>
      <c r="D253" s="2">
        <v>2685368</v>
      </c>
      <c r="E253" s="3">
        <v>41936.748668981483</v>
      </c>
      <c r="F253" s="31" t="s">
        <v>540</v>
      </c>
    </row>
    <row r="254" spans="3:6" x14ac:dyDescent="0.25">
      <c r="C254" s="2">
        <v>129679517</v>
      </c>
      <c r="D254" s="2">
        <v>2684562</v>
      </c>
      <c r="E254" s="3">
        <v>41936.555208333331</v>
      </c>
      <c r="F254" s="31" t="s">
        <v>538</v>
      </c>
    </row>
    <row r="255" spans="3:6" x14ac:dyDescent="0.25">
      <c r="C255" s="2">
        <v>129667563</v>
      </c>
      <c r="D255" s="2">
        <v>2684088</v>
      </c>
      <c r="E255" s="3">
        <v>41935.726817129631</v>
      </c>
      <c r="F255" s="31" t="s">
        <v>219</v>
      </c>
    </row>
    <row r="256" spans="3:6" x14ac:dyDescent="0.25">
      <c r="C256" s="2">
        <v>129456141</v>
      </c>
      <c r="D256" s="2">
        <v>2679244</v>
      </c>
      <c r="E256" s="3">
        <v>41929.988194444442</v>
      </c>
      <c r="F256" s="31" t="s">
        <v>547</v>
      </c>
    </row>
    <row r="257" spans="3:6" x14ac:dyDescent="0.25">
      <c r="C257" s="2">
        <v>129184126</v>
      </c>
      <c r="D257" s="2">
        <v>2672570</v>
      </c>
      <c r="E257" s="3">
        <v>41923.07534722222</v>
      </c>
      <c r="F257" s="31" t="s">
        <v>116</v>
      </c>
    </row>
    <row r="258" spans="3:6" x14ac:dyDescent="0.25">
      <c r="C258" s="2">
        <v>129075498</v>
      </c>
      <c r="D258" s="2">
        <v>2669882</v>
      </c>
      <c r="E258" s="3">
        <v>41920.907881944448</v>
      </c>
      <c r="F258" s="31" t="s">
        <v>141</v>
      </c>
    </row>
    <row r="259" spans="3:6" x14ac:dyDescent="0.25">
      <c r="C259" s="2">
        <v>129075234</v>
      </c>
      <c r="D259" s="2">
        <v>2669877</v>
      </c>
      <c r="E259" s="3">
        <v>41920.837592592594</v>
      </c>
      <c r="F259" s="31" t="s">
        <v>559</v>
      </c>
    </row>
    <row r="260" spans="3:6" x14ac:dyDescent="0.25">
      <c r="C260" s="2">
        <v>129020783</v>
      </c>
      <c r="D260" s="2">
        <v>2668534</v>
      </c>
      <c r="E260" s="3">
        <v>41920.046759259261</v>
      </c>
      <c r="F260" s="31" t="s">
        <v>141</v>
      </c>
    </row>
    <row r="261" spans="3:6" x14ac:dyDescent="0.25">
      <c r="C261" s="2">
        <v>129020449</v>
      </c>
      <c r="D261" s="2">
        <v>2668533</v>
      </c>
      <c r="E261" s="3">
        <v>41920.045011574075</v>
      </c>
      <c r="F261" s="31" t="s">
        <v>141</v>
      </c>
    </row>
    <row r="262" spans="3:6" x14ac:dyDescent="0.25">
      <c r="C262" s="2">
        <v>128790274</v>
      </c>
      <c r="D262" s="2">
        <v>2663518</v>
      </c>
      <c r="E262" s="3">
        <v>41913.525127314817</v>
      </c>
      <c r="F262" s="31" t="s">
        <v>561</v>
      </c>
    </row>
    <row r="263" spans="3:6" x14ac:dyDescent="0.25">
      <c r="C263" s="2">
        <v>128306970</v>
      </c>
      <c r="D263" s="2">
        <v>2652238</v>
      </c>
      <c r="E263" s="3">
        <v>41900.758402777778</v>
      </c>
      <c r="F263" s="31" t="s">
        <v>571</v>
      </c>
    </row>
    <row r="264" spans="3:6" x14ac:dyDescent="0.25">
      <c r="C264" s="2">
        <v>128255894</v>
      </c>
      <c r="D264" s="2">
        <v>2650718</v>
      </c>
      <c r="E264" s="3">
        <v>41900.131493055553</v>
      </c>
      <c r="F264" s="31" t="s">
        <v>30</v>
      </c>
    </row>
    <row r="265" spans="3:6" x14ac:dyDescent="0.25">
      <c r="C265" s="2">
        <v>127679399</v>
      </c>
      <c r="D265" s="2">
        <v>2636677</v>
      </c>
      <c r="E265" s="3">
        <v>41884.013090277775</v>
      </c>
      <c r="F265" s="31" t="s">
        <v>148</v>
      </c>
    </row>
    <row r="266" spans="3:6" x14ac:dyDescent="0.25">
      <c r="C266" s="2">
        <v>127624515</v>
      </c>
      <c r="D266" s="2">
        <v>2634266</v>
      </c>
      <c r="E266" s="3">
        <v>41880.992858796293</v>
      </c>
      <c r="F266" s="31" t="s">
        <v>586</v>
      </c>
    </row>
    <row r="267" spans="3:6" x14ac:dyDescent="0.25">
      <c r="C267" s="2">
        <v>127588410</v>
      </c>
      <c r="D267" s="2">
        <v>2633193</v>
      </c>
      <c r="E267" s="3">
        <v>41880.127256944441</v>
      </c>
      <c r="F267" s="31" t="s">
        <v>588</v>
      </c>
    </row>
    <row r="268" spans="3:6" x14ac:dyDescent="0.25">
      <c r="C268" s="2">
        <v>127501612</v>
      </c>
      <c r="D268" s="2">
        <v>2631127</v>
      </c>
      <c r="E268" s="3">
        <v>41878.126840277779</v>
      </c>
      <c r="F268" s="31" t="s">
        <v>70</v>
      </c>
    </row>
    <row r="269" spans="3:6" x14ac:dyDescent="0.25">
      <c r="C269" s="2">
        <v>127477557</v>
      </c>
      <c r="D269" s="2">
        <v>2631082</v>
      </c>
      <c r="E269" s="3">
        <v>41877.713564814818</v>
      </c>
      <c r="F269" s="31" t="s">
        <v>590</v>
      </c>
    </row>
    <row r="270" spans="3:6" x14ac:dyDescent="0.25">
      <c r="C270" s="2">
        <v>127433426</v>
      </c>
      <c r="D270" s="2">
        <v>2629094</v>
      </c>
      <c r="E270" s="3">
        <v>41876.509664351855</v>
      </c>
      <c r="F270" s="31" t="s">
        <v>30</v>
      </c>
    </row>
    <row r="271" spans="3:6" x14ac:dyDescent="0.25">
      <c r="C271" s="2">
        <v>127336858</v>
      </c>
      <c r="D271" s="2">
        <v>2626741</v>
      </c>
      <c r="E271" s="3">
        <v>41872.235150462962</v>
      </c>
      <c r="F271" s="31" t="s">
        <v>10</v>
      </c>
    </row>
    <row r="272" spans="3:6" x14ac:dyDescent="0.25">
      <c r="C272" s="2">
        <v>126750820</v>
      </c>
      <c r="D272" s="2">
        <v>2608338</v>
      </c>
      <c r="E272" s="3">
        <v>41843.783888888887</v>
      </c>
      <c r="F272" s="31" t="s">
        <v>599</v>
      </c>
    </row>
    <row r="273" spans="3:6" x14ac:dyDescent="0.25">
      <c r="C273" s="2">
        <v>126709076</v>
      </c>
      <c r="D273" s="2">
        <v>2607292</v>
      </c>
      <c r="E273" s="3">
        <v>41842.707129629627</v>
      </c>
      <c r="F273" s="31" t="s">
        <v>601</v>
      </c>
    </row>
    <row r="274" spans="3:6" x14ac:dyDescent="0.25">
      <c r="C274" s="2">
        <v>126525766</v>
      </c>
      <c r="D274" s="2">
        <v>2602861</v>
      </c>
      <c r="E274" s="3">
        <v>41837.29314814815</v>
      </c>
      <c r="F274" s="31" t="s">
        <v>601</v>
      </c>
    </row>
    <row r="275" spans="3:6" x14ac:dyDescent="0.25">
      <c r="C275" s="2">
        <v>126351273</v>
      </c>
      <c r="D275" s="2">
        <v>2599916</v>
      </c>
      <c r="E275" s="3">
        <v>41830.177476851852</v>
      </c>
      <c r="F275" s="31" t="s">
        <v>30</v>
      </c>
    </row>
    <row r="276" spans="3:6" x14ac:dyDescent="0.25">
      <c r="C276" s="2">
        <v>126220098</v>
      </c>
      <c r="D276" s="2">
        <v>2596932</v>
      </c>
      <c r="E276" s="3">
        <v>41827.456018518518</v>
      </c>
      <c r="F276" s="31" t="s">
        <v>141</v>
      </c>
    </row>
    <row r="277" spans="3:6" x14ac:dyDescent="0.25">
      <c r="C277" s="2">
        <v>126200475</v>
      </c>
      <c r="D277" s="2">
        <v>2596667</v>
      </c>
      <c r="E277" s="3">
        <v>41824.769375000003</v>
      </c>
      <c r="F277" s="31" t="s">
        <v>141</v>
      </c>
    </row>
    <row r="278" spans="3:6" x14ac:dyDescent="0.25">
      <c r="C278" s="2">
        <v>126153840</v>
      </c>
      <c r="D278" s="2">
        <v>2595635</v>
      </c>
      <c r="E278" s="3">
        <v>41823.847662037035</v>
      </c>
      <c r="F278" s="31" t="s">
        <v>10</v>
      </c>
    </row>
    <row r="279" spans="3:6" x14ac:dyDescent="0.25">
      <c r="C279" s="2">
        <v>126149942</v>
      </c>
      <c r="D279" s="2">
        <v>2595433</v>
      </c>
      <c r="E279" s="3">
        <v>41823.681111111109</v>
      </c>
      <c r="F279" s="31" t="s">
        <v>608</v>
      </c>
    </row>
    <row r="280" spans="3:6" x14ac:dyDescent="0.25">
      <c r="C280" s="2">
        <v>126132477</v>
      </c>
      <c r="D280" s="2">
        <v>2594768</v>
      </c>
      <c r="E280" s="3">
        <v>41823.532037037039</v>
      </c>
      <c r="F280" s="31" t="s">
        <v>610</v>
      </c>
    </row>
    <row r="281" spans="3:6" x14ac:dyDescent="0.25">
      <c r="C281" s="2">
        <v>126035682</v>
      </c>
      <c r="D281" s="2">
        <v>2592611</v>
      </c>
      <c r="E281" s="3">
        <v>41821.567708333336</v>
      </c>
      <c r="F281" s="31" t="s">
        <v>618</v>
      </c>
    </row>
    <row r="282" spans="3:6" x14ac:dyDescent="0.25">
      <c r="C282" s="2">
        <v>125954283</v>
      </c>
      <c r="D282" s="2">
        <v>2591156</v>
      </c>
      <c r="E282" s="3">
        <v>41818.146423611113</v>
      </c>
      <c r="F282" s="31" t="s">
        <v>10</v>
      </c>
    </row>
    <row r="283" spans="3:6" x14ac:dyDescent="0.25">
      <c r="C283" s="2">
        <v>125915808</v>
      </c>
      <c r="D283" s="2">
        <v>2590155</v>
      </c>
      <c r="E283" s="3">
        <v>41817.169560185182</v>
      </c>
      <c r="F283" s="31" t="s">
        <v>10</v>
      </c>
    </row>
    <row r="284" spans="3:6" x14ac:dyDescent="0.25">
      <c r="C284" s="2">
        <v>125831200</v>
      </c>
      <c r="D284" s="2">
        <v>2588331</v>
      </c>
      <c r="E284" s="3">
        <v>41814.794027777774</v>
      </c>
      <c r="F284" s="31" t="s">
        <v>621</v>
      </c>
    </row>
    <row r="285" spans="3:6" x14ac:dyDescent="0.25">
      <c r="C285" s="2">
        <v>125790338</v>
      </c>
      <c r="D285" s="2">
        <v>2587263</v>
      </c>
      <c r="E285" s="3">
        <v>41814.178854166668</v>
      </c>
      <c r="F285" s="31" t="s">
        <v>10</v>
      </c>
    </row>
    <row r="286" spans="3:6" x14ac:dyDescent="0.25">
      <c r="C286" s="2">
        <v>125732492</v>
      </c>
      <c r="D286" s="2">
        <v>2586213</v>
      </c>
      <c r="E286" s="3">
        <v>41810.783310185187</v>
      </c>
      <c r="F286" s="31" t="s">
        <v>30</v>
      </c>
    </row>
    <row r="287" spans="3:6" x14ac:dyDescent="0.25">
      <c r="C287" s="2">
        <v>125701378</v>
      </c>
      <c r="D287" s="2">
        <v>2585633</v>
      </c>
      <c r="E287" s="3">
        <v>41810.523657407408</v>
      </c>
      <c r="F287" s="31" t="s">
        <v>623</v>
      </c>
    </row>
    <row r="288" spans="3:6" x14ac:dyDescent="0.25">
      <c r="C288" s="2">
        <v>125644580</v>
      </c>
      <c r="D288" s="2">
        <v>2584537</v>
      </c>
      <c r="E288" s="3">
        <v>41808.737071759257</v>
      </c>
      <c r="F288" s="31" t="s">
        <v>10</v>
      </c>
    </row>
    <row r="289" spans="3:6" x14ac:dyDescent="0.25">
      <c r="C289" s="2">
        <v>125507715</v>
      </c>
      <c r="D289" s="2">
        <v>2582064</v>
      </c>
      <c r="E289" s="3">
        <v>41804.158842592595</v>
      </c>
      <c r="F289" s="31" t="s">
        <v>640</v>
      </c>
    </row>
    <row r="290" spans="3:6" x14ac:dyDescent="0.25">
      <c r="C290" s="2">
        <v>125507647</v>
      </c>
      <c r="D290" s="2">
        <v>2582061</v>
      </c>
      <c r="E290" s="3">
        <v>41804.08284722222</v>
      </c>
      <c r="F290" s="31" t="s">
        <v>14</v>
      </c>
    </row>
    <row r="291" spans="3:6" x14ac:dyDescent="0.25">
      <c r="C291" s="2">
        <v>125377990</v>
      </c>
      <c r="D291" s="2">
        <v>2579420</v>
      </c>
      <c r="E291" s="3">
        <v>41801.157025462962</v>
      </c>
      <c r="F291" s="31" t="s">
        <v>30</v>
      </c>
    </row>
    <row r="292" spans="3:6" x14ac:dyDescent="0.25">
      <c r="C292" s="2">
        <v>125377537</v>
      </c>
      <c r="D292" s="2">
        <v>2579419</v>
      </c>
      <c r="E292" s="3">
        <v>41801.074803240743</v>
      </c>
      <c r="F292" s="31" t="s">
        <v>357</v>
      </c>
    </row>
    <row r="293" spans="3:6" x14ac:dyDescent="0.25">
      <c r="C293" s="2">
        <v>125376175</v>
      </c>
      <c r="D293" s="2">
        <v>2579410</v>
      </c>
      <c r="E293" s="3">
        <v>41800.970138888886</v>
      </c>
      <c r="F293" s="31" t="s">
        <v>647</v>
      </c>
    </row>
    <row r="294" spans="3:6" x14ac:dyDescent="0.25">
      <c r="C294" s="2">
        <v>125250725</v>
      </c>
      <c r="D294" s="2">
        <v>2577159</v>
      </c>
      <c r="E294" s="3">
        <v>41795.176921296297</v>
      </c>
      <c r="F294" s="31" t="s">
        <v>651</v>
      </c>
    </row>
    <row r="295" spans="3:6" x14ac:dyDescent="0.25">
      <c r="C295" s="2">
        <v>125119682</v>
      </c>
      <c r="D295" s="2">
        <v>2573976</v>
      </c>
      <c r="E295" s="3">
        <v>41793.175821759258</v>
      </c>
      <c r="F295" s="31" t="s">
        <v>659</v>
      </c>
    </row>
    <row r="296" spans="3:6" x14ac:dyDescent="0.25">
      <c r="C296" s="2">
        <v>124873333</v>
      </c>
      <c r="D296" s="2">
        <v>2568760</v>
      </c>
      <c r="E296" s="3">
        <v>41781.341319444444</v>
      </c>
      <c r="F296" s="31" t="s">
        <v>667</v>
      </c>
    </row>
    <row r="297" spans="3:6" x14ac:dyDescent="0.25">
      <c r="C297" s="2">
        <v>124826694</v>
      </c>
      <c r="D297" s="2">
        <v>2568011</v>
      </c>
      <c r="E297" s="3">
        <v>41780.447662037041</v>
      </c>
      <c r="F297" s="31" t="s">
        <v>668</v>
      </c>
    </row>
    <row r="298" spans="3:6" x14ac:dyDescent="0.25">
      <c r="C298" s="2">
        <v>124738527</v>
      </c>
      <c r="D298" s="2">
        <v>2567071</v>
      </c>
      <c r="E298" s="3">
        <v>41779.164004629631</v>
      </c>
      <c r="F298" s="31" t="s">
        <v>671</v>
      </c>
    </row>
    <row r="299" spans="3:6" x14ac:dyDescent="0.25">
      <c r="C299" s="2">
        <v>124729680</v>
      </c>
      <c r="D299" s="2">
        <v>2567068</v>
      </c>
      <c r="E299" s="3">
        <v>41778.873819444445</v>
      </c>
      <c r="F299" s="31" t="s">
        <v>672</v>
      </c>
    </row>
    <row r="300" spans="3:6" x14ac:dyDescent="0.25">
      <c r="C300" s="2">
        <v>124609459</v>
      </c>
      <c r="D300" s="2">
        <v>2566231</v>
      </c>
      <c r="E300" s="3">
        <v>41776.174328703702</v>
      </c>
      <c r="F300" s="31" t="s">
        <v>30</v>
      </c>
    </row>
    <row r="301" spans="3:6" x14ac:dyDescent="0.25">
      <c r="C301" s="2">
        <v>123824917</v>
      </c>
      <c r="D301" s="2">
        <v>2558604</v>
      </c>
      <c r="E301" s="3">
        <v>41759.840138888889</v>
      </c>
      <c r="F301" s="31" t="s">
        <v>678</v>
      </c>
    </row>
    <row r="302" spans="3:6" x14ac:dyDescent="0.25">
      <c r="C302" s="2">
        <v>123752058</v>
      </c>
      <c r="D302" s="2">
        <v>2557535</v>
      </c>
      <c r="E302" s="3">
        <v>41758.819814814815</v>
      </c>
      <c r="F302" s="31" t="s">
        <v>680</v>
      </c>
    </row>
    <row r="303" spans="3:6" x14ac:dyDescent="0.25">
      <c r="C303" s="2">
        <v>123696363</v>
      </c>
      <c r="D303" s="2">
        <v>2556597</v>
      </c>
      <c r="E303" s="3">
        <v>41757.8518287037</v>
      </c>
      <c r="F303" s="31" t="s">
        <v>70</v>
      </c>
    </row>
    <row r="304" spans="3:6" x14ac:dyDescent="0.25">
      <c r="C304" s="2">
        <v>123570651</v>
      </c>
      <c r="D304" s="2">
        <v>2555440</v>
      </c>
      <c r="E304" s="3">
        <v>41754.783831018518</v>
      </c>
      <c r="F304" s="31" t="s">
        <v>683</v>
      </c>
    </row>
    <row r="305" spans="3:6" x14ac:dyDescent="0.25">
      <c r="C305" s="2">
        <v>123362967</v>
      </c>
      <c r="D305" s="2">
        <v>2552524</v>
      </c>
      <c r="E305" s="3">
        <v>41748.097060185188</v>
      </c>
      <c r="F305" s="31" t="s">
        <v>684</v>
      </c>
    </row>
    <row r="306" spans="3:6" x14ac:dyDescent="0.25">
      <c r="C306" s="2">
        <v>139493444</v>
      </c>
      <c r="D306" s="2">
        <v>2551323</v>
      </c>
      <c r="E306" s="3">
        <v>41746.43472222222</v>
      </c>
      <c r="F306" s="31" t="s">
        <v>685</v>
      </c>
    </row>
    <row r="307" spans="3:6" x14ac:dyDescent="0.25">
      <c r="C307" s="2">
        <v>154107084</v>
      </c>
      <c r="D307" s="2">
        <v>2551242</v>
      </c>
      <c r="E307" s="3">
        <v>41745.865474537037</v>
      </c>
      <c r="F307" s="31" t="s">
        <v>686</v>
      </c>
    </row>
    <row r="308" spans="3:6" x14ac:dyDescent="0.25">
      <c r="C308" s="2">
        <v>123204931</v>
      </c>
      <c r="D308" s="2">
        <v>2549774</v>
      </c>
      <c r="E308" s="3">
        <v>41744.179675925923</v>
      </c>
      <c r="F308" s="31" t="s">
        <v>137</v>
      </c>
    </row>
    <row r="309" spans="3:6" x14ac:dyDescent="0.25">
      <c r="C309" s="2">
        <v>123144410</v>
      </c>
      <c r="D309" s="2">
        <v>2548920</v>
      </c>
      <c r="E309" s="3">
        <v>41740.873622685183</v>
      </c>
      <c r="F309" s="31" t="s">
        <v>58</v>
      </c>
    </row>
    <row r="310" spans="3:6" x14ac:dyDescent="0.25">
      <c r="C310" s="2">
        <v>123092158</v>
      </c>
      <c r="D310" s="2">
        <v>2547994</v>
      </c>
      <c r="E310" s="3">
        <v>41739.81994212963</v>
      </c>
      <c r="F310" s="31" t="s">
        <v>691</v>
      </c>
    </row>
    <row r="311" spans="3:6" x14ac:dyDescent="0.25">
      <c r="C311" s="2">
        <v>123067712</v>
      </c>
      <c r="D311" s="2">
        <v>2547590</v>
      </c>
      <c r="E311" s="3">
        <v>41739.569386574076</v>
      </c>
      <c r="F311" s="31" t="s">
        <v>58</v>
      </c>
    </row>
    <row r="312" spans="3:6" x14ac:dyDescent="0.25">
      <c r="C312" s="2">
        <v>122902213</v>
      </c>
      <c r="D312" s="2">
        <v>2544830</v>
      </c>
      <c r="E312" s="3">
        <v>41733.765613425923</v>
      </c>
      <c r="F312" s="31" t="s">
        <v>694</v>
      </c>
    </row>
    <row r="313" spans="3:6" x14ac:dyDescent="0.25">
      <c r="C313" s="2">
        <v>122899717</v>
      </c>
      <c r="D313" s="2">
        <v>2544802</v>
      </c>
      <c r="E313" s="3">
        <v>41733.639780092592</v>
      </c>
      <c r="F313" s="31" t="s">
        <v>12</v>
      </c>
    </row>
    <row r="314" spans="3:6" x14ac:dyDescent="0.25">
      <c r="C314" s="2">
        <v>122855953</v>
      </c>
      <c r="D314" s="2">
        <v>2544012</v>
      </c>
      <c r="E314" s="3">
        <v>41732.832476851851</v>
      </c>
      <c r="F314" s="31" t="s">
        <v>58</v>
      </c>
    </row>
    <row r="315" spans="3:6" x14ac:dyDescent="0.25">
      <c r="C315" s="2">
        <v>122844406</v>
      </c>
      <c r="D315" s="2">
        <v>2543724</v>
      </c>
      <c r="E315" s="3">
        <v>41732.623611111114</v>
      </c>
      <c r="F315" s="31" t="s">
        <v>12</v>
      </c>
    </row>
    <row r="316" spans="3:6" x14ac:dyDescent="0.25">
      <c r="C316" s="2">
        <v>122836378</v>
      </c>
      <c r="D316" s="2">
        <v>2543633</v>
      </c>
      <c r="E316" s="3">
        <v>41732.54792824074</v>
      </c>
      <c r="F316" s="31" t="s">
        <v>12</v>
      </c>
    </row>
    <row r="317" spans="3:6" x14ac:dyDescent="0.25">
      <c r="C317" s="2">
        <v>122806718</v>
      </c>
      <c r="D317" s="2">
        <v>2543198</v>
      </c>
      <c r="E317" s="3">
        <v>41732.007604166669</v>
      </c>
      <c r="F317" s="31" t="s">
        <v>700</v>
      </c>
    </row>
    <row r="318" spans="3:6" x14ac:dyDescent="0.25">
      <c r="C318" s="2">
        <v>122775972</v>
      </c>
      <c r="D318" s="2">
        <v>2542533</v>
      </c>
      <c r="E318" s="3">
        <v>41731.410995370374</v>
      </c>
      <c r="F318" s="31" t="s">
        <v>702</v>
      </c>
    </row>
    <row r="319" spans="3:6" x14ac:dyDescent="0.25">
      <c r="C319" s="2">
        <v>153922913</v>
      </c>
      <c r="D319" s="2">
        <v>2541556</v>
      </c>
      <c r="E319" s="3">
        <v>41729.876631944448</v>
      </c>
      <c r="F319" s="31" t="s">
        <v>367</v>
      </c>
    </row>
    <row r="320" spans="3:6" x14ac:dyDescent="0.25">
      <c r="C320" s="2">
        <v>122717413</v>
      </c>
      <c r="D320" s="2">
        <v>2541535</v>
      </c>
      <c r="E320" s="3">
        <v>41729.737650462965</v>
      </c>
      <c r="F320" s="31" t="s">
        <v>705</v>
      </c>
    </row>
    <row r="321" spans="3:6" x14ac:dyDescent="0.25">
      <c r="C321" s="2">
        <v>122622646</v>
      </c>
      <c r="D321" s="2">
        <v>2539802</v>
      </c>
      <c r="E321" s="3">
        <v>41725.760682870372</v>
      </c>
      <c r="F321" s="31" t="s">
        <v>30</v>
      </c>
    </row>
    <row r="322" spans="3:6" x14ac:dyDescent="0.25">
      <c r="C322" s="2">
        <v>122604079</v>
      </c>
      <c r="D322" s="2">
        <v>2539405</v>
      </c>
      <c r="E322" s="3">
        <v>41725.529756944445</v>
      </c>
      <c r="F322" s="31" t="s">
        <v>70</v>
      </c>
    </row>
    <row r="323" spans="3:6" x14ac:dyDescent="0.25">
      <c r="C323" s="2">
        <v>122574958</v>
      </c>
      <c r="D323" s="2">
        <v>2538877</v>
      </c>
      <c r="E323" s="3">
        <v>41724.773657407408</v>
      </c>
      <c r="F323" s="31" t="s">
        <v>30</v>
      </c>
    </row>
    <row r="324" spans="3:6" x14ac:dyDescent="0.25">
      <c r="C324" s="2">
        <v>122516119</v>
      </c>
      <c r="D324" s="2">
        <v>2537787</v>
      </c>
      <c r="E324" s="3">
        <v>41723.535428240742</v>
      </c>
      <c r="F324" s="31" t="s">
        <v>708</v>
      </c>
    </row>
    <row r="325" spans="3:6" x14ac:dyDescent="0.25">
      <c r="C325" s="2">
        <v>122435503</v>
      </c>
      <c r="D325" s="2">
        <v>2536764</v>
      </c>
      <c r="E325" s="3">
        <v>41719.560428240744</v>
      </c>
      <c r="F325" s="31" t="s">
        <v>709</v>
      </c>
    </row>
    <row r="326" spans="3:6" x14ac:dyDescent="0.25">
      <c r="C326" s="2">
        <v>122434987</v>
      </c>
      <c r="D326" s="2">
        <v>2536713</v>
      </c>
      <c r="E326" s="3">
        <v>41719.519733796296</v>
      </c>
      <c r="F326" s="31" t="s">
        <v>12</v>
      </c>
    </row>
    <row r="327" spans="3:6" x14ac:dyDescent="0.25">
      <c r="C327" s="2">
        <v>122421877</v>
      </c>
      <c r="D327" s="2">
        <v>2536473</v>
      </c>
      <c r="E327" s="3">
        <v>41719.339803240742</v>
      </c>
      <c r="F327" s="31" t="s">
        <v>12</v>
      </c>
    </row>
    <row r="328" spans="3:6" x14ac:dyDescent="0.25">
      <c r="C328" s="2">
        <v>122323768</v>
      </c>
      <c r="D328" s="2">
        <v>2534809</v>
      </c>
      <c r="E328" s="3">
        <v>41716.556932870371</v>
      </c>
      <c r="F328" s="31" t="s">
        <v>417</v>
      </c>
    </row>
    <row r="329" spans="3:6" x14ac:dyDescent="0.25">
      <c r="C329" s="2">
        <v>122299364</v>
      </c>
      <c r="D329" s="2">
        <v>2534594</v>
      </c>
      <c r="E329" s="3">
        <v>41715.853842592594</v>
      </c>
      <c r="F329" s="31" t="s">
        <v>227</v>
      </c>
    </row>
    <row r="330" spans="3:6" x14ac:dyDescent="0.25">
      <c r="C330" s="2">
        <v>122149439</v>
      </c>
      <c r="D330" s="2">
        <v>2532262</v>
      </c>
      <c r="E330" s="3">
        <v>41709.850868055553</v>
      </c>
      <c r="F330" s="31" t="s">
        <v>12</v>
      </c>
    </row>
    <row r="331" spans="3:6" x14ac:dyDescent="0.25">
      <c r="C331" s="2">
        <v>122116894</v>
      </c>
      <c r="D331" s="2">
        <v>2531688</v>
      </c>
      <c r="E331" s="3">
        <v>41708.878425925926</v>
      </c>
      <c r="F331" s="31" t="s">
        <v>246</v>
      </c>
    </row>
    <row r="332" spans="3:6" x14ac:dyDescent="0.25">
      <c r="C332" s="2">
        <v>121966891</v>
      </c>
      <c r="D332" s="2">
        <v>2528970</v>
      </c>
      <c r="E332" s="3">
        <v>41703.323865740742</v>
      </c>
      <c r="F332" s="31" t="s">
        <v>718</v>
      </c>
    </row>
    <row r="333" spans="3:6" x14ac:dyDescent="0.25">
      <c r="C333" s="2">
        <v>121945250</v>
      </c>
      <c r="D333" s="2">
        <v>2528418</v>
      </c>
      <c r="E333" s="3">
        <v>41702.547800925924</v>
      </c>
      <c r="F333" s="31" t="s">
        <v>719</v>
      </c>
    </row>
    <row r="334" spans="3:6" x14ac:dyDescent="0.25">
      <c r="C334" s="2">
        <v>121882169</v>
      </c>
      <c r="D334" s="2">
        <v>2527660</v>
      </c>
      <c r="E334" s="3">
        <v>41701.517604166664</v>
      </c>
      <c r="F334" s="31" t="s">
        <v>720</v>
      </c>
    </row>
    <row r="335" spans="3:6" x14ac:dyDescent="0.25">
      <c r="C335" s="2">
        <v>121786835</v>
      </c>
      <c r="D335" s="2">
        <v>2525167</v>
      </c>
      <c r="E335" s="3">
        <v>41697.8512962963</v>
      </c>
      <c r="F335" s="31" t="s">
        <v>246</v>
      </c>
    </row>
    <row r="336" spans="3:6" x14ac:dyDescent="0.25">
      <c r="C336" s="2">
        <v>121740777</v>
      </c>
      <c r="D336" s="2">
        <v>2524479</v>
      </c>
      <c r="E336" s="3">
        <v>41696.764675925922</v>
      </c>
      <c r="F336" s="31" t="s">
        <v>70</v>
      </c>
    </row>
    <row r="337" spans="3:6" x14ac:dyDescent="0.25">
      <c r="C337" s="2">
        <v>121716838</v>
      </c>
      <c r="D337" s="2">
        <v>2523963</v>
      </c>
      <c r="E337" s="3">
        <v>41696.4846412037</v>
      </c>
      <c r="F337" s="31" t="s">
        <v>30</v>
      </c>
    </row>
    <row r="338" spans="3:6" x14ac:dyDescent="0.25">
      <c r="C338" s="2">
        <v>121476927</v>
      </c>
      <c r="D338" s="2">
        <v>2519846</v>
      </c>
      <c r="E338" s="3">
        <v>41689.644386574073</v>
      </c>
      <c r="F338" s="31" t="s">
        <v>30</v>
      </c>
    </row>
    <row r="339" spans="3:6" x14ac:dyDescent="0.25">
      <c r="C339" s="2">
        <v>121401345</v>
      </c>
      <c r="D339" s="2">
        <v>2518493</v>
      </c>
      <c r="E339" s="3">
        <v>41688.439351851855</v>
      </c>
      <c r="F339" s="31" t="s">
        <v>719</v>
      </c>
    </row>
    <row r="340" spans="3:6" x14ac:dyDescent="0.25">
      <c r="C340" s="2">
        <v>121348430</v>
      </c>
      <c r="D340" s="2">
        <v>2517737</v>
      </c>
      <c r="E340" s="3">
        <v>41687.540844907409</v>
      </c>
      <c r="F340" s="31" t="s">
        <v>246</v>
      </c>
    </row>
    <row r="341" spans="3:6" ht="15.75" customHeight="1" x14ac:dyDescent="0.25">
      <c r="C341" s="2">
        <v>121195874</v>
      </c>
      <c r="D341" s="2">
        <v>2514463</v>
      </c>
      <c r="E341" s="3">
        <v>41682.555069444446</v>
      </c>
      <c r="F341" s="31" t="s">
        <v>727</v>
      </c>
    </row>
    <row r="342" spans="3:6" x14ac:dyDescent="0.25">
      <c r="C342" s="2">
        <v>120998575</v>
      </c>
      <c r="D342" s="2">
        <v>2511152</v>
      </c>
      <c r="E342" s="3">
        <v>41676.401377314818</v>
      </c>
      <c r="F342" s="31" t="s">
        <v>246</v>
      </c>
    </row>
    <row r="343" spans="3:6" x14ac:dyDescent="0.25">
      <c r="C343" s="2">
        <v>120980162</v>
      </c>
      <c r="D343" s="2">
        <v>2511006</v>
      </c>
      <c r="E343" s="3">
        <v>41675.756712962961</v>
      </c>
      <c r="F343" s="31" t="s">
        <v>731</v>
      </c>
    </row>
    <row r="344" spans="3:6" x14ac:dyDescent="0.25">
      <c r="C344" s="2">
        <v>120934372</v>
      </c>
      <c r="D344" s="2">
        <v>2509905</v>
      </c>
      <c r="E344" s="3">
        <v>41675.358587962961</v>
      </c>
      <c r="F344" s="31" t="s">
        <v>732</v>
      </c>
    </row>
    <row r="345" spans="3:6" x14ac:dyDescent="0.25">
      <c r="C345" s="2">
        <v>120887591</v>
      </c>
      <c r="D345" s="2">
        <v>2509115</v>
      </c>
      <c r="E345" s="3">
        <v>41674.504421296297</v>
      </c>
      <c r="F345" s="31" t="s">
        <v>246</v>
      </c>
    </row>
    <row r="346" spans="3:6" x14ac:dyDescent="0.25">
      <c r="C346" s="2">
        <v>120753213</v>
      </c>
      <c r="D346" s="2">
        <v>2506375</v>
      </c>
      <c r="E346" s="3">
        <v>41669.667962962965</v>
      </c>
      <c r="F346" s="31" t="s">
        <v>734</v>
      </c>
    </row>
    <row r="347" spans="3:6" x14ac:dyDescent="0.25">
      <c r="C347" s="2">
        <v>118805205</v>
      </c>
      <c r="D347" s="2">
        <v>2477937</v>
      </c>
      <c r="E347" s="3">
        <v>41613.827210648145</v>
      </c>
      <c r="F347" s="31" t="s">
        <v>762</v>
      </c>
    </row>
    <row r="348" spans="3:6" x14ac:dyDescent="0.25">
      <c r="C348" s="2">
        <v>118778278</v>
      </c>
      <c r="D348" s="2">
        <v>2477600</v>
      </c>
      <c r="E348" s="3">
        <v>41613.375925925924</v>
      </c>
      <c r="F348" s="31" t="s">
        <v>763</v>
      </c>
    </row>
    <row r="349" spans="3:6" x14ac:dyDescent="0.25">
      <c r="C349" s="2">
        <v>153780293</v>
      </c>
      <c r="D349" s="2">
        <v>2459724</v>
      </c>
      <c r="E349" s="3">
        <v>41582.440821759257</v>
      </c>
      <c r="F349" s="31" t="s">
        <v>772</v>
      </c>
    </row>
    <row r="350" spans="3:6" x14ac:dyDescent="0.25">
      <c r="C350" s="2">
        <v>153746553</v>
      </c>
      <c r="D350" s="2">
        <v>2235531</v>
      </c>
      <c r="E350" s="3">
        <v>41178.559328703705</v>
      </c>
      <c r="F350" s="31" t="s">
        <v>823</v>
      </c>
    </row>
    <row r="351" spans="3:6" x14ac:dyDescent="0.25">
      <c r="C351" s="2">
        <v>153683288</v>
      </c>
      <c r="D351" s="2">
        <v>2157204</v>
      </c>
      <c r="E351" s="3">
        <v>41074.755358796298</v>
      </c>
      <c r="F351" s="31" t="s">
        <v>849</v>
      </c>
    </row>
    <row r="352" spans="3:6" x14ac:dyDescent="0.25">
      <c r="C352" s="2">
        <v>132555870</v>
      </c>
      <c r="D352" s="2">
        <v>2113004</v>
      </c>
      <c r="E352" s="3">
        <v>41025.09815972222</v>
      </c>
      <c r="F352" s="31" t="s">
        <v>868</v>
      </c>
    </row>
    <row r="353" spans="3:6" x14ac:dyDescent="0.25">
      <c r="C353" s="2">
        <v>117751408</v>
      </c>
      <c r="D353" s="2">
        <v>2109843</v>
      </c>
      <c r="E353" s="3">
        <v>41023.131180555552</v>
      </c>
      <c r="F353" s="31" t="s">
        <v>870</v>
      </c>
    </row>
    <row r="354" spans="3:6" x14ac:dyDescent="0.25">
      <c r="C354" s="2">
        <v>132167247</v>
      </c>
      <c r="D354" s="2">
        <v>2102018</v>
      </c>
      <c r="E354" s="3">
        <v>41016.519745370373</v>
      </c>
      <c r="F354" s="31" t="s">
        <v>877</v>
      </c>
    </row>
    <row r="355" spans="3:6" x14ac:dyDescent="0.25">
      <c r="C355" s="2">
        <v>117308314</v>
      </c>
      <c r="D355" s="2">
        <v>2090424</v>
      </c>
      <c r="E355" s="3">
        <v>41004.124837962961</v>
      </c>
      <c r="F355" s="31" t="s">
        <v>881</v>
      </c>
    </row>
    <row r="356" spans="3:6" x14ac:dyDescent="0.25">
      <c r="C356" s="2">
        <v>117308008</v>
      </c>
      <c r="D356" s="2">
        <v>2085554</v>
      </c>
      <c r="E356" s="3">
        <v>41001.557523148149</v>
      </c>
      <c r="F356" s="31" t="s">
        <v>884</v>
      </c>
    </row>
    <row r="357" spans="3:6" x14ac:dyDescent="0.25">
      <c r="C357" s="2">
        <v>131591166</v>
      </c>
      <c r="D357" s="2">
        <v>2072131</v>
      </c>
      <c r="E357" s="3">
        <v>40990.024236111109</v>
      </c>
      <c r="F357" s="31" t="s">
        <v>892</v>
      </c>
    </row>
    <row r="358" spans="3:6" x14ac:dyDescent="0.25">
      <c r="C358" s="2">
        <v>153522117</v>
      </c>
      <c r="D358" s="2">
        <v>2061065</v>
      </c>
      <c r="E358" s="3">
        <v>40981.849710648145</v>
      </c>
      <c r="F358" s="31" t="s">
        <v>898</v>
      </c>
    </row>
    <row r="359" spans="3:6" x14ac:dyDescent="0.25">
      <c r="C359" s="2">
        <v>131447387</v>
      </c>
      <c r="D359" s="2">
        <v>2050369</v>
      </c>
      <c r="E359" s="3">
        <v>40974.554097222222</v>
      </c>
      <c r="F359" s="31" t="s">
        <v>903</v>
      </c>
    </row>
    <row r="360" spans="3:6" x14ac:dyDescent="0.25">
      <c r="C360" s="2">
        <v>131387651</v>
      </c>
      <c r="D360" s="2">
        <v>2048568</v>
      </c>
      <c r="E360" s="3">
        <v>40973.461898148147</v>
      </c>
      <c r="F360" s="31" t="s">
        <v>905</v>
      </c>
    </row>
    <row r="361" spans="3:6" x14ac:dyDescent="0.25">
      <c r="C361" s="2">
        <v>130532947</v>
      </c>
      <c r="D361" s="2">
        <v>2021584</v>
      </c>
      <c r="E361" s="3">
        <v>40949.583333333336</v>
      </c>
      <c r="F361" s="31" t="s">
        <v>920</v>
      </c>
    </row>
    <row r="362" spans="3:6" x14ac:dyDescent="0.25">
      <c r="C362" s="2">
        <v>130272890</v>
      </c>
      <c r="D362" s="2">
        <v>2004555</v>
      </c>
      <c r="E362" s="3">
        <v>40938.827175925922</v>
      </c>
      <c r="F362" s="31" t="s">
        <v>930</v>
      </c>
    </row>
    <row r="363" spans="3:6" x14ac:dyDescent="0.25">
      <c r="C363" s="2">
        <v>129821610</v>
      </c>
      <c r="D363" s="2">
        <v>2000534</v>
      </c>
      <c r="E363" s="3">
        <v>40935.438935185186</v>
      </c>
      <c r="F363" s="31" t="s">
        <v>934</v>
      </c>
    </row>
    <row r="364" spans="3:6" x14ac:dyDescent="0.25">
      <c r="C364" s="2">
        <v>129768894</v>
      </c>
      <c r="D364" s="2">
        <v>2000232</v>
      </c>
      <c r="E364" s="3">
        <v>40934.714907407404</v>
      </c>
      <c r="F364" s="31" t="s">
        <v>935</v>
      </c>
    </row>
    <row r="365" spans="3:6" x14ac:dyDescent="0.25">
      <c r="C365" s="2">
        <v>129709980</v>
      </c>
      <c r="D365" s="2">
        <v>1994183</v>
      </c>
      <c r="E365" s="3">
        <v>40931.857592592591</v>
      </c>
      <c r="F365" s="31" t="s">
        <v>940</v>
      </c>
    </row>
    <row r="366" spans="3:6" x14ac:dyDescent="0.25">
      <c r="C366" s="2">
        <v>129679467</v>
      </c>
      <c r="D366" s="2">
        <v>1992456</v>
      </c>
      <c r="E366" s="3">
        <v>40931.456412037034</v>
      </c>
      <c r="F366" s="31" t="s">
        <v>940</v>
      </c>
    </row>
    <row r="367" spans="3:6" x14ac:dyDescent="0.25">
      <c r="C367" s="2">
        <v>129567009</v>
      </c>
      <c r="D367" s="2">
        <v>1969690</v>
      </c>
      <c r="E367" s="3">
        <v>40917.264594907407</v>
      </c>
      <c r="F367" s="31" t="s">
        <v>946</v>
      </c>
    </row>
    <row r="368" spans="3:6" x14ac:dyDescent="0.25">
      <c r="C368" s="2">
        <v>129396550</v>
      </c>
      <c r="D368" s="2">
        <v>1950953</v>
      </c>
      <c r="E368" s="3">
        <v>40896.545162037037</v>
      </c>
      <c r="F368" s="31" t="s">
        <v>950</v>
      </c>
    </row>
    <row r="369" spans="3:8" x14ac:dyDescent="0.25">
      <c r="C369" s="2">
        <v>129343287</v>
      </c>
      <c r="D369" s="2">
        <v>1942468</v>
      </c>
      <c r="E369" s="3">
        <v>40889.851307870369</v>
      </c>
      <c r="F369" s="31" t="s">
        <v>946</v>
      </c>
    </row>
    <row r="370" spans="3:8" x14ac:dyDescent="0.25">
      <c r="C370" s="2">
        <v>150031055</v>
      </c>
      <c r="D370" s="2">
        <v>1911212</v>
      </c>
      <c r="E370" s="3">
        <v>40869.827118055553</v>
      </c>
      <c r="F370" s="31" t="s">
        <v>959</v>
      </c>
      <c r="H370" s="2"/>
    </row>
  </sheetData>
  <sortState ref="C4:F369">
    <sortCondition descending="1" ref="E4:E369"/>
  </sortState>
  <mergeCells count="9">
    <mergeCell ref="M66:X66"/>
    <mergeCell ref="M58:X58"/>
    <mergeCell ref="AB50:AM50"/>
    <mergeCell ref="AB46:AM46"/>
    <mergeCell ref="AB42:AM42"/>
    <mergeCell ref="M62:X62"/>
    <mergeCell ref="M50:X50"/>
    <mergeCell ref="M46:X46"/>
    <mergeCell ref="M42:X42"/>
  </mergeCells>
  <conditionalFormatting sqref="H370">
    <cfRule type="containsText" dxfId="34" priority="8" operator="containsText" text="préventif">
      <formula>NOT(ISERROR(SEARCH("préventif",H370)))</formula>
    </cfRule>
  </conditionalFormatting>
  <conditionalFormatting sqref="H370">
    <cfRule type="containsText" dxfId="33" priority="7" operator="containsText" text="meca">
      <formula>NOT(ISERROR(SEARCH("meca",H370)))</formula>
    </cfRule>
  </conditionalFormatting>
  <conditionalFormatting sqref="H370">
    <cfRule type="containsText" dxfId="32" priority="2" operator="containsText" text="pneumatique">
      <formula>NOT(ISERROR(SEARCH("pneumatique",H370)))</formula>
    </cfRule>
    <cfRule type="containsText" dxfId="31" priority="5" operator="containsText" text="réparation">
      <formula>NOT(ISERROR(SEARCH("réparation",H370)))</formula>
    </cfRule>
  </conditionalFormatting>
  <conditionalFormatting sqref="H370">
    <cfRule type="containsText" dxfId="30" priority="6" operator="containsText" text="electronique">
      <formula>NOT(ISERROR(SEARCH("electronique",H370)))</formula>
    </cfRule>
  </conditionalFormatting>
  <conditionalFormatting sqref="H370">
    <cfRule type="containsText" dxfId="29" priority="3" operator="containsText" text="autre">
      <formula>NOT(ISERROR(SEARCH("autre",H370)))</formula>
    </cfRule>
  </conditionalFormatting>
  <conditionalFormatting sqref="H370">
    <cfRule type="containsText" dxfId="28" priority="4" operator="containsText" text="electrique">
      <formula>NOT(ISERROR(SEARCH("electrique",H370)))</formula>
    </cfRule>
  </conditionalFormatting>
  <conditionalFormatting sqref="E370">
    <cfRule type="containsText" dxfId="27" priority="1" operator="containsText" text="22/11/2011 19:53:03">
      <formula>NOT(ISERROR(SEARCH("22/11/2011 19:53:03",E370)))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R86"/>
  <sheetViews>
    <sheetView zoomScale="85" zoomScaleNormal="85" workbookViewId="0">
      <selection activeCell="H46" sqref="H46"/>
    </sheetView>
  </sheetViews>
  <sheetFormatPr baseColWidth="10" defaultRowHeight="15" x14ac:dyDescent="0.25"/>
  <cols>
    <col min="2" max="2" width="20" customWidth="1"/>
  </cols>
  <sheetData>
    <row r="8" spans="2:18" x14ac:dyDescent="0.25">
      <c r="C8" s="73" t="s">
        <v>1090</v>
      </c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5"/>
    </row>
    <row r="9" spans="2:18" x14ac:dyDescent="0.25">
      <c r="C9" s="57" t="s">
        <v>1089</v>
      </c>
      <c r="D9" s="57" t="s">
        <v>1088</v>
      </c>
      <c r="E9" s="57" t="s">
        <v>1087</v>
      </c>
      <c r="F9" s="57" t="s">
        <v>1086</v>
      </c>
      <c r="G9" s="57" t="s">
        <v>1085</v>
      </c>
      <c r="H9" s="57" t="s">
        <v>1084</v>
      </c>
      <c r="I9" s="57" t="s">
        <v>1083</v>
      </c>
      <c r="J9" s="57" t="s">
        <v>1082</v>
      </c>
      <c r="K9" s="57" t="s">
        <v>1081</v>
      </c>
      <c r="L9" s="57" t="s">
        <v>1080</v>
      </c>
      <c r="M9" s="57" t="s">
        <v>1079</v>
      </c>
      <c r="N9" s="57" t="s">
        <v>1078</v>
      </c>
      <c r="O9" s="57" t="s">
        <v>1077</v>
      </c>
      <c r="P9" s="57" t="s">
        <v>1076</v>
      </c>
      <c r="R9" s="57" t="s">
        <v>1075</v>
      </c>
    </row>
    <row r="10" spans="2:18" x14ac:dyDescent="0.25">
      <c r="B10" s="57" t="s">
        <v>1074</v>
      </c>
      <c r="C10" s="50">
        <v>19</v>
      </c>
      <c r="D10" s="50">
        <v>29</v>
      </c>
      <c r="E10" s="50">
        <v>30</v>
      </c>
      <c r="F10" s="50">
        <v>85</v>
      </c>
      <c r="G10" s="50">
        <v>3</v>
      </c>
      <c r="H10" s="50">
        <v>12</v>
      </c>
      <c r="I10" s="50">
        <v>6</v>
      </c>
      <c r="J10" s="50">
        <v>13</v>
      </c>
      <c r="K10" s="50">
        <v>4</v>
      </c>
      <c r="L10" s="50">
        <v>5</v>
      </c>
      <c r="M10" s="50">
        <v>10</v>
      </c>
      <c r="N10" s="50">
        <v>3</v>
      </c>
      <c r="O10" s="50">
        <v>4</v>
      </c>
      <c r="P10" s="50">
        <v>6</v>
      </c>
      <c r="R10" s="59">
        <f>SUM(C10:P10)</f>
        <v>229</v>
      </c>
    </row>
    <row r="11" spans="2:18" x14ac:dyDescent="0.25">
      <c r="B11" s="57" t="s">
        <v>1073</v>
      </c>
      <c r="C11" s="58">
        <f>C10/$R$10</f>
        <v>8.296943231441048E-2</v>
      </c>
      <c r="D11" s="58">
        <f t="shared" ref="D11:P11" si="0">D10/$R$10</f>
        <v>0.12663755458515283</v>
      </c>
      <c r="E11" s="58">
        <f t="shared" si="0"/>
        <v>0.13100436681222707</v>
      </c>
      <c r="F11" s="58">
        <f t="shared" si="0"/>
        <v>0.37117903930131002</v>
      </c>
      <c r="G11" s="58">
        <f t="shared" si="0"/>
        <v>1.3100436681222707E-2</v>
      </c>
      <c r="H11" s="58">
        <f t="shared" si="0"/>
        <v>5.2401746724890827E-2</v>
      </c>
      <c r="I11" s="58">
        <f t="shared" si="0"/>
        <v>2.6200873362445413E-2</v>
      </c>
      <c r="J11" s="58">
        <f t="shared" si="0"/>
        <v>5.6768558951965066E-2</v>
      </c>
      <c r="K11" s="58">
        <f t="shared" si="0"/>
        <v>1.7467248908296942E-2</v>
      </c>
      <c r="L11" s="58">
        <f t="shared" si="0"/>
        <v>2.1834061135371178E-2</v>
      </c>
      <c r="M11" s="58">
        <f t="shared" si="0"/>
        <v>4.3668122270742356E-2</v>
      </c>
      <c r="N11" s="58">
        <f t="shared" si="0"/>
        <v>1.3100436681222707E-2</v>
      </c>
      <c r="O11" s="58">
        <f t="shared" si="0"/>
        <v>1.7467248908296942E-2</v>
      </c>
      <c r="P11" s="58">
        <f t="shared" si="0"/>
        <v>2.6200873362445413E-2</v>
      </c>
    </row>
    <row r="14" spans="2:18" x14ac:dyDescent="0.25">
      <c r="B14" s="57" t="s">
        <v>1072</v>
      </c>
      <c r="C14" s="56">
        <v>0.71</v>
      </c>
    </row>
    <row r="20" spans="2:3" x14ac:dyDescent="0.25">
      <c r="B20" t="s">
        <v>1091</v>
      </c>
    </row>
    <row r="21" spans="2:3" x14ac:dyDescent="0.25">
      <c r="B21" t="s">
        <v>1071</v>
      </c>
    </row>
    <row r="23" spans="2:3" x14ac:dyDescent="0.25">
      <c r="C23" s="57" t="s">
        <v>1086</v>
      </c>
    </row>
    <row r="24" spans="2:3" x14ac:dyDescent="0.25">
      <c r="C24" s="50" t="s">
        <v>1036</v>
      </c>
    </row>
    <row r="25" spans="2:3" x14ac:dyDescent="0.25">
      <c r="C25" s="50" t="s">
        <v>1093</v>
      </c>
    </row>
    <row r="26" spans="2:3" x14ac:dyDescent="0.25">
      <c r="C26" s="50" t="s">
        <v>1092</v>
      </c>
    </row>
    <row r="27" spans="2:3" x14ac:dyDescent="0.25">
      <c r="C27" s="64" t="s">
        <v>1094</v>
      </c>
    </row>
    <row r="36" spans="1:17" x14ac:dyDescent="0.25">
      <c r="H36" s="28"/>
      <c r="I36" s="28"/>
      <c r="J36" s="28"/>
      <c r="K36" s="28"/>
      <c r="L36" s="28"/>
      <c r="M36" s="28"/>
      <c r="N36" s="28"/>
      <c r="O36" s="28"/>
      <c r="P36" s="28"/>
    </row>
    <row r="37" spans="1:17" x14ac:dyDescent="0.25">
      <c r="H37" s="28"/>
      <c r="I37" s="28"/>
      <c r="J37" s="28"/>
      <c r="K37" s="28"/>
      <c r="L37" s="28"/>
      <c r="M37" s="28"/>
      <c r="N37" s="28"/>
      <c r="O37" s="28"/>
      <c r="P37" s="28"/>
    </row>
    <row r="38" spans="1:17" x14ac:dyDescent="0.25">
      <c r="H38" s="28"/>
      <c r="I38" s="28"/>
      <c r="J38" s="61"/>
      <c r="K38" s="61"/>
      <c r="L38" s="61"/>
      <c r="M38" s="61"/>
      <c r="N38" s="61"/>
      <c r="O38" s="61"/>
      <c r="P38" s="61"/>
      <c r="Q38" s="60"/>
    </row>
    <row r="39" spans="1:17" x14ac:dyDescent="0.25">
      <c r="A39" s="55"/>
      <c r="H39" s="28"/>
      <c r="I39" s="28"/>
      <c r="J39" s="62"/>
      <c r="K39" s="62"/>
      <c r="L39" s="62"/>
      <c r="M39" s="62"/>
      <c r="N39" s="62"/>
      <c r="O39" s="62"/>
      <c r="P39" s="62"/>
      <c r="Q39" s="60"/>
    </row>
    <row r="40" spans="1:17" x14ac:dyDescent="0.25">
      <c r="H40" s="28"/>
      <c r="I40" s="28"/>
      <c r="J40" s="62"/>
      <c r="K40" s="62"/>
      <c r="L40" s="62"/>
      <c r="M40" s="62"/>
      <c r="N40" s="62"/>
      <c r="O40" s="62"/>
      <c r="P40" s="62"/>
    </row>
    <row r="41" spans="1:17" x14ac:dyDescent="0.25">
      <c r="H41" s="28"/>
      <c r="I41" s="28"/>
      <c r="J41" s="63"/>
      <c r="K41" s="63"/>
      <c r="L41" s="63"/>
      <c r="M41" s="63"/>
      <c r="N41" s="63"/>
      <c r="O41" s="63"/>
      <c r="P41" s="63"/>
    </row>
    <row r="42" spans="1:17" x14ac:dyDescent="0.25">
      <c r="H42" s="28"/>
      <c r="I42" s="28"/>
      <c r="J42" s="28"/>
      <c r="K42" s="28"/>
      <c r="L42" s="28"/>
      <c r="M42" s="28"/>
      <c r="N42" s="28"/>
      <c r="O42" s="28"/>
      <c r="P42" s="28"/>
    </row>
    <row r="77" spans="2:9" x14ac:dyDescent="0.25">
      <c r="C77" s="73" t="s">
        <v>1090</v>
      </c>
      <c r="D77" s="74"/>
      <c r="E77" s="74"/>
      <c r="F77" s="74"/>
      <c r="G77" s="74"/>
      <c r="H77" s="74"/>
      <c r="I77" s="75"/>
    </row>
    <row r="78" spans="2:9" x14ac:dyDescent="0.25">
      <c r="C78" s="57" t="s">
        <v>1089</v>
      </c>
      <c r="D78" s="57" t="s">
        <v>1088</v>
      </c>
      <c r="E78" s="57" t="s">
        <v>1087</v>
      </c>
      <c r="F78" s="57" t="s">
        <v>1086</v>
      </c>
      <c r="G78" s="57" t="s">
        <v>1085</v>
      </c>
      <c r="H78" s="57" t="s">
        <v>1084</v>
      </c>
      <c r="I78" s="57" t="s">
        <v>1083</v>
      </c>
    </row>
    <row r="79" spans="2:9" x14ac:dyDescent="0.25">
      <c r="B79" s="57" t="s">
        <v>1074</v>
      </c>
      <c r="C79" s="50">
        <v>19</v>
      </c>
      <c r="D79" s="50">
        <v>29</v>
      </c>
      <c r="E79" s="50">
        <v>30</v>
      </c>
      <c r="F79" s="50">
        <v>85</v>
      </c>
      <c r="G79" s="50">
        <v>3</v>
      </c>
      <c r="H79" s="50">
        <v>12</v>
      </c>
      <c r="I79" s="50">
        <v>6</v>
      </c>
    </row>
    <row r="80" spans="2:9" x14ac:dyDescent="0.25">
      <c r="B80" s="57" t="s">
        <v>1073</v>
      </c>
      <c r="C80" s="58">
        <f t="shared" ref="C80:I80" si="1">C79/229</f>
        <v>8.296943231441048E-2</v>
      </c>
      <c r="D80" s="58">
        <f t="shared" si="1"/>
        <v>0.12663755458515283</v>
      </c>
      <c r="E80" s="58">
        <f t="shared" si="1"/>
        <v>0.13100436681222707</v>
      </c>
      <c r="F80" s="58">
        <f t="shared" si="1"/>
        <v>0.37117903930131002</v>
      </c>
      <c r="G80" s="58">
        <f t="shared" si="1"/>
        <v>1.3100436681222707E-2</v>
      </c>
      <c r="H80" s="58">
        <f t="shared" si="1"/>
        <v>5.2401746724890827E-2</v>
      </c>
      <c r="I80" s="58">
        <f t="shared" si="1"/>
        <v>2.6200873362445413E-2</v>
      </c>
    </row>
    <row r="81" spans="2:9" x14ac:dyDescent="0.25">
      <c r="C81" s="57" t="s">
        <v>1082</v>
      </c>
      <c r="D81" s="57" t="s">
        <v>1081</v>
      </c>
      <c r="E81" s="57" t="s">
        <v>1080</v>
      </c>
      <c r="F81" s="57" t="s">
        <v>1079</v>
      </c>
      <c r="G81" s="57" t="s">
        <v>1078</v>
      </c>
      <c r="H81" s="57" t="s">
        <v>1077</v>
      </c>
      <c r="I81" s="57" t="s">
        <v>1076</v>
      </c>
    </row>
    <row r="82" spans="2:9" x14ac:dyDescent="0.25">
      <c r="B82" s="57" t="s">
        <v>1074</v>
      </c>
      <c r="C82" s="50">
        <v>13</v>
      </c>
      <c r="D82" s="50">
        <v>4</v>
      </c>
      <c r="E82" s="50">
        <v>5</v>
      </c>
      <c r="F82" s="50">
        <v>10</v>
      </c>
      <c r="G82" s="50">
        <v>3</v>
      </c>
      <c r="H82" s="50">
        <v>4</v>
      </c>
      <c r="I82" s="50">
        <v>6</v>
      </c>
    </row>
    <row r="83" spans="2:9" x14ac:dyDescent="0.25">
      <c r="B83" s="57" t="s">
        <v>1073</v>
      </c>
      <c r="C83" s="58">
        <f t="shared" ref="C83:I83" si="2">C82/229</f>
        <v>5.6768558951965066E-2</v>
      </c>
      <c r="D83" s="58">
        <f t="shared" si="2"/>
        <v>1.7467248908296942E-2</v>
      </c>
      <c r="E83" s="58">
        <f t="shared" si="2"/>
        <v>2.1834061135371178E-2</v>
      </c>
      <c r="F83" s="58">
        <f t="shared" si="2"/>
        <v>4.3668122270742356E-2</v>
      </c>
      <c r="G83" s="58">
        <f t="shared" si="2"/>
        <v>1.3100436681222707E-2</v>
      </c>
      <c r="H83" s="58">
        <f t="shared" si="2"/>
        <v>1.7467248908296942E-2</v>
      </c>
      <c r="I83" s="58">
        <f t="shared" si="2"/>
        <v>2.6200873362445413E-2</v>
      </c>
    </row>
    <row r="86" spans="2:9" x14ac:dyDescent="0.25">
      <c r="B86" s="57" t="s">
        <v>1072</v>
      </c>
      <c r="C86" s="56">
        <v>0.71</v>
      </c>
    </row>
  </sheetData>
  <mergeCells count="2">
    <mergeCell ref="C8:P8"/>
    <mergeCell ref="C77:I7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31"/>
  <sheetViews>
    <sheetView tabSelected="1" workbookViewId="0">
      <selection activeCell="D3" sqref="D3"/>
    </sheetView>
  </sheetViews>
  <sheetFormatPr baseColWidth="10" defaultRowHeight="15" x14ac:dyDescent="0.25"/>
  <cols>
    <col min="1" max="1" width="48.5703125" style="5" customWidth="1"/>
    <col min="2" max="2" width="42.28515625" style="5" customWidth="1"/>
    <col min="3" max="3" width="11.42578125" style="50"/>
    <col min="4" max="4" width="11.42578125" style="27"/>
  </cols>
  <sheetData>
    <row r="1" spans="1:4" x14ac:dyDescent="0.25">
      <c r="A1" s="82" t="s">
        <v>1024</v>
      </c>
      <c r="B1" s="85"/>
      <c r="C1" s="83"/>
    </row>
    <row r="2" spans="1:4" x14ac:dyDescent="0.25">
      <c r="A2" s="71" t="s">
        <v>3</v>
      </c>
      <c r="B2" s="71" t="s">
        <v>2</v>
      </c>
      <c r="C2" s="57" t="s">
        <v>1158</v>
      </c>
    </row>
    <row r="3" spans="1:4" x14ac:dyDescent="0.25">
      <c r="A3" s="5" t="s">
        <v>1099</v>
      </c>
      <c r="B3" s="72">
        <v>42503</v>
      </c>
      <c r="C3" s="84">
        <v>0.42016203703703708</v>
      </c>
      <c r="D3" s="86"/>
    </row>
    <row r="4" spans="1:4" x14ac:dyDescent="0.25">
      <c r="A4" s="5" t="s">
        <v>1100</v>
      </c>
      <c r="B4" s="72">
        <v>42502</v>
      </c>
      <c r="C4" s="84">
        <v>0.53232638888888884</v>
      </c>
    </row>
    <row r="5" spans="1:4" x14ac:dyDescent="0.25">
      <c r="A5" s="5" t="s">
        <v>1101</v>
      </c>
      <c r="B5" s="72">
        <v>42502</v>
      </c>
      <c r="C5" s="84">
        <v>0.32774305555555555</v>
      </c>
    </row>
    <row r="6" spans="1:4" x14ac:dyDescent="0.25">
      <c r="A6" s="5" t="s">
        <v>1102</v>
      </c>
      <c r="B6" s="72">
        <v>42502</v>
      </c>
      <c r="C6" s="84">
        <v>0.11660879629629629</v>
      </c>
    </row>
    <row r="7" spans="1:4" x14ac:dyDescent="0.25">
      <c r="A7" s="5" t="s">
        <v>1103</v>
      </c>
      <c r="B7" s="72">
        <v>42501</v>
      </c>
      <c r="C7" s="84">
        <v>0.34935185185185186</v>
      </c>
    </row>
    <row r="8" spans="1:4" x14ac:dyDescent="0.25">
      <c r="A8" s="5" t="s">
        <v>21</v>
      </c>
      <c r="B8" s="72">
        <v>42501</v>
      </c>
      <c r="C8" s="84">
        <v>0.15628472222222223</v>
      </c>
    </row>
    <row r="9" spans="1:4" x14ac:dyDescent="0.25">
      <c r="A9" s="5" t="s">
        <v>1104</v>
      </c>
      <c r="B9" s="72">
        <v>42501</v>
      </c>
      <c r="C9" s="84">
        <v>0.15436342592592592</v>
      </c>
    </row>
    <row r="10" spans="1:4" x14ac:dyDescent="0.25">
      <c r="A10" s="5" t="s">
        <v>1105</v>
      </c>
      <c r="B10" s="72">
        <v>42501</v>
      </c>
      <c r="C10" s="84">
        <v>9.1666666666666667E-3</v>
      </c>
    </row>
    <row r="11" spans="1:4" x14ac:dyDescent="0.25">
      <c r="A11" s="5" t="s">
        <v>1106</v>
      </c>
      <c r="B11" s="72">
        <v>42500</v>
      </c>
      <c r="C11" s="84">
        <v>0.95355324074074066</v>
      </c>
    </row>
    <row r="12" spans="1:4" x14ac:dyDescent="0.25">
      <c r="A12" s="5" t="s">
        <v>1107</v>
      </c>
      <c r="B12" s="72">
        <v>42500</v>
      </c>
      <c r="C12" s="84">
        <v>0.80533564814814806</v>
      </c>
    </row>
    <row r="13" spans="1:4" x14ac:dyDescent="0.25">
      <c r="A13" s="5" t="s">
        <v>1108</v>
      </c>
      <c r="B13" s="72">
        <v>42500</v>
      </c>
      <c r="C13" s="84">
        <v>0.13174768518518518</v>
      </c>
    </row>
    <row r="14" spans="1:4" x14ac:dyDescent="0.25">
      <c r="A14" s="5" t="s">
        <v>1109</v>
      </c>
      <c r="B14" s="72">
        <v>42500</v>
      </c>
      <c r="C14" s="84">
        <v>8.9861111111111114E-2</v>
      </c>
    </row>
    <row r="15" spans="1:4" x14ac:dyDescent="0.25">
      <c r="A15" s="5" t="s">
        <v>1110</v>
      </c>
      <c r="B15" s="72">
        <v>42499</v>
      </c>
      <c r="C15" s="84">
        <v>0.94899305555555558</v>
      </c>
    </row>
    <row r="16" spans="1:4" x14ac:dyDescent="0.25">
      <c r="A16" s="5" t="s">
        <v>1111</v>
      </c>
      <c r="B16" s="72">
        <v>42499</v>
      </c>
      <c r="C16" s="84">
        <v>0.69341435185185185</v>
      </c>
    </row>
    <row r="17" spans="1:3" x14ac:dyDescent="0.25">
      <c r="A17" s="5" t="s">
        <v>12</v>
      </c>
      <c r="B17" s="72">
        <v>42499</v>
      </c>
      <c r="C17" s="84">
        <v>0.39690972222222221</v>
      </c>
    </row>
    <row r="18" spans="1:3" x14ac:dyDescent="0.25">
      <c r="A18" s="5" t="s">
        <v>1112</v>
      </c>
      <c r="B18" s="72">
        <v>42495</v>
      </c>
      <c r="C18" s="84">
        <v>0.42388888888888893</v>
      </c>
    </row>
    <row r="19" spans="1:3" x14ac:dyDescent="0.25">
      <c r="A19" s="5" t="s">
        <v>1113</v>
      </c>
      <c r="B19" s="72">
        <v>42495</v>
      </c>
      <c r="C19" s="84">
        <v>0.35410879629629632</v>
      </c>
    </row>
    <row r="20" spans="1:3" x14ac:dyDescent="0.25">
      <c r="A20" s="5" t="s">
        <v>1114</v>
      </c>
      <c r="B20" s="72">
        <v>42495</v>
      </c>
      <c r="C20" s="84">
        <v>0.35256944444444444</v>
      </c>
    </row>
    <row r="21" spans="1:3" x14ac:dyDescent="0.25">
      <c r="A21" s="5" t="s">
        <v>1115</v>
      </c>
      <c r="B21" s="72">
        <v>42495</v>
      </c>
      <c r="C21" s="84">
        <v>0.35149305555555554</v>
      </c>
    </row>
    <row r="22" spans="1:3" x14ac:dyDescent="0.25">
      <c r="A22" s="5" t="s">
        <v>1116</v>
      </c>
      <c r="B22" s="72">
        <v>42495</v>
      </c>
      <c r="C22" s="84">
        <v>0.35046296296296298</v>
      </c>
    </row>
    <row r="23" spans="1:3" x14ac:dyDescent="0.25">
      <c r="A23" s="5" t="s">
        <v>1117</v>
      </c>
      <c r="B23" s="72">
        <v>42495</v>
      </c>
      <c r="C23" s="84">
        <v>0.17833333333333334</v>
      </c>
    </row>
    <row r="24" spans="1:3" x14ac:dyDescent="0.25">
      <c r="A24" s="5" t="s">
        <v>69</v>
      </c>
      <c r="B24" s="72">
        <v>42494</v>
      </c>
      <c r="C24" s="84">
        <v>0.4511574074074074</v>
      </c>
    </row>
    <row r="25" spans="1:3" x14ac:dyDescent="0.25">
      <c r="A25" s="5" t="s">
        <v>1118</v>
      </c>
      <c r="B25" s="72">
        <v>42494</v>
      </c>
      <c r="C25" s="84">
        <v>0.45030092592592591</v>
      </c>
    </row>
    <row r="26" spans="1:3" x14ac:dyDescent="0.25">
      <c r="A26" s="5" t="s">
        <v>1119</v>
      </c>
      <c r="B26" s="72">
        <v>42493</v>
      </c>
      <c r="C26" s="84">
        <v>0.55736111111111108</v>
      </c>
    </row>
    <row r="27" spans="1:3" x14ac:dyDescent="0.25">
      <c r="A27" s="5" t="s">
        <v>1120</v>
      </c>
      <c r="B27" s="72">
        <v>42489</v>
      </c>
      <c r="C27" s="84">
        <v>0.11756944444444445</v>
      </c>
    </row>
    <row r="28" spans="1:3" x14ac:dyDescent="0.25">
      <c r="A28" s="5" t="s">
        <v>1121</v>
      </c>
      <c r="B28" s="72">
        <v>42488</v>
      </c>
      <c r="C28" s="84">
        <v>0.98263888888888884</v>
      </c>
    </row>
    <row r="29" spans="1:3" x14ac:dyDescent="0.25">
      <c r="A29" s="5" t="s">
        <v>12</v>
      </c>
      <c r="B29" s="72">
        <v>42488</v>
      </c>
      <c r="C29" s="84">
        <v>0.55888888888888888</v>
      </c>
    </row>
    <row r="30" spans="1:3" x14ac:dyDescent="0.25">
      <c r="A30" s="5" t="s">
        <v>1122</v>
      </c>
      <c r="B30" s="72">
        <v>42488</v>
      </c>
      <c r="C30" s="84">
        <v>0.41243055555555558</v>
      </c>
    </row>
    <row r="31" spans="1:3" x14ac:dyDescent="0.25">
      <c r="A31" s="5" t="s">
        <v>379</v>
      </c>
      <c r="B31" s="72">
        <v>42487</v>
      </c>
      <c r="C31" s="84">
        <v>0.41524305555555557</v>
      </c>
    </row>
    <row r="32" spans="1:3" x14ac:dyDescent="0.25">
      <c r="A32" s="5" t="s">
        <v>1123</v>
      </c>
      <c r="B32" s="72">
        <v>42487</v>
      </c>
      <c r="C32" s="84">
        <v>0.40685185185185185</v>
      </c>
    </row>
    <row r="33" spans="1:3" x14ac:dyDescent="0.25">
      <c r="A33" s="5" t="s">
        <v>1124</v>
      </c>
      <c r="B33" s="72">
        <v>42487</v>
      </c>
      <c r="C33" s="84">
        <v>0.10081018518518518</v>
      </c>
    </row>
    <row r="34" spans="1:3" x14ac:dyDescent="0.25">
      <c r="A34" s="5" t="s">
        <v>1125</v>
      </c>
      <c r="B34" s="72">
        <v>42486</v>
      </c>
      <c r="C34" s="84">
        <v>0.76855324074074083</v>
      </c>
    </row>
    <row r="35" spans="1:3" x14ac:dyDescent="0.25">
      <c r="A35" s="5" t="s">
        <v>1126</v>
      </c>
      <c r="B35" s="72">
        <v>42486</v>
      </c>
      <c r="C35" s="84">
        <v>0.69306712962962969</v>
      </c>
    </row>
    <row r="36" spans="1:3" x14ac:dyDescent="0.25">
      <c r="A36" s="5" t="s">
        <v>1127</v>
      </c>
      <c r="B36" s="72">
        <v>42485</v>
      </c>
      <c r="C36" s="84">
        <v>0.87495370370370373</v>
      </c>
    </row>
    <row r="37" spans="1:3" x14ac:dyDescent="0.25">
      <c r="A37" s="5" t="s">
        <v>1128</v>
      </c>
      <c r="B37" s="72">
        <v>42485</v>
      </c>
      <c r="C37" s="84">
        <v>0.39285879629629633</v>
      </c>
    </row>
    <row r="38" spans="1:3" x14ac:dyDescent="0.25">
      <c r="A38" s="5" t="s">
        <v>1129</v>
      </c>
      <c r="B38" s="72">
        <v>42483</v>
      </c>
      <c r="C38" s="84">
        <v>0.13880787037037037</v>
      </c>
    </row>
    <row r="39" spans="1:3" x14ac:dyDescent="0.25">
      <c r="A39" s="5" t="s">
        <v>1130</v>
      </c>
      <c r="B39" s="72">
        <v>42483</v>
      </c>
      <c r="C39" s="84">
        <v>9.5000000000000015E-2</v>
      </c>
    </row>
    <row r="40" spans="1:3" x14ac:dyDescent="0.25">
      <c r="A40" s="5" t="s">
        <v>1131</v>
      </c>
      <c r="B40" s="72">
        <v>42483</v>
      </c>
      <c r="C40" s="84">
        <v>4.8831018518518517E-2</v>
      </c>
    </row>
    <row r="41" spans="1:3" x14ac:dyDescent="0.25">
      <c r="A41" s="5" t="s">
        <v>1132</v>
      </c>
      <c r="B41" s="72">
        <v>42482</v>
      </c>
      <c r="C41" s="84">
        <v>0.90929398148148144</v>
      </c>
    </row>
    <row r="42" spans="1:3" x14ac:dyDescent="0.25">
      <c r="A42" s="5" t="s">
        <v>1133</v>
      </c>
      <c r="B42" s="72">
        <v>42482</v>
      </c>
      <c r="C42" s="84">
        <v>0.86511574074074071</v>
      </c>
    </row>
    <row r="43" spans="1:3" x14ac:dyDescent="0.25">
      <c r="A43" s="5" t="s">
        <v>1134</v>
      </c>
      <c r="B43" s="72">
        <v>42482</v>
      </c>
      <c r="C43" s="84">
        <v>0.85793981481481474</v>
      </c>
    </row>
    <row r="44" spans="1:3" x14ac:dyDescent="0.25">
      <c r="A44" s="5" t="s">
        <v>1135</v>
      </c>
      <c r="B44" s="72">
        <v>42482</v>
      </c>
      <c r="C44" s="84">
        <v>0.17519675925925926</v>
      </c>
    </row>
    <row r="45" spans="1:3" x14ac:dyDescent="0.25">
      <c r="A45" s="5" t="s">
        <v>1136</v>
      </c>
      <c r="B45" s="72">
        <v>42482</v>
      </c>
      <c r="C45" s="84">
        <v>6.5925925925925929E-2</v>
      </c>
    </row>
    <row r="46" spans="1:3" x14ac:dyDescent="0.25">
      <c r="A46" s="5" t="s">
        <v>1137</v>
      </c>
      <c r="B46" s="72">
        <v>42480</v>
      </c>
      <c r="C46" s="84">
        <v>0.98262731481481491</v>
      </c>
    </row>
    <row r="47" spans="1:3" x14ac:dyDescent="0.25">
      <c r="A47" s="5" t="s">
        <v>417</v>
      </c>
      <c r="B47" s="72">
        <v>42480</v>
      </c>
      <c r="C47" s="84">
        <v>0.86771990740740745</v>
      </c>
    </row>
    <row r="48" spans="1:3" x14ac:dyDescent="0.25">
      <c r="A48" s="5" t="s">
        <v>12</v>
      </c>
      <c r="B48" s="72">
        <v>42480</v>
      </c>
      <c r="C48" s="84">
        <v>0.71158564814814806</v>
      </c>
    </row>
    <row r="49" spans="1:3" x14ac:dyDescent="0.25">
      <c r="A49" s="5" t="s">
        <v>1138</v>
      </c>
      <c r="B49" s="72">
        <v>42480</v>
      </c>
      <c r="C49" s="84">
        <v>0.12587962962962965</v>
      </c>
    </row>
    <row r="50" spans="1:3" x14ac:dyDescent="0.25">
      <c r="A50" s="5" t="s">
        <v>1139</v>
      </c>
      <c r="B50" s="72">
        <v>42479</v>
      </c>
      <c r="C50" s="84">
        <v>0.86559027777777775</v>
      </c>
    </row>
    <row r="51" spans="1:3" x14ac:dyDescent="0.25">
      <c r="A51" s="5" t="s">
        <v>1140</v>
      </c>
      <c r="B51" s="72">
        <v>42479</v>
      </c>
      <c r="C51" s="84">
        <v>0.64296296296296296</v>
      </c>
    </row>
    <row r="52" spans="1:3" x14ac:dyDescent="0.25">
      <c r="A52" s="5" t="s">
        <v>1141</v>
      </c>
      <c r="B52" s="72">
        <v>42479</v>
      </c>
      <c r="C52" s="84">
        <v>0.10116898148148147</v>
      </c>
    </row>
    <row r="53" spans="1:3" x14ac:dyDescent="0.25">
      <c r="A53" s="5" t="s">
        <v>1142</v>
      </c>
      <c r="B53" s="72">
        <v>42479</v>
      </c>
      <c r="C53" s="84">
        <v>5.6585648148148149E-2</v>
      </c>
    </row>
    <row r="54" spans="1:3" x14ac:dyDescent="0.25">
      <c r="A54" s="5" t="s">
        <v>1143</v>
      </c>
      <c r="B54" s="72">
        <v>42478</v>
      </c>
      <c r="C54" s="84">
        <v>0.74011574074074071</v>
      </c>
    </row>
    <row r="55" spans="1:3" x14ac:dyDescent="0.25">
      <c r="A55" s="5" t="s">
        <v>1144</v>
      </c>
      <c r="B55" s="72">
        <v>42478</v>
      </c>
      <c r="C55" s="84">
        <v>0.52631944444444445</v>
      </c>
    </row>
    <row r="56" spans="1:3" x14ac:dyDescent="0.25">
      <c r="A56" s="5" t="s">
        <v>30</v>
      </c>
      <c r="B56" s="72">
        <v>42476</v>
      </c>
      <c r="C56" s="84">
        <v>0.17650462962962962</v>
      </c>
    </row>
    <row r="57" spans="1:3" x14ac:dyDescent="0.25">
      <c r="A57" s="5" t="s">
        <v>30</v>
      </c>
      <c r="B57" s="72">
        <v>42475</v>
      </c>
      <c r="C57" s="84">
        <v>0.11114583333333333</v>
      </c>
    </row>
    <row r="58" spans="1:3" x14ac:dyDescent="0.25">
      <c r="A58" s="5" t="s">
        <v>69</v>
      </c>
      <c r="B58" s="72">
        <v>42474</v>
      </c>
      <c r="C58" s="84">
        <v>0.83408564814814812</v>
      </c>
    </row>
    <row r="59" spans="1:3" x14ac:dyDescent="0.25">
      <c r="A59" s="5" t="s">
        <v>1145</v>
      </c>
      <c r="B59" s="72">
        <v>42474</v>
      </c>
      <c r="C59" s="84">
        <v>7.3113425925925915E-2</v>
      </c>
    </row>
    <row r="60" spans="1:3" x14ac:dyDescent="0.25">
      <c r="A60" s="5" t="s">
        <v>30</v>
      </c>
      <c r="B60" s="72">
        <v>42473</v>
      </c>
      <c r="C60" s="84">
        <v>0.95751157407407417</v>
      </c>
    </row>
    <row r="61" spans="1:3" x14ac:dyDescent="0.25">
      <c r="A61" s="5" t="s">
        <v>30</v>
      </c>
      <c r="B61" s="72">
        <v>42472</v>
      </c>
      <c r="C61" s="84">
        <v>0.94777777777777772</v>
      </c>
    </row>
    <row r="62" spans="1:3" x14ac:dyDescent="0.25">
      <c r="A62" s="5" t="s">
        <v>12</v>
      </c>
      <c r="B62" s="72">
        <v>42472</v>
      </c>
      <c r="C62" s="84">
        <v>0.44957175925925924</v>
      </c>
    </row>
    <row r="63" spans="1:3" x14ac:dyDescent="0.25">
      <c r="B63" s="72">
        <v>42472</v>
      </c>
      <c r="C63" s="84">
        <v>2.6412037037037036E-2</v>
      </c>
    </row>
    <row r="64" spans="1:3" x14ac:dyDescent="0.25">
      <c r="A64" s="5" t="s">
        <v>30</v>
      </c>
      <c r="B64" s="72">
        <v>42472</v>
      </c>
      <c r="C64" s="84">
        <v>2.4155092592592589E-2</v>
      </c>
    </row>
    <row r="65" spans="1:3" x14ac:dyDescent="0.25">
      <c r="A65" s="5" t="s">
        <v>30</v>
      </c>
      <c r="B65" s="72">
        <v>42472</v>
      </c>
      <c r="C65" s="84">
        <v>1.383101851851852E-2</v>
      </c>
    </row>
    <row r="66" spans="1:3" x14ac:dyDescent="0.25">
      <c r="A66" s="5" t="s">
        <v>1146</v>
      </c>
      <c r="B66" s="72">
        <v>42471</v>
      </c>
      <c r="C66" s="84">
        <v>0.33157407407407408</v>
      </c>
    </row>
    <row r="67" spans="1:3" x14ac:dyDescent="0.25">
      <c r="A67" s="5" t="s">
        <v>1147</v>
      </c>
      <c r="B67" s="72">
        <v>42469</v>
      </c>
      <c r="C67" s="84">
        <v>1.8090277777777778E-2</v>
      </c>
    </row>
    <row r="68" spans="1:3" x14ac:dyDescent="0.25">
      <c r="A68" s="5" t="s">
        <v>1148</v>
      </c>
      <c r="B68" s="72">
        <v>42468</v>
      </c>
      <c r="C68" s="84">
        <v>0.57174768518518515</v>
      </c>
    </row>
    <row r="69" spans="1:3" x14ac:dyDescent="0.25">
      <c r="A69" s="5" t="s">
        <v>4</v>
      </c>
      <c r="B69" s="72">
        <v>42467</v>
      </c>
      <c r="C69" s="84">
        <v>0.86293981481481474</v>
      </c>
    </row>
    <row r="70" spans="1:3" x14ac:dyDescent="0.25">
      <c r="A70" s="5" t="s">
        <v>5</v>
      </c>
      <c r="B70" s="72">
        <v>42467</v>
      </c>
      <c r="C70" s="84">
        <v>0.66424768518518518</v>
      </c>
    </row>
    <row r="71" spans="1:3" x14ac:dyDescent="0.25">
      <c r="A71" s="5" t="s">
        <v>6</v>
      </c>
      <c r="B71" s="72">
        <v>42467</v>
      </c>
      <c r="C71" s="84">
        <v>0.57284722222222217</v>
      </c>
    </row>
    <row r="72" spans="1:3" x14ac:dyDescent="0.25">
      <c r="A72" s="5" t="s">
        <v>1149</v>
      </c>
      <c r="B72" s="72">
        <v>42467</v>
      </c>
      <c r="C72" s="84">
        <v>0.44329861111111107</v>
      </c>
    </row>
    <row r="73" spans="1:3" x14ac:dyDescent="0.25">
      <c r="A73" s="5" t="s">
        <v>8</v>
      </c>
      <c r="B73" s="72">
        <v>42467</v>
      </c>
      <c r="C73" s="84">
        <v>0.10997685185185185</v>
      </c>
    </row>
    <row r="74" spans="1:3" x14ac:dyDescent="0.25">
      <c r="A74" s="5" t="s">
        <v>9</v>
      </c>
      <c r="B74" s="72">
        <v>42466</v>
      </c>
      <c r="C74" s="84">
        <v>0.18043981481481483</v>
      </c>
    </row>
    <row r="75" spans="1:3" x14ac:dyDescent="0.25">
      <c r="A75" s="5" t="s">
        <v>10</v>
      </c>
      <c r="B75" s="72">
        <v>42466</v>
      </c>
      <c r="C75" s="84">
        <v>4.8333333333333332E-2</v>
      </c>
    </row>
    <row r="76" spans="1:3" x14ac:dyDescent="0.25">
      <c r="A76" s="5" t="s">
        <v>11</v>
      </c>
      <c r="B76" s="72">
        <v>42465</v>
      </c>
      <c r="C76" s="84">
        <v>0.64079861111111114</v>
      </c>
    </row>
    <row r="77" spans="1:3" x14ac:dyDescent="0.25">
      <c r="A77" s="5" t="s">
        <v>11</v>
      </c>
      <c r="B77" s="72">
        <v>42465</v>
      </c>
      <c r="C77" s="84">
        <v>0.64079861111111114</v>
      </c>
    </row>
    <row r="78" spans="1:3" x14ac:dyDescent="0.25">
      <c r="A78" s="5" t="s">
        <v>12</v>
      </c>
      <c r="B78" s="72">
        <v>42464</v>
      </c>
      <c r="C78" s="84">
        <v>0.84284722222222219</v>
      </c>
    </row>
    <row r="79" spans="1:3" x14ac:dyDescent="0.25">
      <c r="A79" s="5" t="s">
        <v>13</v>
      </c>
      <c r="B79" s="72">
        <v>42464</v>
      </c>
      <c r="C79" s="84">
        <v>0.66792824074074064</v>
      </c>
    </row>
    <row r="80" spans="1:3" x14ac:dyDescent="0.25">
      <c r="A80" s="5" t="s">
        <v>14</v>
      </c>
      <c r="B80" s="72">
        <v>42464</v>
      </c>
      <c r="C80" s="84">
        <v>0.45576388888888886</v>
      </c>
    </row>
    <row r="81" spans="1:3" x14ac:dyDescent="0.25">
      <c r="A81" s="5" t="s">
        <v>15</v>
      </c>
      <c r="B81" s="72">
        <v>42464</v>
      </c>
      <c r="C81" s="84">
        <v>0.4025347222222222</v>
      </c>
    </row>
    <row r="82" spans="1:3" x14ac:dyDescent="0.25">
      <c r="A82" s="5" t="s">
        <v>16</v>
      </c>
      <c r="B82" s="72">
        <v>42461</v>
      </c>
      <c r="C82" s="84">
        <v>0.6635416666666667</v>
      </c>
    </row>
    <row r="83" spans="1:3" x14ac:dyDescent="0.25">
      <c r="A83" s="5" t="s">
        <v>17</v>
      </c>
      <c r="B83" s="72">
        <v>42461</v>
      </c>
      <c r="C83" s="84">
        <v>0.26006944444444441</v>
      </c>
    </row>
    <row r="84" spans="1:3" x14ac:dyDescent="0.25">
      <c r="A84" s="5" t="s">
        <v>18</v>
      </c>
      <c r="B84" s="72">
        <v>42460</v>
      </c>
      <c r="C84" s="84">
        <v>0.40643518518518523</v>
      </c>
    </row>
    <row r="85" spans="1:3" x14ac:dyDescent="0.25">
      <c r="A85" s="5" t="s">
        <v>19</v>
      </c>
      <c r="B85" s="72">
        <v>42458</v>
      </c>
      <c r="C85" s="84">
        <v>0.56222222222222229</v>
      </c>
    </row>
    <row r="86" spans="1:3" x14ac:dyDescent="0.25">
      <c r="A86" s="5" t="s">
        <v>12</v>
      </c>
      <c r="B86" s="72">
        <v>42458</v>
      </c>
      <c r="C86" s="84">
        <v>0.4848958333333333</v>
      </c>
    </row>
    <row r="87" spans="1:3" x14ac:dyDescent="0.25">
      <c r="A87" s="5" t="s">
        <v>20</v>
      </c>
      <c r="B87" s="72">
        <v>42458</v>
      </c>
      <c r="C87" s="84">
        <v>0.45284722222222223</v>
      </c>
    </row>
    <row r="88" spans="1:3" x14ac:dyDescent="0.25">
      <c r="A88" s="5" t="s">
        <v>21</v>
      </c>
      <c r="B88" s="72">
        <v>42457</v>
      </c>
      <c r="C88" s="84">
        <v>0.9903587962962962</v>
      </c>
    </row>
    <row r="89" spans="1:3" x14ac:dyDescent="0.25">
      <c r="A89" s="5" t="s">
        <v>10</v>
      </c>
      <c r="B89" s="72">
        <v>42457</v>
      </c>
      <c r="C89" s="84">
        <v>0.4695023148148148</v>
      </c>
    </row>
    <row r="90" spans="1:3" x14ac:dyDescent="0.25">
      <c r="A90" s="5" t="s">
        <v>22</v>
      </c>
      <c r="B90" s="72">
        <v>42455</v>
      </c>
      <c r="C90" s="84">
        <v>7.7546296296296294E-2</v>
      </c>
    </row>
    <row r="91" spans="1:3" x14ac:dyDescent="0.25">
      <c r="A91" s="5" t="s">
        <v>23</v>
      </c>
      <c r="B91" s="72">
        <v>42455</v>
      </c>
      <c r="C91" s="84">
        <v>5.0231481481481481E-3</v>
      </c>
    </row>
    <row r="92" spans="1:3" x14ac:dyDescent="0.25">
      <c r="A92" s="5" t="s">
        <v>10</v>
      </c>
      <c r="B92" s="72">
        <v>42454</v>
      </c>
      <c r="C92" s="84">
        <v>0.74498842592592596</v>
      </c>
    </row>
    <row r="93" spans="1:3" x14ac:dyDescent="0.25">
      <c r="A93" s="5" t="s">
        <v>24</v>
      </c>
      <c r="B93" s="72">
        <v>42454</v>
      </c>
      <c r="C93" s="84">
        <v>0.5392245370370371</v>
      </c>
    </row>
    <row r="94" spans="1:3" x14ac:dyDescent="0.25">
      <c r="A94" s="5" t="s">
        <v>25</v>
      </c>
      <c r="B94" s="72">
        <v>42454</v>
      </c>
      <c r="C94" s="84">
        <v>0.18430555555555553</v>
      </c>
    </row>
    <row r="95" spans="1:3" x14ac:dyDescent="0.25">
      <c r="A95" s="5" t="s">
        <v>16</v>
      </c>
      <c r="B95" s="72">
        <v>42454</v>
      </c>
      <c r="C95" s="84">
        <v>0.18297453703703703</v>
      </c>
    </row>
    <row r="96" spans="1:3" x14ac:dyDescent="0.25">
      <c r="A96" s="5" t="s">
        <v>26</v>
      </c>
      <c r="B96" s="72">
        <v>42453</v>
      </c>
      <c r="C96" s="84">
        <v>0.93491898148148145</v>
      </c>
    </row>
    <row r="97" spans="1:3" x14ac:dyDescent="0.25">
      <c r="A97" s="5" t="s">
        <v>27</v>
      </c>
      <c r="B97" s="72">
        <v>42453</v>
      </c>
      <c r="C97" s="84">
        <v>0.42214120370370373</v>
      </c>
    </row>
    <row r="98" spans="1:3" x14ac:dyDescent="0.25">
      <c r="A98" s="5" t="s">
        <v>28</v>
      </c>
      <c r="B98" s="72">
        <v>42453</v>
      </c>
      <c r="C98" s="84">
        <v>0.33493055555555556</v>
      </c>
    </row>
    <row r="99" spans="1:3" x14ac:dyDescent="0.25">
      <c r="A99" s="5" t="s">
        <v>29</v>
      </c>
      <c r="B99" s="72">
        <v>42452</v>
      </c>
      <c r="C99" s="84">
        <v>0.5619791666666667</v>
      </c>
    </row>
    <row r="100" spans="1:3" x14ac:dyDescent="0.25">
      <c r="A100" s="5" t="s">
        <v>30</v>
      </c>
      <c r="B100" s="72">
        <v>42452</v>
      </c>
      <c r="C100" s="84">
        <v>0.12577546296296296</v>
      </c>
    </row>
    <row r="101" spans="1:3" x14ac:dyDescent="0.25">
      <c r="A101" s="5" t="s">
        <v>31</v>
      </c>
      <c r="B101" s="72">
        <v>42451</v>
      </c>
      <c r="C101" s="84">
        <v>0.34961805555555553</v>
      </c>
    </row>
    <row r="102" spans="1:3" x14ac:dyDescent="0.25">
      <c r="A102" s="5" t="s">
        <v>32</v>
      </c>
      <c r="B102" s="72">
        <v>42450</v>
      </c>
      <c r="C102" s="84">
        <v>0.36363425925925924</v>
      </c>
    </row>
    <row r="103" spans="1:3" x14ac:dyDescent="0.25">
      <c r="A103" s="5" t="s">
        <v>1150</v>
      </c>
      <c r="B103" s="72">
        <v>42447</v>
      </c>
      <c r="C103" s="84">
        <v>0.91548611111111111</v>
      </c>
    </row>
    <row r="104" spans="1:3" x14ac:dyDescent="0.25">
      <c r="A104" s="5" t="s">
        <v>33</v>
      </c>
      <c r="B104" s="72">
        <v>42447</v>
      </c>
      <c r="C104" s="84">
        <v>0.53870370370370368</v>
      </c>
    </row>
    <row r="105" spans="1:3" x14ac:dyDescent="0.25">
      <c r="A105" s="5" t="s">
        <v>10</v>
      </c>
      <c r="B105" s="72">
        <v>42447</v>
      </c>
      <c r="C105" s="84">
        <v>0.15055555555555555</v>
      </c>
    </row>
    <row r="106" spans="1:3" x14ac:dyDescent="0.25">
      <c r="A106" s="5" t="s">
        <v>34</v>
      </c>
      <c r="B106" s="72">
        <v>42447</v>
      </c>
      <c r="C106" s="84">
        <v>0.1388425925925926</v>
      </c>
    </row>
    <row r="107" spans="1:3" x14ac:dyDescent="0.25">
      <c r="A107" s="5" t="s">
        <v>10</v>
      </c>
      <c r="B107" s="72">
        <v>42447</v>
      </c>
      <c r="C107" s="84">
        <v>0.13250000000000001</v>
      </c>
    </row>
    <row r="108" spans="1:3" x14ac:dyDescent="0.25">
      <c r="A108" s="5" t="s">
        <v>35</v>
      </c>
      <c r="B108" s="72">
        <v>42446</v>
      </c>
      <c r="C108" s="84">
        <v>0.86660879629629628</v>
      </c>
    </row>
    <row r="109" spans="1:3" x14ac:dyDescent="0.25">
      <c r="A109" s="5" t="s">
        <v>36</v>
      </c>
      <c r="B109" s="72">
        <v>42446</v>
      </c>
      <c r="C109" s="84">
        <v>0.61204861111111108</v>
      </c>
    </row>
    <row r="110" spans="1:3" x14ac:dyDescent="0.25">
      <c r="A110" s="5" t="s">
        <v>37</v>
      </c>
      <c r="B110" s="72">
        <v>42446</v>
      </c>
      <c r="C110" s="84">
        <v>0.53461805555555553</v>
      </c>
    </row>
    <row r="111" spans="1:3" x14ac:dyDescent="0.25">
      <c r="A111" s="5" t="s">
        <v>38</v>
      </c>
      <c r="B111" s="72">
        <v>42446</v>
      </c>
      <c r="C111" s="84">
        <v>0.4508564814814815</v>
      </c>
    </row>
    <row r="112" spans="1:3" x14ac:dyDescent="0.25">
      <c r="A112" s="5" t="s">
        <v>39</v>
      </c>
      <c r="B112" s="72">
        <v>42446</v>
      </c>
      <c r="C112" s="84">
        <v>0.11958333333333333</v>
      </c>
    </row>
    <row r="113" spans="1:3" x14ac:dyDescent="0.25">
      <c r="A113" s="5" t="s">
        <v>40</v>
      </c>
      <c r="B113" s="72">
        <v>42445</v>
      </c>
      <c r="C113" s="84">
        <v>0.55148148148148146</v>
      </c>
    </row>
    <row r="114" spans="1:3" x14ac:dyDescent="0.25">
      <c r="A114" s="5" t="s">
        <v>41</v>
      </c>
      <c r="B114" s="72">
        <v>42445</v>
      </c>
      <c r="C114" s="84">
        <v>0.32996527777777779</v>
      </c>
    </row>
    <row r="115" spans="1:3" x14ac:dyDescent="0.25">
      <c r="A115" s="5" t="s">
        <v>42</v>
      </c>
      <c r="B115" s="72">
        <v>42444</v>
      </c>
      <c r="C115" s="84">
        <v>0.48947916666666669</v>
      </c>
    </row>
    <row r="116" spans="1:3" x14ac:dyDescent="0.25">
      <c r="A116" s="5" t="s">
        <v>43</v>
      </c>
      <c r="B116" s="72">
        <v>42443</v>
      </c>
      <c r="C116" s="84">
        <v>0.27583333333333332</v>
      </c>
    </row>
    <row r="117" spans="1:3" x14ac:dyDescent="0.25">
      <c r="A117" s="5" t="s">
        <v>1151</v>
      </c>
      <c r="B117" s="72">
        <v>42440</v>
      </c>
      <c r="C117" s="84">
        <v>0.55355324074074075</v>
      </c>
    </row>
    <row r="118" spans="1:3" x14ac:dyDescent="0.25">
      <c r="A118" s="5" t="s">
        <v>44</v>
      </c>
      <c r="B118" s="72">
        <v>42440</v>
      </c>
      <c r="C118" s="84">
        <v>0.47532407407407407</v>
      </c>
    </row>
    <row r="119" spans="1:3" x14ac:dyDescent="0.25">
      <c r="A119" s="5" t="s">
        <v>45</v>
      </c>
      <c r="B119" s="72">
        <v>42440</v>
      </c>
      <c r="C119" s="84">
        <v>0.18563657407407408</v>
      </c>
    </row>
    <row r="120" spans="1:3" x14ac:dyDescent="0.25">
      <c r="A120" s="5" t="s">
        <v>46</v>
      </c>
      <c r="B120" s="72">
        <v>42439</v>
      </c>
      <c r="C120" s="84">
        <v>0.99592592592592588</v>
      </c>
    </row>
    <row r="121" spans="1:3" x14ac:dyDescent="0.25">
      <c r="A121" s="5" t="s">
        <v>12</v>
      </c>
      <c r="B121" s="72">
        <v>42439</v>
      </c>
      <c r="C121" s="84">
        <v>0.86677083333333327</v>
      </c>
    </row>
    <row r="122" spans="1:3" x14ac:dyDescent="0.25">
      <c r="A122" s="5" t="s">
        <v>47</v>
      </c>
      <c r="B122" s="72">
        <v>42439</v>
      </c>
      <c r="C122" s="84">
        <v>0.69753472222222224</v>
      </c>
    </row>
    <row r="123" spans="1:3" x14ac:dyDescent="0.25">
      <c r="A123" s="5" t="s">
        <v>48</v>
      </c>
      <c r="B123" s="72">
        <v>42439</v>
      </c>
      <c r="C123" s="84">
        <v>0.56896990740740738</v>
      </c>
    </row>
    <row r="124" spans="1:3" x14ac:dyDescent="0.25">
      <c r="A124" s="5" t="s">
        <v>49</v>
      </c>
      <c r="B124" s="72">
        <v>42439</v>
      </c>
      <c r="C124" s="84">
        <v>0.16886574074074076</v>
      </c>
    </row>
    <row r="125" spans="1:3" x14ac:dyDescent="0.25">
      <c r="A125" s="5" t="s">
        <v>1152</v>
      </c>
      <c r="B125" s="72">
        <v>42438</v>
      </c>
      <c r="C125" s="84">
        <v>0.86398148148148157</v>
      </c>
    </row>
    <row r="126" spans="1:3" x14ac:dyDescent="0.25">
      <c r="A126" s="5" t="s">
        <v>30</v>
      </c>
      <c r="B126" s="72">
        <v>42438</v>
      </c>
      <c r="C126" s="84">
        <v>0.86263888888888884</v>
      </c>
    </row>
    <row r="127" spans="1:3" x14ac:dyDescent="0.25">
      <c r="A127" s="5" t="s">
        <v>50</v>
      </c>
      <c r="B127" s="72">
        <v>42437</v>
      </c>
      <c r="C127" s="84">
        <v>0.98028935185185195</v>
      </c>
    </row>
    <row r="128" spans="1:3" x14ac:dyDescent="0.25">
      <c r="A128" s="5" t="s">
        <v>51</v>
      </c>
      <c r="B128" s="72">
        <v>42437</v>
      </c>
      <c r="C128" s="84">
        <v>0.97578703703703706</v>
      </c>
    </row>
    <row r="129" spans="1:3" x14ac:dyDescent="0.25">
      <c r="A129" s="5" t="s">
        <v>30</v>
      </c>
      <c r="B129" s="72">
        <v>42437</v>
      </c>
      <c r="C129" s="84">
        <v>0.82313657407407403</v>
      </c>
    </row>
    <row r="130" spans="1:3" x14ac:dyDescent="0.25">
      <c r="A130" s="5" t="s">
        <v>52</v>
      </c>
      <c r="B130" s="72">
        <v>42437</v>
      </c>
      <c r="C130" s="84">
        <v>0.35599537037037038</v>
      </c>
    </row>
    <row r="131" spans="1:3" x14ac:dyDescent="0.25">
      <c r="A131" s="5" t="s">
        <v>12</v>
      </c>
      <c r="B131" s="72">
        <v>42436</v>
      </c>
      <c r="C131" s="84">
        <v>0.67554398148148154</v>
      </c>
    </row>
    <row r="132" spans="1:3" x14ac:dyDescent="0.25">
      <c r="A132" s="5" t="s">
        <v>12</v>
      </c>
      <c r="B132" s="72">
        <v>42436</v>
      </c>
      <c r="C132" s="84">
        <v>0.67554398148148154</v>
      </c>
    </row>
    <row r="133" spans="1:3" x14ac:dyDescent="0.25">
      <c r="A133" s="5" t="s">
        <v>53</v>
      </c>
      <c r="B133" s="72">
        <v>42436</v>
      </c>
      <c r="C133" s="84">
        <v>0.5444444444444444</v>
      </c>
    </row>
    <row r="134" spans="1:3" x14ac:dyDescent="0.25">
      <c r="A134" s="5" t="s">
        <v>54</v>
      </c>
      <c r="B134" s="72">
        <v>42436</v>
      </c>
      <c r="C134" s="84">
        <v>0.42188657407407404</v>
      </c>
    </row>
    <row r="135" spans="1:3" x14ac:dyDescent="0.25">
      <c r="A135" s="5" t="s">
        <v>55</v>
      </c>
      <c r="B135" s="72">
        <v>42436</v>
      </c>
      <c r="C135" s="84">
        <v>0.39589120370370368</v>
      </c>
    </row>
    <row r="136" spans="1:3" x14ac:dyDescent="0.25">
      <c r="A136" s="5" t="s">
        <v>30</v>
      </c>
      <c r="B136" s="72">
        <v>42433</v>
      </c>
      <c r="C136" s="84">
        <v>0.13527777777777777</v>
      </c>
    </row>
    <row r="137" spans="1:3" x14ac:dyDescent="0.25">
      <c r="A137" s="5" t="s">
        <v>26</v>
      </c>
      <c r="B137" s="72">
        <v>42432</v>
      </c>
      <c r="C137" s="84">
        <v>0.94055555555555559</v>
      </c>
    </row>
    <row r="138" spans="1:3" x14ac:dyDescent="0.25">
      <c r="A138" s="5" t="s">
        <v>56</v>
      </c>
      <c r="B138" s="72">
        <v>42432</v>
      </c>
      <c r="C138" s="84">
        <v>0.81864583333333341</v>
      </c>
    </row>
    <row r="139" spans="1:3" x14ac:dyDescent="0.25">
      <c r="A139" s="5" t="s">
        <v>1153</v>
      </c>
      <c r="B139" s="72">
        <v>42431</v>
      </c>
      <c r="C139" s="84">
        <v>0.96204861111111117</v>
      </c>
    </row>
    <row r="140" spans="1:3" x14ac:dyDescent="0.25">
      <c r="A140" s="5" t="s">
        <v>57</v>
      </c>
      <c r="B140" s="72">
        <v>42431</v>
      </c>
      <c r="C140" s="84">
        <v>0.73136574074074068</v>
      </c>
    </row>
    <row r="141" spans="1:3" x14ac:dyDescent="0.25">
      <c r="A141" s="5" t="s">
        <v>58</v>
      </c>
      <c r="B141" s="72">
        <v>42431</v>
      </c>
      <c r="C141" s="84">
        <v>0.43577546296296293</v>
      </c>
    </row>
    <row r="142" spans="1:3" x14ac:dyDescent="0.25">
      <c r="A142" s="5" t="s">
        <v>57</v>
      </c>
      <c r="B142" s="72">
        <v>42430</v>
      </c>
      <c r="C142" s="84">
        <v>0.65667824074074077</v>
      </c>
    </row>
    <row r="143" spans="1:3" x14ac:dyDescent="0.25">
      <c r="A143" s="5" t="s">
        <v>59</v>
      </c>
      <c r="B143" s="72">
        <v>42430</v>
      </c>
      <c r="C143" s="84">
        <v>0.64673611111111107</v>
      </c>
    </row>
    <row r="144" spans="1:3" x14ac:dyDescent="0.25">
      <c r="A144" s="5" t="s">
        <v>60</v>
      </c>
      <c r="B144" s="72">
        <v>42430</v>
      </c>
      <c r="C144" s="84">
        <v>5.7812499999999996E-2</v>
      </c>
    </row>
    <row r="145" spans="1:3" x14ac:dyDescent="0.25">
      <c r="A145" s="5" t="s">
        <v>61</v>
      </c>
      <c r="B145" s="72">
        <v>42428</v>
      </c>
      <c r="C145" s="84">
        <v>0</v>
      </c>
    </row>
    <row r="146" spans="1:3" x14ac:dyDescent="0.25">
      <c r="A146" s="5" t="s">
        <v>10</v>
      </c>
      <c r="B146" s="72">
        <v>42426</v>
      </c>
      <c r="C146" s="84">
        <v>0.43390046296296297</v>
      </c>
    </row>
    <row r="147" spans="1:3" x14ac:dyDescent="0.25">
      <c r="A147" s="5" t="s">
        <v>30</v>
      </c>
      <c r="B147" s="72">
        <v>42426</v>
      </c>
      <c r="C147" s="84">
        <v>0.38267361111111109</v>
      </c>
    </row>
    <row r="148" spans="1:3" x14ac:dyDescent="0.25">
      <c r="A148" s="5" t="s">
        <v>62</v>
      </c>
      <c r="B148" s="72">
        <v>42425</v>
      </c>
      <c r="C148" s="84">
        <v>0.65166666666666673</v>
      </c>
    </row>
    <row r="149" spans="1:3" x14ac:dyDescent="0.25">
      <c r="A149" s="5" t="s">
        <v>63</v>
      </c>
      <c r="B149" s="72">
        <v>42425</v>
      </c>
      <c r="C149" s="84">
        <v>0.45629629629629626</v>
      </c>
    </row>
    <row r="150" spans="1:3" x14ac:dyDescent="0.25">
      <c r="A150" s="5" t="s">
        <v>64</v>
      </c>
      <c r="B150" s="72">
        <v>42425</v>
      </c>
      <c r="C150" s="84">
        <v>0.40056712962962965</v>
      </c>
    </row>
    <row r="151" spans="1:3" x14ac:dyDescent="0.25">
      <c r="A151" s="5" t="s">
        <v>65</v>
      </c>
      <c r="B151" s="72">
        <v>42425</v>
      </c>
      <c r="C151" s="84">
        <v>0.35626157407407405</v>
      </c>
    </row>
    <row r="152" spans="1:3" x14ac:dyDescent="0.25">
      <c r="A152" s="5" t="s">
        <v>10</v>
      </c>
      <c r="B152" s="72">
        <v>42425</v>
      </c>
      <c r="C152" s="84">
        <v>3.2314814814814817E-2</v>
      </c>
    </row>
    <row r="153" spans="1:3" x14ac:dyDescent="0.25">
      <c r="A153" s="5" t="s">
        <v>66</v>
      </c>
      <c r="B153" s="72">
        <v>42424</v>
      </c>
      <c r="C153" s="84">
        <v>0.5602314814814815</v>
      </c>
    </row>
    <row r="154" spans="1:3" x14ac:dyDescent="0.25">
      <c r="A154" s="5" t="s">
        <v>67</v>
      </c>
      <c r="B154" s="72">
        <v>42424</v>
      </c>
      <c r="C154" s="84">
        <v>3.0995370370370371E-2</v>
      </c>
    </row>
    <row r="155" spans="1:3" x14ac:dyDescent="0.25">
      <c r="A155" s="5" t="s">
        <v>68</v>
      </c>
      <c r="B155" s="72">
        <v>42423</v>
      </c>
      <c r="C155" s="84">
        <v>0.74364583333333334</v>
      </c>
    </row>
    <row r="156" spans="1:3" x14ac:dyDescent="0.25">
      <c r="A156" s="5" t="s">
        <v>69</v>
      </c>
      <c r="B156" s="72">
        <v>42423</v>
      </c>
      <c r="C156" s="84">
        <v>0.36274305555555553</v>
      </c>
    </row>
    <row r="157" spans="1:3" x14ac:dyDescent="0.25">
      <c r="A157" s="5" t="s">
        <v>70</v>
      </c>
      <c r="B157" s="72">
        <v>42423</v>
      </c>
      <c r="C157" s="84">
        <v>0.33657407407407408</v>
      </c>
    </row>
    <row r="158" spans="1:3" x14ac:dyDescent="0.25">
      <c r="A158" s="5" t="s">
        <v>71</v>
      </c>
      <c r="B158" s="72">
        <v>42422</v>
      </c>
      <c r="C158" s="84">
        <v>0.41616898148148151</v>
      </c>
    </row>
    <row r="159" spans="1:3" x14ac:dyDescent="0.25">
      <c r="A159" s="5" t="s">
        <v>72</v>
      </c>
      <c r="B159" s="72">
        <v>42422</v>
      </c>
      <c r="C159" s="84">
        <v>0.38924768518518515</v>
      </c>
    </row>
    <row r="160" spans="1:3" x14ac:dyDescent="0.25">
      <c r="A160" s="5" t="s">
        <v>72</v>
      </c>
      <c r="B160" s="72">
        <v>42422</v>
      </c>
      <c r="C160" s="84">
        <v>0.38924768518518515</v>
      </c>
    </row>
    <row r="161" spans="1:3" x14ac:dyDescent="0.25">
      <c r="A161" s="5" t="s">
        <v>73</v>
      </c>
      <c r="B161" s="72">
        <v>42422</v>
      </c>
      <c r="C161" s="84">
        <v>5.3252314814814815E-2</v>
      </c>
    </row>
    <row r="162" spans="1:3" x14ac:dyDescent="0.25">
      <c r="A162" s="5" t="s">
        <v>74</v>
      </c>
      <c r="B162" s="72">
        <v>42418</v>
      </c>
      <c r="C162" s="84">
        <v>0.57543981481481488</v>
      </c>
    </row>
    <row r="163" spans="1:3" x14ac:dyDescent="0.25">
      <c r="A163" s="5" t="s">
        <v>75</v>
      </c>
      <c r="B163" s="72">
        <v>42417</v>
      </c>
      <c r="C163" s="84">
        <v>0.69600694444444444</v>
      </c>
    </row>
    <row r="164" spans="1:3" x14ac:dyDescent="0.25">
      <c r="A164" s="5" t="s">
        <v>76</v>
      </c>
      <c r="B164" s="72">
        <v>42417</v>
      </c>
      <c r="C164" s="84">
        <v>0.64855324074074072</v>
      </c>
    </row>
    <row r="165" spans="1:3" x14ac:dyDescent="0.25">
      <c r="A165" s="5" t="s">
        <v>77</v>
      </c>
      <c r="B165" s="72">
        <v>42416</v>
      </c>
      <c r="C165" s="84">
        <v>0.86849537037037028</v>
      </c>
    </row>
    <row r="166" spans="1:3" x14ac:dyDescent="0.25">
      <c r="A166" s="5" t="s">
        <v>78</v>
      </c>
      <c r="B166" s="72">
        <v>42416</v>
      </c>
      <c r="C166" s="84">
        <v>0.35678240740740735</v>
      </c>
    </row>
    <row r="167" spans="1:3" x14ac:dyDescent="0.25">
      <c r="A167" s="5" t="s">
        <v>79</v>
      </c>
      <c r="B167" s="72">
        <v>42415</v>
      </c>
      <c r="C167" s="84">
        <v>0.32473379629629628</v>
      </c>
    </row>
    <row r="168" spans="1:3" x14ac:dyDescent="0.25">
      <c r="A168" s="5" t="s">
        <v>80</v>
      </c>
      <c r="B168" s="72">
        <v>42412</v>
      </c>
      <c r="C168" s="84">
        <v>0.13648148148148148</v>
      </c>
    </row>
    <row r="169" spans="1:3" x14ac:dyDescent="0.25">
      <c r="A169" s="5" t="s">
        <v>30</v>
      </c>
      <c r="B169" s="72">
        <v>42412</v>
      </c>
      <c r="C169" s="84">
        <v>1.0046296296296296E-2</v>
      </c>
    </row>
    <row r="170" spans="1:3" x14ac:dyDescent="0.25">
      <c r="A170" s="5" t="s">
        <v>30</v>
      </c>
      <c r="B170" s="72">
        <v>42409</v>
      </c>
      <c r="C170" s="84">
        <v>0.95303240740740736</v>
      </c>
    </row>
    <row r="171" spans="1:3" x14ac:dyDescent="0.25">
      <c r="A171" s="5" t="s">
        <v>81</v>
      </c>
      <c r="B171" s="72">
        <v>42409</v>
      </c>
      <c r="C171" s="84">
        <v>0.76120370370370372</v>
      </c>
    </row>
    <row r="172" spans="1:3" x14ac:dyDescent="0.25">
      <c r="A172" s="5" t="s">
        <v>82</v>
      </c>
      <c r="B172" s="72">
        <v>42408</v>
      </c>
      <c r="C172" s="84">
        <v>0.38099537037037035</v>
      </c>
    </row>
    <row r="173" spans="1:3" x14ac:dyDescent="0.25">
      <c r="A173" s="5" t="s">
        <v>10</v>
      </c>
      <c r="B173" s="72">
        <v>42406</v>
      </c>
      <c r="C173" s="84">
        <v>0.1141550925925926</v>
      </c>
    </row>
    <row r="174" spans="1:3" x14ac:dyDescent="0.25">
      <c r="A174" s="5" t="s">
        <v>83</v>
      </c>
      <c r="B174" s="72">
        <v>42405</v>
      </c>
      <c r="C174" s="84">
        <v>0.54655092592592591</v>
      </c>
    </row>
    <row r="175" spans="1:3" x14ac:dyDescent="0.25">
      <c r="A175" s="5" t="s">
        <v>84</v>
      </c>
      <c r="B175" s="72">
        <v>42405</v>
      </c>
      <c r="C175" s="84">
        <v>0.45733796296296297</v>
      </c>
    </row>
    <row r="176" spans="1:3" x14ac:dyDescent="0.25">
      <c r="A176" s="5" t="s">
        <v>85</v>
      </c>
      <c r="B176" s="72">
        <v>42405</v>
      </c>
      <c r="C176" s="84">
        <v>0.45733796296296297</v>
      </c>
    </row>
    <row r="177" spans="1:3" x14ac:dyDescent="0.25">
      <c r="A177" s="5" t="s">
        <v>86</v>
      </c>
      <c r="B177" s="72">
        <v>42405</v>
      </c>
      <c r="C177" s="84">
        <v>0.15775462962962963</v>
      </c>
    </row>
    <row r="178" spans="1:3" x14ac:dyDescent="0.25">
      <c r="A178" s="5" t="s">
        <v>87</v>
      </c>
      <c r="B178" s="72">
        <v>42405</v>
      </c>
      <c r="C178" s="84">
        <v>3.4293981481481481E-2</v>
      </c>
    </row>
    <row r="179" spans="1:3" x14ac:dyDescent="0.25">
      <c r="A179" s="5" t="s">
        <v>88</v>
      </c>
      <c r="B179" s="72">
        <v>42404</v>
      </c>
      <c r="C179" s="84">
        <v>0.37927083333333328</v>
      </c>
    </row>
    <row r="180" spans="1:3" x14ac:dyDescent="0.25">
      <c r="A180" s="5" t="s">
        <v>89</v>
      </c>
      <c r="B180" s="72">
        <v>42403</v>
      </c>
      <c r="C180" s="84">
        <v>0.47179398148148149</v>
      </c>
    </row>
    <row r="181" spans="1:3" x14ac:dyDescent="0.25">
      <c r="A181" s="5" t="s">
        <v>90</v>
      </c>
      <c r="B181" s="72">
        <v>42403</v>
      </c>
      <c r="C181" s="84">
        <v>0.34920138888888891</v>
      </c>
    </row>
    <row r="182" spans="1:3" x14ac:dyDescent="0.25">
      <c r="A182" s="5" t="s">
        <v>91</v>
      </c>
      <c r="B182" s="72">
        <v>42403</v>
      </c>
      <c r="C182" s="84">
        <v>0.33424768518518522</v>
      </c>
    </row>
    <row r="183" spans="1:3" x14ac:dyDescent="0.25">
      <c r="A183" s="5" t="s">
        <v>92</v>
      </c>
      <c r="B183" s="72">
        <v>42402</v>
      </c>
      <c r="C183" s="84">
        <v>0.6270486111111111</v>
      </c>
    </row>
    <row r="184" spans="1:3" x14ac:dyDescent="0.25">
      <c r="A184" s="5" t="s">
        <v>93</v>
      </c>
      <c r="B184" s="72">
        <v>42402</v>
      </c>
      <c r="C184" s="84">
        <v>0.55476851851851849</v>
      </c>
    </row>
    <row r="185" spans="1:3" x14ac:dyDescent="0.25">
      <c r="A185" s="5" t="s">
        <v>10</v>
      </c>
      <c r="B185" s="72">
        <v>42402</v>
      </c>
      <c r="C185" s="84">
        <v>0.40783564814814816</v>
      </c>
    </row>
    <row r="186" spans="1:3" x14ac:dyDescent="0.25">
      <c r="A186" s="5" t="s">
        <v>94</v>
      </c>
      <c r="B186" s="72">
        <v>42401</v>
      </c>
      <c r="C186" s="84">
        <v>0.16618055555555555</v>
      </c>
    </row>
    <row r="187" spans="1:3" x14ac:dyDescent="0.25">
      <c r="A187" s="5" t="s">
        <v>95</v>
      </c>
      <c r="B187" s="72">
        <v>42398</v>
      </c>
      <c r="C187" s="84">
        <v>0.83440972222222232</v>
      </c>
    </row>
    <row r="188" spans="1:3" x14ac:dyDescent="0.25">
      <c r="A188" s="5" t="s">
        <v>96</v>
      </c>
      <c r="B188" s="72">
        <v>42397</v>
      </c>
      <c r="C188" s="84">
        <v>0.36091435185185183</v>
      </c>
    </row>
    <row r="189" spans="1:3" x14ac:dyDescent="0.25">
      <c r="A189" s="5" t="s">
        <v>97</v>
      </c>
      <c r="B189" s="72">
        <v>42397</v>
      </c>
      <c r="C189" s="84">
        <v>3.7106481481481483E-2</v>
      </c>
    </row>
    <row r="190" spans="1:3" x14ac:dyDescent="0.25">
      <c r="A190" s="5" t="s">
        <v>98</v>
      </c>
      <c r="B190" s="72">
        <v>42396</v>
      </c>
      <c r="C190" s="84">
        <v>0.81572916666666673</v>
      </c>
    </row>
    <row r="191" spans="1:3" x14ac:dyDescent="0.25">
      <c r="A191" s="5" t="s">
        <v>99</v>
      </c>
      <c r="B191" s="72">
        <v>42396</v>
      </c>
      <c r="C191" s="84">
        <v>3.1574074074074074E-2</v>
      </c>
    </row>
    <row r="192" spans="1:3" x14ac:dyDescent="0.25">
      <c r="A192" s="5" t="s">
        <v>100</v>
      </c>
      <c r="B192" s="72">
        <v>42395</v>
      </c>
      <c r="C192" s="84">
        <v>0.59024305555555556</v>
      </c>
    </row>
    <row r="193" spans="1:3" x14ac:dyDescent="0.25">
      <c r="A193" s="5" t="s">
        <v>101</v>
      </c>
      <c r="B193" s="72">
        <v>42395</v>
      </c>
      <c r="C193" s="84">
        <v>0.54825231481481485</v>
      </c>
    </row>
    <row r="194" spans="1:3" x14ac:dyDescent="0.25">
      <c r="A194" s="5" t="s">
        <v>102</v>
      </c>
      <c r="B194" s="72">
        <v>42395</v>
      </c>
      <c r="C194" s="84">
        <v>0.42894675925925929</v>
      </c>
    </row>
    <row r="195" spans="1:3" x14ac:dyDescent="0.25">
      <c r="A195" s="5" t="s">
        <v>103</v>
      </c>
      <c r="B195" s="72">
        <v>42395</v>
      </c>
      <c r="C195" s="84">
        <v>0.17266203703703706</v>
      </c>
    </row>
    <row r="196" spans="1:3" x14ac:dyDescent="0.25">
      <c r="A196" s="5" t="s">
        <v>104</v>
      </c>
      <c r="B196" s="72">
        <v>42395</v>
      </c>
      <c r="C196" s="84">
        <v>0.10116898148148147</v>
      </c>
    </row>
    <row r="197" spans="1:3" x14ac:dyDescent="0.25">
      <c r="A197" s="5" t="s">
        <v>105</v>
      </c>
      <c r="B197" s="72">
        <v>42395</v>
      </c>
      <c r="C197" s="84">
        <v>1.7349537037037038E-2</v>
      </c>
    </row>
    <row r="198" spans="1:3" x14ac:dyDescent="0.25">
      <c r="A198" s="5" t="s">
        <v>30</v>
      </c>
      <c r="B198" s="72">
        <v>42394</v>
      </c>
      <c r="C198" s="84">
        <v>0.85320601851851852</v>
      </c>
    </row>
    <row r="199" spans="1:3" x14ac:dyDescent="0.25">
      <c r="A199" s="5" t="s">
        <v>69</v>
      </c>
      <c r="B199" s="72">
        <v>42391</v>
      </c>
      <c r="C199" s="84">
        <v>0.76372685185185185</v>
      </c>
    </row>
    <row r="200" spans="1:3" x14ac:dyDescent="0.25">
      <c r="A200" s="5" t="s">
        <v>10</v>
      </c>
      <c r="B200" s="72">
        <v>42391</v>
      </c>
      <c r="C200" s="84">
        <v>0.75207175925925929</v>
      </c>
    </row>
    <row r="201" spans="1:3" x14ac:dyDescent="0.25">
      <c r="A201" s="5" t="s">
        <v>106</v>
      </c>
      <c r="B201" s="72">
        <v>42391</v>
      </c>
      <c r="C201" s="84">
        <v>0.13187499999999999</v>
      </c>
    </row>
    <row r="202" spans="1:3" x14ac:dyDescent="0.25">
      <c r="A202" s="5" t="s">
        <v>107</v>
      </c>
      <c r="B202" s="72">
        <v>42390</v>
      </c>
      <c r="C202" s="84">
        <v>0.53162037037037035</v>
      </c>
    </row>
    <row r="203" spans="1:3" x14ac:dyDescent="0.25">
      <c r="A203" s="5" t="s">
        <v>108</v>
      </c>
      <c r="B203" s="72">
        <v>42390</v>
      </c>
      <c r="C203" s="84">
        <v>0.49777777777777782</v>
      </c>
    </row>
    <row r="204" spans="1:3" x14ac:dyDescent="0.25">
      <c r="A204" s="5" t="s">
        <v>109</v>
      </c>
      <c r="B204" s="72">
        <v>42388</v>
      </c>
      <c r="C204" s="84">
        <v>0.83872685185185192</v>
      </c>
    </row>
    <row r="205" spans="1:3" x14ac:dyDescent="0.25">
      <c r="A205" s="5" t="s">
        <v>110</v>
      </c>
      <c r="B205" s="72">
        <v>42388</v>
      </c>
      <c r="C205" s="84">
        <v>0.50415509259259261</v>
      </c>
    </row>
    <row r="206" spans="1:3" x14ac:dyDescent="0.25">
      <c r="A206" s="5" t="s">
        <v>111</v>
      </c>
      <c r="B206" s="72">
        <v>42388</v>
      </c>
      <c r="C206" s="84">
        <v>0.47938657407407409</v>
      </c>
    </row>
    <row r="207" spans="1:3" x14ac:dyDescent="0.25">
      <c r="A207" s="5" t="s">
        <v>112</v>
      </c>
      <c r="B207" s="72">
        <v>42387</v>
      </c>
      <c r="C207" s="84">
        <v>0.88766203703703705</v>
      </c>
    </row>
    <row r="208" spans="1:3" x14ac:dyDescent="0.25">
      <c r="A208" s="5" t="s">
        <v>113</v>
      </c>
      <c r="B208" s="72">
        <v>42387</v>
      </c>
      <c r="C208" s="84">
        <v>0.87796296296296295</v>
      </c>
    </row>
    <row r="209" spans="1:3" x14ac:dyDescent="0.25">
      <c r="A209" s="5" t="s">
        <v>113</v>
      </c>
      <c r="B209" s="72">
        <v>42387</v>
      </c>
      <c r="C209" s="84">
        <v>0.87685185185185188</v>
      </c>
    </row>
    <row r="210" spans="1:3" x14ac:dyDescent="0.25">
      <c r="A210" s="5" t="s">
        <v>10</v>
      </c>
      <c r="B210" s="72">
        <v>42385</v>
      </c>
      <c r="C210" s="84">
        <v>0.1338310185185185</v>
      </c>
    </row>
    <row r="211" spans="1:3" x14ac:dyDescent="0.25">
      <c r="A211" s="5" t="s">
        <v>114</v>
      </c>
      <c r="B211" s="72">
        <v>42384</v>
      </c>
      <c r="C211" s="84">
        <v>0.71543981481481478</v>
      </c>
    </row>
    <row r="212" spans="1:3" x14ac:dyDescent="0.25">
      <c r="A212" s="5" t="s">
        <v>69</v>
      </c>
      <c r="B212" s="72">
        <v>42384</v>
      </c>
      <c r="C212" s="84">
        <v>0.56310185185185191</v>
      </c>
    </row>
    <row r="213" spans="1:3" x14ac:dyDescent="0.25">
      <c r="A213" s="5" t="s">
        <v>10</v>
      </c>
      <c r="B213" s="72">
        <v>42384</v>
      </c>
      <c r="C213" s="84">
        <v>0.39811342592592597</v>
      </c>
    </row>
    <row r="214" spans="1:3" x14ac:dyDescent="0.25">
      <c r="A214" s="5" t="s">
        <v>115</v>
      </c>
      <c r="B214" s="72">
        <v>42384</v>
      </c>
      <c r="C214" s="84">
        <v>0.39256944444444447</v>
      </c>
    </row>
    <row r="215" spans="1:3" x14ac:dyDescent="0.25">
      <c r="A215" s="5" t="s">
        <v>116</v>
      </c>
      <c r="B215" s="72">
        <v>42384</v>
      </c>
      <c r="C215" s="84">
        <v>8.3460648148148145E-2</v>
      </c>
    </row>
    <row r="216" spans="1:3" x14ac:dyDescent="0.25">
      <c r="A216" s="5" t="s">
        <v>117</v>
      </c>
      <c r="B216" s="72">
        <v>42383</v>
      </c>
      <c r="C216" s="84">
        <v>0.84320601851851851</v>
      </c>
    </row>
    <row r="217" spans="1:3" x14ac:dyDescent="0.25">
      <c r="A217" s="5" t="s">
        <v>118</v>
      </c>
      <c r="B217" s="72">
        <v>42383</v>
      </c>
      <c r="C217" s="84">
        <v>6.3541666666666668E-3</v>
      </c>
    </row>
    <row r="218" spans="1:3" x14ac:dyDescent="0.25">
      <c r="A218" s="5" t="s">
        <v>67</v>
      </c>
      <c r="B218" s="72">
        <v>42383</v>
      </c>
      <c r="C218" s="84">
        <v>1.4120370370370369E-3</v>
      </c>
    </row>
    <row r="219" spans="1:3" x14ac:dyDescent="0.25">
      <c r="A219" s="5" t="s">
        <v>119</v>
      </c>
      <c r="B219" s="72">
        <v>42382</v>
      </c>
      <c r="C219" s="84">
        <v>0.70711805555555562</v>
      </c>
    </row>
    <row r="220" spans="1:3" x14ac:dyDescent="0.25">
      <c r="A220" s="5" t="s">
        <v>120</v>
      </c>
      <c r="B220" s="72">
        <v>42382</v>
      </c>
      <c r="C220" s="84">
        <v>0.40498842592592593</v>
      </c>
    </row>
    <row r="221" spans="1:3" x14ac:dyDescent="0.25">
      <c r="A221" s="5" t="s">
        <v>10</v>
      </c>
      <c r="B221" s="72">
        <v>42382</v>
      </c>
      <c r="C221" s="84">
        <v>8.564814814814814E-2</v>
      </c>
    </row>
    <row r="222" spans="1:3" x14ac:dyDescent="0.25">
      <c r="A222" s="5" t="s">
        <v>86</v>
      </c>
      <c r="B222" s="72">
        <v>42381</v>
      </c>
      <c r="C222" s="84">
        <v>0.99682870370370369</v>
      </c>
    </row>
    <row r="223" spans="1:3" x14ac:dyDescent="0.25">
      <c r="A223" s="5" t="s">
        <v>121</v>
      </c>
      <c r="B223" s="72">
        <v>42381</v>
      </c>
      <c r="C223" s="84">
        <v>0.54898148148148151</v>
      </c>
    </row>
    <row r="224" spans="1:3" x14ac:dyDescent="0.25">
      <c r="A224" s="5" t="s">
        <v>10</v>
      </c>
      <c r="B224" s="72">
        <v>42380</v>
      </c>
      <c r="C224" s="84">
        <v>0.36254629629629626</v>
      </c>
    </row>
    <row r="225" spans="1:3" x14ac:dyDescent="0.25">
      <c r="A225" s="5" t="s">
        <v>60</v>
      </c>
      <c r="B225" s="72">
        <v>42376</v>
      </c>
      <c r="C225" s="84">
        <v>0.85048611111111105</v>
      </c>
    </row>
    <row r="226" spans="1:3" x14ac:dyDescent="0.25">
      <c r="A226" s="5" t="s">
        <v>122</v>
      </c>
      <c r="B226" s="72">
        <v>42376</v>
      </c>
      <c r="C226" s="84">
        <v>0.56384259259259262</v>
      </c>
    </row>
    <row r="227" spans="1:3" x14ac:dyDescent="0.25">
      <c r="A227" s="5" t="s">
        <v>26</v>
      </c>
      <c r="B227" s="72">
        <v>42375</v>
      </c>
      <c r="C227" s="84">
        <v>0.84187499999999993</v>
      </c>
    </row>
    <row r="228" spans="1:3" x14ac:dyDescent="0.25">
      <c r="A228" s="5" t="s">
        <v>123</v>
      </c>
      <c r="B228" s="72">
        <v>42375</v>
      </c>
      <c r="C228" s="84">
        <v>0.82804398148148151</v>
      </c>
    </row>
    <row r="229" spans="1:3" x14ac:dyDescent="0.25">
      <c r="A229" s="5" t="s">
        <v>124</v>
      </c>
      <c r="B229" s="72">
        <v>42375</v>
      </c>
      <c r="C229" s="84">
        <v>0.64331018518518512</v>
      </c>
    </row>
    <row r="230" spans="1:3" x14ac:dyDescent="0.25">
      <c r="A230" s="5" t="s">
        <v>125</v>
      </c>
      <c r="B230" s="72">
        <v>42375</v>
      </c>
      <c r="C230" s="84">
        <v>0.36383101851851851</v>
      </c>
    </row>
    <row r="231" spans="1:3" x14ac:dyDescent="0.25">
      <c r="A231" s="5" t="s">
        <v>126</v>
      </c>
      <c r="B231" s="72">
        <v>42374</v>
      </c>
      <c r="C231" s="84">
        <v>0.68123842592592598</v>
      </c>
    </row>
    <row r="232" spans="1:3" x14ac:dyDescent="0.25">
      <c r="A232" s="5" t="s">
        <v>127</v>
      </c>
      <c r="B232" s="72">
        <v>42373</v>
      </c>
      <c r="C232" s="84">
        <v>0.7836805555555556</v>
      </c>
    </row>
    <row r="233" spans="1:3" x14ac:dyDescent="0.25">
      <c r="A233" s="5" t="s">
        <v>128</v>
      </c>
      <c r="B233" s="72">
        <v>42373</v>
      </c>
      <c r="C233" s="84">
        <v>0.77322916666666675</v>
      </c>
    </row>
    <row r="234" spans="1:3" x14ac:dyDescent="0.25">
      <c r="A234" s="5" t="s">
        <v>129</v>
      </c>
      <c r="B234" s="72">
        <v>42373</v>
      </c>
      <c r="C234" s="84">
        <v>0.77028935185185177</v>
      </c>
    </row>
    <row r="235" spans="1:3" x14ac:dyDescent="0.25">
      <c r="A235" s="5" t="s">
        <v>130</v>
      </c>
      <c r="B235" s="72">
        <v>42369</v>
      </c>
      <c r="C235" s="84">
        <v>0.38146990740740744</v>
      </c>
    </row>
    <row r="236" spans="1:3" x14ac:dyDescent="0.25">
      <c r="A236" s="5" t="s">
        <v>131</v>
      </c>
      <c r="B236" s="72">
        <v>42362</v>
      </c>
      <c r="C236" s="84">
        <v>8.2870370370370372E-2</v>
      </c>
    </row>
    <row r="237" spans="1:3" x14ac:dyDescent="0.25">
      <c r="A237" s="5" t="s">
        <v>132</v>
      </c>
      <c r="B237" s="72">
        <v>42361</v>
      </c>
      <c r="C237" s="84">
        <v>0.13939814814814813</v>
      </c>
    </row>
    <row r="238" spans="1:3" x14ac:dyDescent="0.25">
      <c r="A238" s="5" t="s">
        <v>133</v>
      </c>
      <c r="B238" s="72">
        <v>42360</v>
      </c>
      <c r="C238" s="84">
        <v>0.39265046296296297</v>
      </c>
    </row>
    <row r="239" spans="1:3" x14ac:dyDescent="0.25">
      <c r="A239" s="5" t="s">
        <v>46</v>
      </c>
      <c r="B239" s="72">
        <v>42357</v>
      </c>
      <c r="C239" s="84">
        <v>9.4004629629629632E-2</v>
      </c>
    </row>
    <row r="240" spans="1:3" x14ac:dyDescent="0.25">
      <c r="A240" s="5" t="s">
        <v>134</v>
      </c>
      <c r="B240" s="72">
        <v>42356</v>
      </c>
      <c r="C240" s="84">
        <v>0.99011574074074071</v>
      </c>
    </row>
    <row r="241" spans="1:3" x14ac:dyDescent="0.25">
      <c r="A241" s="5" t="s">
        <v>135</v>
      </c>
      <c r="B241" s="72">
        <v>42356</v>
      </c>
      <c r="C241" s="84">
        <v>0.14630787037037038</v>
      </c>
    </row>
    <row r="242" spans="1:3" x14ac:dyDescent="0.25">
      <c r="A242" s="5" t="s">
        <v>136</v>
      </c>
      <c r="B242" s="72">
        <v>42355</v>
      </c>
      <c r="C242" s="84">
        <v>0.86324074074074064</v>
      </c>
    </row>
    <row r="243" spans="1:3" x14ac:dyDescent="0.25">
      <c r="A243" s="5" t="s">
        <v>137</v>
      </c>
      <c r="B243" s="72">
        <v>42355</v>
      </c>
      <c r="C243" s="84">
        <v>0.77865740740740741</v>
      </c>
    </row>
    <row r="244" spans="1:3" x14ac:dyDescent="0.25">
      <c r="A244" s="5" t="s">
        <v>138</v>
      </c>
      <c r="B244" s="72">
        <v>42355</v>
      </c>
      <c r="C244" s="84">
        <v>0.55986111111111114</v>
      </c>
    </row>
    <row r="245" spans="1:3" x14ac:dyDescent="0.25">
      <c r="A245" s="5" t="s">
        <v>139</v>
      </c>
      <c r="B245" s="72">
        <v>42354</v>
      </c>
      <c r="C245" s="84">
        <v>0.9840740740740741</v>
      </c>
    </row>
    <row r="246" spans="1:3" x14ac:dyDescent="0.25">
      <c r="A246" s="5" t="s">
        <v>114</v>
      </c>
      <c r="B246" s="72">
        <v>42354</v>
      </c>
      <c r="C246" s="84">
        <v>0.98328703703703713</v>
      </c>
    </row>
    <row r="247" spans="1:3" x14ac:dyDescent="0.25">
      <c r="A247" s="5" t="s">
        <v>21</v>
      </c>
      <c r="B247" s="72">
        <v>42354</v>
      </c>
      <c r="C247" s="84">
        <v>0.9825694444444445</v>
      </c>
    </row>
    <row r="248" spans="1:3" x14ac:dyDescent="0.25">
      <c r="A248" s="5" t="s">
        <v>140</v>
      </c>
      <c r="B248" s="72">
        <v>42354</v>
      </c>
      <c r="C248" s="84">
        <v>0.62011574074074072</v>
      </c>
    </row>
    <row r="249" spans="1:3" x14ac:dyDescent="0.25">
      <c r="A249" s="5" t="s">
        <v>141</v>
      </c>
      <c r="B249" s="72">
        <v>42354</v>
      </c>
      <c r="C249" s="84">
        <v>0.37991898148148145</v>
      </c>
    </row>
    <row r="250" spans="1:3" x14ac:dyDescent="0.25">
      <c r="A250" s="5" t="s">
        <v>46</v>
      </c>
      <c r="B250" s="72">
        <v>42354</v>
      </c>
      <c r="C250" s="84">
        <v>0.14680555555555555</v>
      </c>
    </row>
    <row r="251" spans="1:3" x14ac:dyDescent="0.25">
      <c r="A251" s="5" t="s">
        <v>137</v>
      </c>
      <c r="B251" s="72">
        <v>42353</v>
      </c>
      <c r="C251" s="84">
        <v>0.83932870370370372</v>
      </c>
    </row>
    <row r="252" spans="1:3" x14ac:dyDescent="0.25">
      <c r="A252" s="5" t="s">
        <v>142</v>
      </c>
      <c r="B252" s="72">
        <v>42353</v>
      </c>
      <c r="C252" s="84">
        <v>0.16453703703703704</v>
      </c>
    </row>
    <row r="253" spans="1:3" x14ac:dyDescent="0.25">
      <c r="A253" s="5" t="s">
        <v>119</v>
      </c>
      <c r="B253" s="72">
        <v>42353</v>
      </c>
      <c r="C253" s="84">
        <v>0.16377314814814814</v>
      </c>
    </row>
    <row r="254" spans="1:3" x14ac:dyDescent="0.25">
      <c r="A254" s="5" t="s">
        <v>143</v>
      </c>
      <c r="B254" s="72">
        <v>42353</v>
      </c>
      <c r="C254" s="84">
        <v>1.6770833333333332E-2</v>
      </c>
    </row>
    <row r="255" spans="1:3" x14ac:dyDescent="0.25">
      <c r="A255" s="5" t="s">
        <v>144</v>
      </c>
      <c r="B255" s="72">
        <v>42352</v>
      </c>
      <c r="C255" s="84">
        <v>0.18390046296296295</v>
      </c>
    </row>
    <row r="256" spans="1:3" x14ac:dyDescent="0.25">
      <c r="A256" s="5" t="s">
        <v>145</v>
      </c>
      <c r="B256" s="72">
        <v>42352</v>
      </c>
      <c r="C256" s="84">
        <v>0.15894675925925925</v>
      </c>
    </row>
    <row r="257" spans="1:3" x14ac:dyDescent="0.25">
      <c r="A257" s="5" t="s">
        <v>146</v>
      </c>
      <c r="B257" s="72">
        <v>42349</v>
      </c>
      <c r="C257" s="84">
        <v>0.4676967592592593</v>
      </c>
    </row>
    <row r="258" spans="1:3" x14ac:dyDescent="0.25">
      <c r="A258" s="5" t="s">
        <v>69</v>
      </c>
      <c r="B258" s="72">
        <v>42349</v>
      </c>
      <c r="C258" s="84">
        <v>0.34038194444444447</v>
      </c>
    </row>
    <row r="259" spans="1:3" x14ac:dyDescent="0.25">
      <c r="A259" s="5" t="s">
        <v>26</v>
      </c>
      <c r="B259" s="72">
        <v>42349</v>
      </c>
      <c r="C259" s="84">
        <v>0.16981481481481484</v>
      </c>
    </row>
    <row r="260" spans="1:3" x14ac:dyDescent="0.25">
      <c r="A260" s="5" t="s">
        <v>147</v>
      </c>
      <c r="B260" s="72">
        <v>42348</v>
      </c>
      <c r="C260" s="84">
        <v>0.99504629629629626</v>
      </c>
    </row>
    <row r="261" spans="1:3" x14ac:dyDescent="0.25">
      <c r="A261" s="5" t="s">
        <v>148</v>
      </c>
      <c r="B261" s="72">
        <v>42348</v>
      </c>
      <c r="C261" s="84">
        <v>7.8136574074074081E-2</v>
      </c>
    </row>
    <row r="262" spans="1:3" x14ac:dyDescent="0.25">
      <c r="A262" s="5" t="s">
        <v>149</v>
      </c>
      <c r="B262" s="72">
        <v>42346</v>
      </c>
      <c r="C262" s="84">
        <v>0.85848379629629623</v>
      </c>
    </row>
    <row r="263" spans="1:3" x14ac:dyDescent="0.25">
      <c r="A263" s="5" t="s">
        <v>150</v>
      </c>
      <c r="B263" s="72">
        <v>42345</v>
      </c>
      <c r="C263" s="84">
        <v>0.75258101851851855</v>
      </c>
    </row>
    <row r="264" spans="1:3" x14ac:dyDescent="0.25">
      <c r="A264" s="5" t="s">
        <v>151</v>
      </c>
      <c r="B264" s="72">
        <v>42345</v>
      </c>
      <c r="C264" s="84">
        <v>0.53263888888888888</v>
      </c>
    </row>
    <row r="265" spans="1:3" x14ac:dyDescent="0.25">
      <c r="A265" s="5" t="s">
        <v>152</v>
      </c>
      <c r="B265" s="72">
        <v>42345</v>
      </c>
      <c r="C265" s="84">
        <v>0.31462962962962965</v>
      </c>
    </row>
    <row r="266" spans="1:3" x14ac:dyDescent="0.25">
      <c r="A266" s="5" t="s">
        <v>152</v>
      </c>
      <c r="B266" s="72">
        <v>42345</v>
      </c>
      <c r="C266" s="84">
        <v>0.31462962962962965</v>
      </c>
    </row>
    <row r="267" spans="1:3" x14ac:dyDescent="0.25">
      <c r="A267" s="5" t="s">
        <v>153</v>
      </c>
      <c r="B267" s="72">
        <v>42342</v>
      </c>
      <c r="C267" s="84">
        <v>0.97840277777777773</v>
      </c>
    </row>
    <row r="268" spans="1:3" x14ac:dyDescent="0.25">
      <c r="A268" s="5" t="s">
        <v>60</v>
      </c>
      <c r="B268" s="72">
        <v>42342</v>
      </c>
      <c r="C268" s="84">
        <v>0.83266203703703701</v>
      </c>
    </row>
    <row r="269" spans="1:3" x14ac:dyDescent="0.25">
      <c r="A269" s="5" t="s">
        <v>12</v>
      </c>
      <c r="B269" s="72">
        <v>42342</v>
      </c>
      <c r="C269" s="84">
        <v>0.52104166666666674</v>
      </c>
    </row>
    <row r="270" spans="1:3" x14ac:dyDescent="0.25">
      <c r="A270" s="5" t="s">
        <v>154</v>
      </c>
      <c r="B270" s="72">
        <v>42339</v>
      </c>
      <c r="C270" s="84">
        <v>0.68925925925925924</v>
      </c>
    </row>
    <row r="271" spans="1:3" x14ac:dyDescent="0.25">
      <c r="A271" s="5" t="s">
        <v>155</v>
      </c>
      <c r="B271" s="72">
        <v>42339</v>
      </c>
      <c r="C271" s="84">
        <v>0.54888888888888887</v>
      </c>
    </row>
    <row r="272" spans="1:3" x14ac:dyDescent="0.25">
      <c r="A272" s="5" t="s">
        <v>156</v>
      </c>
      <c r="B272" s="72">
        <v>42339</v>
      </c>
      <c r="C272" s="84">
        <v>0.43182870370370369</v>
      </c>
    </row>
    <row r="273" spans="1:3" x14ac:dyDescent="0.25">
      <c r="A273" s="5" t="s">
        <v>60</v>
      </c>
      <c r="B273" s="72">
        <v>42338</v>
      </c>
      <c r="C273" s="84">
        <v>0.35233796296296299</v>
      </c>
    </row>
    <row r="274" spans="1:3" x14ac:dyDescent="0.25">
      <c r="A274" s="5" t="s">
        <v>157</v>
      </c>
      <c r="B274" s="72">
        <v>42335</v>
      </c>
      <c r="C274" s="84">
        <v>0.12439814814814815</v>
      </c>
    </row>
    <row r="275" spans="1:3" x14ac:dyDescent="0.25">
      <c r="A275" s="5" t="s">
        <v>21</v>
      </c>
      <c r="B275" s="72">
        <v>42335</v>
      </c>
      <c r="C275" s="84">
        <v>6.267361111111111E-2</v>
      </c>
    </row>
    <row r="276" spans="1:3" x14ac:dyDescent="0.25">
      <c r="A276" s="5" t="s">
        <v>158</v>
      </c>
      <c r="B276" s="72">
        <v>42334</v>
      </c>
      <c r="C276" s="84">
        <v>0.76631944444444444</v>
      </c>
    </row>
    <row r="277" spans="1:3" x14ac:dyDescent="0.25">
      <c r="A277" s="5" t="s">
        <v>159</v>
      </c>
      <c r="B277" s="72">
        <v>42334</v>
      </c>
      <c r="C277" s="84">
        <v>0.76440972222222225</v>
      </c>
    </row>
    <row r="278" spans="1:3" x14ac:dyDescent="0.25">
      <c r="A278" s="5" t="s">
        <v>160</v>
      </c>
      <c r="B278" s="72">
        <v>42334</v>
      </c>
      <c r="C278" s="84">
        <v>0.76059027777777777</v>
      </c>
    </row>
    <row r="279" spans="1:3" x14ac:dyDescent="0.25">
      <c r="A279" s="5" t="s">
        <v>10</v>
      </c>
      <c r="B279" s="72">
        <v>42334</v>
      </c>
      <c r="C279" s="84">
        <v>0.65435185185185185</v>
      </c>
    </row>
    <row r="280" spans="1:3" x14ac:dyDescent="0.25">
      <c r="A280" s="5" t="s">
        <v>21</v>
      </c>
      <c r="B280" s="72">
        <v>42334</v>
      </c>
      <c r="C280" s="84">
        <v>1.3321759259259261E-2</v>
      </c>
    </row>
    <row r="281" spans="1:3" x14ac:dyDescent="0.25">
      <c r="A281" s="5" t="s">
        <v>161</v>
      </c>
      <c r="B281" s="72">
        <v>42333</v>
      </c>
      <c r="C281" s="84">
        <v>0.79828703703703707</v>
      </c>
    </row>
    <row r="282" spans="1:3" x14ac:dyDescent="0.25">
      <c r="A282" s="5" t="s">
        <v>162</v>
      </c>
      <c r="B282" s="72">
        <v>42333</v>
      </c>
      <c r="C282" s="84">
        <v>0.62093750000000003</v>
      </c>
    </row>
    <row r="283" spans="1:3" x14ac:dyDescent="0.25">
      <c r="A283" s="5" t="s">
        <v>163</v>
      </c>
      <c r="B283" s="72">
        <v>42333</v>
      </c>
      <c r="C283" s="84">
        <v>0.5901967592592593</v>
      </c>
    </row>
    <row r="284" spans="1:3" x14ac:dyDescent="0.25">
      <c r="A284" s="5" t="s">
        <v>164</v>
      </c>
      <c r="B284" s="72">
        <v>42333</v>
      </c>
      <c r="C284" s="84">
        <v>0.58511574074074069</v>
      </c>
    </row>
    <row r="285" spans="1:3" x14ac:dyDescent="0.25">
      <c r="A285" s="5" t="s">
        <v>165</v>
      </c>
      <c r="B285" s="72">
        <v>42333</v>
      </c>
      <c r="C285" s="84">
        <v>0.5557523148148148</v>
      </c>
    </row>
    <row r="286" spans="1:3" x14ac:dyDescent="0.25">
      <c r="A286" s="5" t="s">
        <v>166</v>
      </c>
      <c r="B286" s="72">
        <v>42333</v>
      </c>
      <c r="C286" s="84">
        <v>0.13096064814814815</v>
      </c>
    </row>
    <row r="287" spans="1:3" x14ac:dyDescent="0.25">
      <c r="A287" s="5" t="s">
        <v>167</v>
      </c>
      <c r="B287" s="72">
        <v>42332</v>
      </c>
      <c r="C287" s="84">
        <v>0.48726851851851855</v>
      </c>
    </row>
    <row r="288" spans="1:3" x14ac:dyDescent="0.25">
      <c r="A288" s="5" t="s">
        <v>10</v>
      </c>
      <c r="B288" s="72">
        <v>42332</v>
      </c>
      <c r="C288" s="84">
        <v>0.44271990740740735</v>
      </c>
    </row>
    <row r="289" spans="1:3" x14ac:dyDescent="0.25">
      <c r="A289" s="5" t="s">
        <v>10</v>
      </c>
      <c r="B289" s="72">
        <v>42332</v>
      </c>
      <c r="C289" s="84">
        <v>0.40824074074074074</v>
      </c>
    </row>
    <row r="290" spans="1:3" x14ac:dyDescent="0.25">
      <c r="A290" s="5" t="s">
        <v>168</v>
      </c>
      <c r="B290" s="72">
        <v>42331</v>
      </c>
      <c r="C290" s="84">
        <v>0.83293981481481483</v>
      </c>
    </row>
    <row r="291" spans="1:3" x14ac:dyDescent="0.25">
      <c r="A291" s="5" t="s">
        <v>169</v>
      </c>
      <c r="B291" s="72">
        <v>42331</v>
      </c>
      <c r="C291" s="84">
        <v>0.7231481481481481</v>
      </c>
    </row>
    <row r="292" spans="1:3" x14ac:dyDescent="0.25">
      <c r="A292" s="5" t="s">
        <v>10</v>
      </c>
      <c r="B292" s="72">
        <v>42331</v>
      </c>
      <c r="C292" s="84">
        <v>0.7184490740740741</v>
      </c>
    </row>
    <row r="293" spans="1:3" x14ac:dyDescent="0.25">
      <c r="A293" s="5" t="s">
        <v>170</v>
      </c>
      <c r="B293" s="72">
        <v>42331</v>
      </c>
      <c r="C293" s="84">
        <v>0.52482638888888888</v>
      </c>
    </row>
    <row r="294" spans="1:3" x14ac:dyDescent="0.25">
      <c r="A294" s="5" t="s">
        <v>171</v>
      </c>
      <c r="B294" s="72">
        <v>42331</v>
      </c>
      <c r="C294" s="84">
        <v>0.39660879629629631</v>
      </c>
    </row>
    <row r="295" spans="1:3" x14ac:dyDescent="0.25">
      <c r="A295" s="5" t="s">
        <v>172</v>
      </c>
      <c r="B295" s="72">
        <v>42331</v>
      </c>
      <c r="C295" s="84">
        <v>0.39537037037037037</v>
      </c>
    </row>
    <row r="296" spans="1:3" x14ac:dyDescent="0.25">
      <c r="A296" s="5" t="s">
        <v>173</v>
      </c>
      <c r="B296" s="72">
        <v>42331</v>
      </c>
      <c r="C296" s="84">
        <v>0.39424768518518521</v>
      </c>
    </row>
    <row r="297" spans="1:3" x14ac:dyDescent="0.25">
      <c r="A297" s="5" t="s">
        <v>174</v>
      </c>
      <c r="B297" s="72">
        <v>42329</v>
      </c>
      <c r="C297" s="84">
        <v>4.2326388888888893E-2</v>
      </c>
    </row>
    <row r="298" spans="1:3" x14ac:dyDescent="0.25">
      <c r="A298" s="5" t="s">
        <v>175</v>
      </c>
      <c r="B298" s="72">
        <v>42328</v>
      </c>
      <c r="C298" s="84">
        <v>0.79166666666666663</v>
      </c>
    </row>
    <row r="299" spans="1:3" x14ac:dyDescent="0.25">
      <c r="A299" s="5" t="s">
        <v>176</v>
      </c>
      <c r="B299" s="72">
        <v>42328</v>
      </c>
      <c r="C299" s="84">
        <v>0.31375000000000003</v>
      </c>
    </row>
    <row r="300" spans="1:3" x14ac:dyDescent="0.25">
      <c r="A300" s="5" t="s">
        <v>30</v>
      </c>
      <c r="B300" s="72">
        <v>42328</v>
      </c>
      <c r="C300" s="84">
        <v>0.11290509259259258</v>
      </c>
    </row>
    <row r="301" spans="1:3" x14ac:dyDescent="0.25">
      <c r="A301" s="5" t="s">
        <v>60</v>
      </c>
      <c r="B301" s="72">
        <v>42328</v>
      </c>
      <c r="C301" s="84">
        <v>0.10891203703703704</v>
      </c>
    </row>
    <row r="302" spans="1:3" x14ac:dyDescent="0.25">
      <c r="A302" s="5" t="s">
        <v>177</v>
      </c>
      <c r="B302" s="72">
        <v>42327</v>
      </c>
      <c r="C302" s="84">
        <v>0.66031249999999997</v>
      </c>
    </row>
    <row r="303" spans="1:3" x14ac:dyDescent="0.25">
      <c r="A303" s="5" t="s">
        <v>178</v>
      </c>
      <c r="B303" s="72">
        <v>42325</v>
      </c>
      <c r="C303" s="84">
        <v>0.52315972222222229</v>
      </c>
    </row>
    <row r="304" spans="1:3" x14ac:dyDescent="0.25">
      <c r="A304" s="5" t="s">
        <v>10</v>
      </c>
      <c r="B304" s="72">
        <v>42325</v>
      </c>
      <c r="C304" s="84">
        <v>0.3932060185185185</v>
      </c>
    </row>
    <row r="305" spans="1:3" x14ac:dyDescent="0.25">
      <c r="A305" s="5" t="s">
        <v>179</v>
      </c>
      <c r="B305" s="72">
        <v>42324</v>
      </c>
      <c r="C305" s="84">
        <v>0.77394675925925915</v>
      </c>
    </row>
    <row r="306" spans="1:3" x14ac:dyDescent="0.25">
      <c r="A306" s="5" t="s">
        <v>180</v>
      </c>
      <c r="B306" s="72">
        <v>42322</v>
      </c>
      <c r="C306" s="84">
        <v>1.8449074074074073E-2</v>
      </c>
    </row>
    <row r="307" spans="1:3" x14ac:dyDescent="0.25">
      <c r="A307" s="5" t="s">
        <v>181</v>
      </c>
      <c r="B307" s="72">
        <v>42320</v>
      </c>
      <c r="C307" s="84">
        <v>0.25479166666666669</v>
      </c>
    </row>
    <row r="308" spans="1:3" x14ac:dyDescent="0.25">
      <c r="A308" s="5" t="s">
        <v>182</v>
      </c>
      <c r="B308" s="72">
        <v>42318</v>
      </c>
      <c r="C308" s="84">
        <v>0.3321527777777778</v>
      </c>
    </row>
    <row r="309" spans="1:3" x14ac:dyDescent="0.25">
      <c r="A309" s="5" t="s">
        <v>183</v>
      </c>
      <c r="B309" s="72">
        <v>42318</v>
      </c>
      <c r="C309" s="84">
        <v>4.2222222222222223E-2</v>
      </c>
    </row>
    <row r="310" spans="1:3" x14ac:dyDescent="0.25">
      <c r="A310" s="5" t="s">
        <v>184</v>
      </c>
      <c r="B310" s="72">
        <v>42317</v>
      </c>
      <c r="C310" s="84">
        <v>0.49115740740740743</v>
      </c>
    </row>
    <row r="311" spans="1:3" x14ac:dyDescent="0.25">
      <c r="A311" s="5" t="s">
        <v>184</v>
      </c>
      <c r="B311" s="72">
        <v>42317</v>
      </c>
      <c r="C311" s="84">
        <v>0.49115740740740743</v>
      </c>
    </row>
    <row r="312" spans="1:3" x14ac:dyDescent="0.25">
      <c r="A312" s="5" t="s">
        <v>185</v>
      </c>
      <c r="B312" s="72">
        <v>42317</v>
      </c>
      <c r="C312" s="84">
        <v>0.42851851851851852</v>
      </c>
    </row>
    <row r="313" spans="1:3" x14ac:dyDescent="0.25">
      <c r="A313" s="5" t="s">
        <v>186</v>
      </c>
      <c r="B313" s="72">
        <v>42317</v>
      </c>
      <c r="C313" s="84">
        <v>0.37843749999999998</v>
      </c>
    </row>
    <row r="314" spans="1:3" x14ac:dyDescent="0.25">
      <c r="A314" s="5" t="s">
        <v>187</v>
      </c>
      <c r="B314" s="72">
        <v>42316</v>
      </c>
      <c r="C314" s="84">
        <v>0</v>
      </c>
    </row>
    <row r="315" spans="1:3" x14ac:dyDescent="0.25">
      <c r="A315" s="5" t="s">
        <v>188</v>
      </c>
      <c r="B315" s="72">
        <v>42316</v>
      </c>
      <c r="C315" s="84">
        <v>0</v>
      </c>
    </row>
    <row r="316" spans="1:3" x14ac:dyDescent="0.25">
      <c r="A316" s="5" t="s">
        <v>21</v>
      </c>
      <c r="B316" s="72">
        <v>42315</v>
      </c>
      <c r="C316" s="84">
        <v>0.14560185185185184</v>
      </c>
    </row>
    <row r="317" spans="1:3" x14ac:dyDescent="0.25">
      <c r="A317" s="5" t="s">
        <v>189</v>
      </c>
      <c r="B317" s="72">
        <v>42314</v>
      </c>
      <c r="C317" s="84">
        <v>0.79967592592592596</v>
      </c>
    </row>
    <row r="318" spans="1:3" x14ac:dyDescent="0.25">
      <c r="A318" s="5" t="s">
        <v>190</v>
      </c>
      <c r="B318" s="72">
        <v>42314</v>
      </c>
      <c r="C318" s="84">
        <v>0.69725694444444442</v>
      </c>
    </row>
    <row r="319" spans="1:3" x14ac:dyDescent="0.25">
      <c r="A319" s="5" t="s">
        <v>191</v>
      </c>
      <c r="B319" s="72">
        <v>42314</v>
      </c>
      <c r="C319" s="84">
        <v>0.5443634259259259</v>
      </c>
    </row>
    <row r="320" spans="1:3" x14ac:dyDescent="0.25">
      <c r="A320" s="5" t="s">
        <v>192</v>
      </c>
      <c r="B320" s="72">
        <v>42314</v>
      </c>
      <c r="C320" s="84">
        <v>0.53842592592592597</v>
      </c>
    </row>
    <row r="321" spans="1:3" x14ac:dyDescent="0.25">
      <c r="A321" s="5" t="s">
        <v>193</v>
      </c>
      <c r="B321" s="72">
        <v>42314</v>
      </c>
      <c r="C321" s="84">
        <v>0.50225694444444446</v>
      </c>
    </row>
    <row r="322" spans="1:3" x14ac:dyDescent="0.25">
      <c r="A322" s="5" t="s">
        <v>194</v>
      </c>
      <c r="B322" s="72">
        <v>42314</v>
      </c>
      <c r="C322" s="84">
        <v>4.7615740740740743E-2</v>
      </c>
    </row>
    <row r="323" spans="1:3" x14ac:dyDescent="0.25">
      <c r="A323" s="5" t="s">
        <v>195</v>
      </c>
      <c r="B323" s="72">
        <v>42313</v>
      </c>
      <c r="C323" s="84">
        <v>0.59636574074074067</v>
      </c>
    </row>
    <row r="324" spans="1:3" x14ac:dyDescent="0.25">
      <c r="A324" s="5" t="s">
        <v>196</v>
      </c>
      <c r="B324" s="72">
        <v>42313</v>
      </c>
      <c r="C324" s="84">
        <v>0.5721180555555555</v>
      </c>
    </row>
    <row r="325" spans="1:3" x14ac:dyDescent="0.25">
      <c r="A325" s="5" t="s">
        <v>196</v>
      </c>
      <c r="B325" s="72">
        <v>42313</v>
      </c>
      <c r="C325" s="84">
        <v>0.56791666666666674</v>
      </c>
    </row>
    <row r="326" spans="1:3" x14ac:dyDescent="0.25">
      <c r="A326" s="5" t="s">
        <v>197</v>
      </c>
      <c r="B326" s="72">
        <v>42313</v>
      </c>
      <c r="C326" s="84">
        <v>0.30039351851851853</v>
      </c>
    </row>
    <row r="327" spans="1:3" x14ac:dyDescent="0.25">
      <c r="A327" s="5" t="s">
        <v>198</v>
      </c>
      <c r="B327" s="72">
        <v>42313</v>
      </c>
      <c r="C327" s="84">
        <v>0.29504629629629631</v>
      </c>
    </row>
    <row r="328" spans="1:3" x14ac:dyDescent="0.25">
      <c r="A328" s="5" t="s">
        <v>199</v>
      </c>
      <c r="B328" s="72">
        <v>42313</v>
      </c>
      <c r="C328" s="84">
        <v>0.27392361111111113</v>
      </c>
    </row>
    <row r="329" spans="1:3" x14ac:dyDescent="0.25">
      <c r="A329" s="5" t="s">
        <v>200</v>
      </c>
      <c r="B329" s="72">
        <v>42312</v>
      </c>
      <c r="C329" s="84">
        <v>0.51004629629629628</v>
      </c>
    </row>
    <row r="330" spans="1:3" x14ac:dyDescent="0.25">
      <c r="A330" s="5" t="s">
        <v>201</v>
      </c>
      <c r="B330" s="72">
        <v>42311</v>
      </c>
      <c r="C330" s="84">
        <v>0.97068287037037038</v>
      </c>
    </row>
    <row r="331" spans="1:3" x14ac:dyDescent="0.25">
      <c r="A331" s="5" t="s">
        <v>202</v>
      </c>
      <c r="B331" s="72">
        <v>42311</v>
      </c>
      <c r="C331" s="84">
        <v>0.96611111111111114</v>
      </c>
    </row>
    <row r="332" spans="1:3" x14ac:dyDescent="0.25">
      <c r="A332" s="5" t="s">
        <v>203</v>
      </c>
      <c r="B332" s="72">
        <v>42311</v>
      </c>
      <c r="C332" s="84">
        <v>0.8878935185185185</v>
      </c>
    </row>
    <row r="333" spans="1:3" x14ac:dyDescent="0.25">
      <c r="A333" s="5" t="s">
        <v>10</v>
      </c>
      <c r="B333" s="72">
        <v>42311</v>
      </c>
      <c r="C333" s="84">
        <v>0.38817129629629626</v>
      </c>
    </row>
    <row r="334" spans="1:3" x14ac:dyDescent="0.25">
      <c r="A334" s="5" t="s">
        <v>204</v>
      </c>
      <c r="B334" s="72">
        <v>42311</v>
      </c>
      <c r="C334" s="84">
        <v>5.0416666666666665E-2</v>
      </c>
    </row>
    <row r="335" spans="1:3" x14ac:dyDescent="0.25">
      <c r="A335" s="5" t="s">
        <v>205</v>
      </c>
      <c r="B335" s="72">
        <v>42310</v>
      </c>
      <c r="C335" s="84">
        <v>0.43376157407407406</v>
      </c>
    </row>
    <row r="336" spans="1:3" x14ac:dyDescent="0.25">
      <c r="A336" s="5" t="s">
        <v>206</v>
      </c>
      <c r="B336" s="72">
        <v>42310</v>
      </c>
      <c r="C336" s="84">
        <v>0.42834490740740744</v>
      </c>
    </row>
    <row r="337" spans="1:3" x14ac:dyDescent="0.25">
      <c r="A337" s="5" t="s">
        <v>14</v>
      </c>
      <c r="B337" s="72">
        <v>42308</v>
      </c>
      <c r="C337" s="84">
        <v>0.10645833333333332</v>
      </c>
    </row>
    <row r="338" spans="1:3" x14ac:dyDescent="0.25">
      <c r="A338" s="5" t="s">
        <v>207</v>
      </c>
      <c r="B338" s="72">
        <v>42307</v>
      </c>
      <c r="C338" s="84">
        <v>0.71526620370370375</v>
      </c>
    </row>
    <row r="339" spans="1:3" x14ac:dyDescent="0.25">
      <c r="A339" s="5" t="s">
        <v>208</v>
      </c>
      <c r="B339" s="72">
        <v>42306</v>
      </c>
      <c r="C339" s="84">
        <v>0.4541203703703704</v>
      </c>
    </row>
    <row r="340" spans="1:3" x14ac:dyDescent="0.25">
      <c r="A340" s="5" t="s">
        <v>86</v>
      </c>
      <c r="B340" s="72">
        <v>42305</v>
      </c>
      <c r="C340" s="84">
        <v>0.83156249999999998</v>
      </c>
    </row>
    <row r="341" spans="1:3" x14ac:dyDescent="0.25">
      <c r="A341" s="5" t="s">
        <v>12</v>
      </c>
      <c r="B341" s="72">
        <v>42305</v>
      </c>
      <c r="C341" s="84">
        <v>0.77381944444444439</v>
      </c>
    </row>
    <row r="342" spans="1:3" x14ac:dyDescent="0.25">
      <c r="A342" s="5" t="s">
        <v>209</v>
      </c>
      <c r="B342" s="72">
        <v>42304</v>
      </c>
      <c r="C342" s="84">
        <v>0.56003472222222228</v>
      </c>
    </row>
    <row r="343" spans="1:3" x14ac:dyDescent="0.25">
      <c r="A343" s="5" t="s">
        <v>209</v>
      </c>
      <c r="B343" s="72">
        <v>42304</v>
      </c>
      <c r="C343" s="84">
        <v>0.48704861111111114</v>
      </c>
    </row>
    <row r="344" spans="1:3" x14ac:dyDescent="0.25">
      <c r="A344" s="5" t="s">
        <v>21</v>
      </c>
      <c r="B344" s="72">
        <v>42304</v>
      </c>
      <c r="C344" s="84">
        <v>0.38768518518518519</v>
      </c>
    </row>
    <row r="345" spans="1:3" x14ac:dyDescent="0.25">
      <c r="A345" s="5" t="s">
        <v>210</v>
      </c>
      <c r="B345" s="72">
        <v>42303</v>
      </c>
      <c r="C345" s="84">
        <v>0.89615740740740746</v>
      </c>
    </row>
    <row r="346" spans="1:3" x14ac:dyDescent="0.25">
      <c r="A346" s="5" t="s">
        <v>211</v>
      </c>
      <c r="B346" s="72">
        <v>42303</v>
      </c>
      <c r="C346" s="84">
        <v>0.88864583333333336</v>
      </c>
    </row>
    <row r="347" spans="1:3" x14ac:dyDescent="0.25">
      <c r="A347" s="5" t="s">
        <v>212</v>
      </c>
      <c r="B347" s="72">
        <v>42303</v>
      </c>
      <c r="C347" s="84">
        <v>0.74054398148148148</v>
      </c>
    </row>
    <row r="348" spans="1:3" x14ac:dyDescent="0.25">
      <c r="A348" s="5" t="s">
        <v>213</v>
      </c>
      <c r="B348" s="72">
        <v>42303</v>
      </c>
      <c r="C348" s="84">
        <v>0.52083333333333337</v>
      </c>
    </row>
    <row r="349" spans="1:3" x14ac:dyDescent="0.25">
      <c r="A349" s="5" t="s">
        <v>214</v>
      </c>
      <c r="B349" s="72">
        <v>42303</v>
      </c>
      <c r="C349" s="84">
        <v>0.44696759259259261</v>
      </c>
    </row>
    <row r="350" spans="1:3" x14ac:dyDescent="0.25">
      <c r="A350" s="5" t="s">
        <v>215</v>
      </c>
      <c r="B350" s="72">
        <v>42303</v>
      </c>
      <c r="C350" s="84">
        <v>0.41247685185185184</v>
      </c>
    </row>
    <row r="351" spans="1:3" x14ac:dyDescent="0.25">
      <c r="A351" s="5" t="s">
        <v>216</v>
      </c>
      <c r="B351" s="72">
        <v>42303</v>
      </c>
      <c r="C351" s="84">
        <v>0.29982638888888891</v>
      </c>
    </row>
    <row r="352" spans="1:3" x14ac:dyDescent="0.25">
      <c r="A352" s="5" t="s">
        <v>217</v>
      </c>
      <c r="B352" s="72">
        <v>42301</v>
      </c>
      <c r="C352" s="84">
        <v>9.5405092592592597E-2</v>
      </c>
    </row>
    <row r="353" spans="1:3" x14ac:dyDescent="0.25">
      <c r="A353" s="5" t="s">
        <v>218</v>
      </c>
      <c r="B353" s="72">
        <v>42300</v>
      </c>
      <c r="C353" s="84">
        <v>0.45640046296296299</v>
      </c>
    </row>
    <row r="354" spans="1:3" x14ac:dyDescent="0.25">
      <c r="A354" s="5" t="s">
        <v>131</v>
      </c>
      <c r="B354" s="72">
        <v>42300</v>
      </c>
      <c r="C354" s="84">
        <v>8.6412037037037037E-2</v>
      </c>
    </row>
    <row r="355" spans="1:3" x14ac:dyDescent="0.25">
      <c r="A355" s="5" t="s">
        <v>219</v>
      </c>
      <c r="B355" s="72">
        <v>42299</v>
      </c>
      <c r="C355" s="84">
        <v>0.17248842592592592</v>
      </c>
    </row>
    <row r="356" spans="1:3" x14ac:dyDescent="0.25">
      <c r="A356" s="5" t="s">
        <v>220</v>
      </c>
      <c r="B356" s="72">
        <v>42298</v>
      </c>
      <c r="C356" s="84">
        <v>0.89876157407407409</v>
      </c>
    </row>
    <row r="357" spans="1:3" x14ac:dyDescent="0.25">
      <c r="A357" s="5" t="s">
        <v>221</v>
      </c>
      <c r="B357" s="72">
        <v>42298</v>
      </c>
      <c r="C357" s="84">
        <v>0.16425925925925924</v>
      </c>
    </row>
    <row r="358" spans="1:3" x14ac:dyDescent="0.25">
      <c r="A358" s="5" t="s">
        <v>131</v>
      </c>
      <c r="B358" s="72">
        <v>42298</v>
      </c>
      <c r="C358" s="84">
        <v>9.4722222222222222E-2</v>
      </c>
    </row>
    <row r="359" spans="1:3" x14ac:dyDescent="0.25">
      <c r="A359" s="5" t="s">
        <v>222</v>
      </c>
      <c r="B359" s="72">
        <v>42296</v>
      </c>
      <c r="C359" s="84">
        <v>0.73651620370370363</v>
      </c>
    </row>
    <row r="360" spans="1:3" x14ac:dyDescent="0.25">
      <c r="A360" s="5" t="s">
        <v>223</v>
      </c>
      <c r="B360" s="72">
        <v>42296</v>
      </c>
      <c r="C360" s="84">
        <v>0.73263888888888884</v>
      </c>
    </row>
    <row r="361" spans="1:3" x14ac:dyDescent="0.25">
      <c r="A361" s="5" t="s">
        <v>10</v>
      </c>
      <c r="B361" s="72">
        <v>42296</v>
      </c>
      <c r="C361" s="84">
        <v>0.53689814814814818</v>
      </c>
    </row>
    <row r="362" spans="1:3" x14ac:dyDescent="0.25">
      <c r="A362" s="5" t="s">
        <v>224</v>
      </c>
      <c r="B362" s="72">
        <v>42293</v>
      </c>
      <c r="C362" s="84">
        <v>0.79702546296296306</v>
      </c>
    </row>
    <row r="363" spans="1:3" x14ac:dyDescent="0.25">
      <c r="A363" s="5" t="s">
        <v>225</v>
      </c>
      <c r="B363" s="72">
        <v>42293</v>
      </c>
      <c r="C363" s="84">
        <v>0.33968749999999998</v>
      </c>
    </row>
    <row r="364" spans="1:3" x14ac:dyDescent="0.25">
      <c r="A364" s="5" t="s">
        <v>226</v>
      </c>
      <c r="B364" s="72">
        <v>42292</v>
      </c>
      <c r="C364" s="84">
        <v>0.55369212962962966</v>
      </c>
    </row>
    <row r="365" spans="1:3" x14ac:dyDescent="0.25">
      <c r="A365" s="5" t="s">
        <v>227</v>
      </c>
      <c r="B365" s="72">
        <v>42291</v>
      </c>
      <c r="C365" s="84">
        <v>0.96916666666666673</v>
      </c>
    </row>
    <row r="366" spans="1:3" x14ac:dyDescent="0.25">
      <c r="A366" s="5" t="s">
        <v>228</v>
      </c>
      <c r="B366" s="72">
        <v>42291</v>
      </c>
      <c r="C366" s="84">
        <v>0.92251157407407414</v>
      </c>
    </row>
    <row r="367" spans="1:3" x14ac:dyDescent="0.25">
      <c r="A367" s="5" t="s">
        <v>229</v>
      </c>
      <c r="B367" s="72">
        <v>42291</v>
      </c>
      <c r="C367" s="84">
        <v>0.8548958333333333</v>
      </c>
    </row>
    <row r="368" spans="1:3" x14ac:dyDescent="0.25">
      <c r="A368" s="5" t="s">
        <v>230</v>
      </c>
      <c r="B368" s="72">
        <v>42291</v>
      </c>
      <c r="C368" s="84">
        <v>0.77751157407407412</v>
      </c>
    </row>
    <row r="369" spans="1:3" x14ac:dyDescent="0.25">
      <c r="A369" s="5" t="s">
        <v>231</v>
      </c>
      <c r="B369" s="72">
        <v>42291</v>
      </c>
      <c r="C369" s="84">
        <v>0.77421296296296294</v>
      </c>
    </row>
    <row r="370" spans="1:3" x14ac:dyDescent="0.25">
      <c r="A370" s="5" t="s">
        <v>26</v>
      </c>
      <c r="B370" s="72">
        <v>42291</v>
      </c>
      <c r="C370" s="84">
        <v>0.76898148148148149</v>
      </c>
    </row>
    <row r="371" spans="1:3" x14ac:dyDescent="0.25">
      <c r="A371" s="5" t="s">
        <v>232</v>
      </c>
      <c r="B371" s="72">
        <v>42291</v>
      </c>
      <c r="C371" s="84">
        <v>0.54350694444444447</v>
      </c>
    </row>
    <row r="372" spans="1:3" x14ac:dyDescent="0.25">
      <c r="A372" s="5" t="s">
        <v>60</v>
      </c>
      <c r="B372" s="72">
        <v>42290</v>
      </c>
      <c r="C372" s="84">
        <v>0.85302083333333334</v>
      </c>
    </row>
    <row r="373" spans="1:3" x14ac:dyDescent="0.25">
      <c r="A373" s="5" t="s">
        <v>233</v>
      </c>
      <c r="B373" s="72">
        <v>42290</v>
      </c>
      <c r="C373" s="84">
        <v>0.73150462962962959</v>
      </c>
    </row>
    <row r="374" spans="1:3" x14ac:dyDescent="0.25">
      <c r="A374" s="5" t="s">
        <v>30</v>
      </c>
      <c r="B374" s="72">
        <v>42290</v>
      </c>
      <c r="C374" s="84">
        <v>0.73037037037037045</v>
      </c>
    </row>
    <row r="375" spans="1:3" x14ac:dyDescent="0.25">
      <c r="A375" s="5" t="s">
        <v>234</v>
      </c>
      <c r="B375" s="72">
        <v>42289</v>
      </c>
      <c r="C375" s="84">
        <v>0.74071759259259251</v>
      </c>
    </row>
    <row r="376" spans="1:3" x14ac:dyDescent="0.25">
      <c r="A376" s="5" t="s">
        <v>30</v>
      </c>
      <c r="B376" s="72">
        <v>42289</v>
      </c>
      <c r="C376" s="84">
        <v>0.72480324074074076</v>
      </c>
    </row>
    <row r="377" spans="1:3" x14ac:dyDescent="0.25">
      <c r="A377" s="5" t="s">
        <v>235</v>
      </c>
      <c r="B377" s="72">
        <v>42289</v>
      </c>
      <c r="C377" s="84">
        <v>0.33118055555555553</v>
      </c>
    </row>
    <row r="378" spans="1:3" x14ac:dyDescent="0.25">
      <c r="A378" s="5" t="s">
        <v>236</v>
      </c>
      <c r="B378" s="72">
        <v>42286</v>
      </c>
      <c r="C378" s="84">
        <v>0.88542824074074078</v>
      </c>
    </row>
    <row r="379" spans="1:3" x14ac:dyDescent="0.25">
      <c r="A379" s="5" t="s">
        <v>237</v>
      </c>
      <c r="B379" s="72">
        <v>42286</v>
      </c>
      <c r="C379" s="84">
        <v>0.7313425925925926</v>
      </c>
    </row>
    <row r="380" spans="1:3" x14ac:dyDescent="0.25">
      <c r="A380" s="5" t="s">
        <v>238</v>
      </c>
      <c r="B380" s="72">
        <v>42286</v>
      </c>
      <c r="C380" s="84">
        <v>0.61334490740740744</v>
      </c>
    </row>
    <row r="381" spans="1:3" x14ac:dyDescent="0.25">
      <c r="A381" s="5" t="s">
        <v>239</v>
      </c>
      <c r="B381" s="72">
        <v>42285</v>
      </c>
      <c r="C381" s="84">
        <v>0.8464814814814815</v>
      </c>
    </row>
    <row r="382" spans="1:3" x14ac:dyDescent="0.25">
      <c r="A382" s="5" t="s">
        <v>240</v>
      </c>
      <c r="B382" s="72">
        <v>42285</v>
      </c>
      <c r="C382" s="84">
        <v>0.75910879629629635</v>
      </c>
    </row>
    <row r="383" spans="1:3" x14ac:dyDescent="0.25">
      <c r="A383" s="5" t="s">
        <v>241</v>
      </c>
      <c r="B383" s="72">
        <v>42285</v>
      </c>
      <c r="C383" s="84">
        <v>0.35358796296296297</v>
      </c>
    </row>
    <row r="384" spans="1:3" x14ac:dyDescent="0.25">
      <c r="A384" s="5" t="s">
        <v>242</v>
      </c>
      <c r="B384" s="72">
        <v>42284</v>
      </c>
      <c r="C384" s="84">
        <v>0.69278935185185186</v>
      </c>
    </row>
    <row r="385" spans="1:3" x14ac:dyDescent="0.25">
      <c r="A385" s="5" t="s">
        <v>243</v>
      </c>
      <c r="B385" s="72">
        <v>42284</v>
      </c>
      <c r="C385" s="84">
        <v>0.45822916666666669</v>
      </c>
    </row>
    <row r="386" spans="1:3" x14ac:dyDescent="0.25">
      <c r="A386" s="5" t="s">
        <v>243</v>
      </c>
      <c r="B386" s="72">
        <v>42284</v>
      </c>
      <c r="C386" s="84">
        <v>0.45709490740740738</v>
      </c>
    </row>
    <row r="387" spans="1:3" x14ac:dyDescent="0.25">
      <c r="A387" s="5" t="s">
        <v>244</v>
      </c>
      <c r="B387" s="72">
        <v>42283</v>
      </c>
      <c r="C387" s="84">
        <v>0.54701388888888891</v>
      </c>
    </row>
    <row r="388" spans="1:3" x14ac:dyDescent="0.25">
      <c r="A388" s="5" t="s">
        <v>245</v>
      </c>
      <c r="B388" s="72">
        <v>42283</v>
      </c>
      <c r="C388" s="84">
        <v>0.39946759259259257</v>
      </c>
    </row>
    <row r="389" spans="1:3" x14ac:dyDescent="0.25">
      <c r="A389" s="5" t="s">
        <v>86</v>
      </c>
      <c r="B389" s="72">
        <v>42282</v>
      </c>
      <c r="C389" s="84">
        <v>0.86873842592592598</v>
      </c>
    </row>
    <row r="390" spans="1:3" x14ac:dyDescent="0.25">
      <c r="A390" s="5" t="s">
        <v>246</v>
      </c>
      <c r="B390" s="72">
        <v>42280</v>
      </c>
      <c r="C390" s="84">
        <v>9.9270833333333322E-2</v>
      </c>
    </row>
    <row r="391" spans="1:3" x14ac:dyDescent="0.25">
      <c r="A391" s="5" t="s">
        <v>247</v>
      </c>
      <c r="B391" s="72">
        <v>42279</v>
      </c>
      <c r="C391" s="84">
        <v>0.45550925925925928</v>
      </c>
    </row>
    <row r="392" spans="1:3" x14ac:dyDescent="0.25">
      <c r="A392" s="5" t="s">
        <v>248</v>
      </c>
      <c r="B392" s="72">
        <v>42279</v>
      </c>
      <c r="C392" s="84">
        <v>9.1817129629629624E-2</v>
      </c>
    </row>
    <row r="393" spans="1:3" x14ac:dyDescent="0.25">
      <c r="A393" s="5" t="s">
        <v>10</v>
      </c>
      <c r="B393" s="72">
        <v>42278</v>
      </c>
      <c r="C393" s="84">
        <v>0.72041666666666659</v>
      </c>
    </row>
    <row r="394" spans="1:3" x14ac:dyDescent="0.25">
      <c r="A394" s="5" t="s">
        <v>10</v>
      </c>
      <c r="B394" s="72">
        <v>42278</v>
      </c>
      <c r="C394" s="84">
        <v>0.19409722222222223</v>
      </c>
    </row>
    <row r="395" spans="1:3" x14ac:dyDescent="0.25">
      <c r="A395" s="5" t="s">
        <v>249</v>
      </c>
      <c r="B395" s="72">
        <v>42277</v>
      </c>
      <c r="C395" s="84">
        <v>0.51853009259259253</v>
      </c>
    </row>
    <row r="396" spans="1:3" x14ac:dyDescent="0.25">
      <c r="A396" s="5" t="s">
        <v>10</v>
      </c>
      <c r="B396" s="72">
        <v>42272</v>
      </c>
      <c r="C396" s="84">
        <v>0.86966435185185187</v>
      </c>
    </row>
    <row r="397" spans="1:3" x14ac:dyDescent="0.25">
      <c r="A397" s="5" t="s">
        <v>59</v>
      </c>
      <c r="B397" s="72">
        <v>42272</v>
      </c>
      <c r="C397" s="84">
        <v>0.7658449074074074</v>
      </c>
    </row>
    <row r="398" spans="1:3" x14ac:dyDescent="0.25">
      <c r="A398" s="5" t="s">
        <v>57</v>
      </c>
      <c r="B398" s="72">
        <v>42272</v>
      </c>
      <c r="C398" s="84">
        <v>0.58403935185185185</v>
      </c>
    </row>
    <row r="399" spans="1:3" x14ac:dyDescent="0.25">
      <c r="A399" s="5" t="s">
        <v>10</v>
      </c>
      <c r="B399" s="72">
        <v>42272</v>
      </c>
      <c r="C399" s="84">
        <v>0.42679398148148145</v>
      </c>
    </row>
    <row r="400" spans="1:3" x14ac:dyDescent="0.25">
      <c r="A400" s="5" t="s">
        <v>250</v>
      </c>
      <c r="B400" s="72">
        <v>42271</v>
      </c>
      <c r="C400" s="84">
        <v>0.36642361111111116</v>
      </c>
    </row>
    <row r="401" spans="1:3" x14ac:dyDescent="0.25">
      <c r="A401" s="5" t="s">
        <v>251</v>
      </c>
      <c r="B401" s="72">
        <v>42270</v>
      </c>
      <c r="C401" s="84">
        <v>0.81398148148148142</v>
      </c>
    </row>
    <row r="402" spans="1:3" x14ac:dyDescent="0.25">
      <c r="A402" s="5" t="s">
        <v>252</v>
      </c>
      <c r="B402" s="72">
        <v>42269</v>
      </c>
      <c r="C402" s="84">
        <v>0.7171643518518519</v>
      </c>
    </row>
    <row r="403" spans="1:3" x14ac:dyDescent="0.25">
      <c r="A403" s="5" t="s">
        <v>253</v>
      </c>
      <c r="B403" s="72">
        <v>42269</v>
      </c>
      <c r="C403" s="84">
        <v>0.71469907407407407</v>
      </c>
    </row>
    <row r="404" spans="1:3" x14ac:dyDescent="0.25">
      <c r="A404" s="5" t="s">
        <v>254</v>
      </c>
      <c r="B404" s="72">
        <v>42269</v>
      </c>
      <c r="C404" s="84">
        <v>0.61092592592592598</v>
      </c>
    </row>
    <row r="405" spans="1:3" x14ac:dyDescent="0.25">
      <c r="A405" s="5" t="s">
        <v>254</v>
      </c>
      <c r="B405" s="72">
        <v>42269</v>
      </c>
      <c r="C405" s="84">
        <v>0.60968750000000005</v>
      </c>
    </row>
    <row r="406" spans="1:3" x14ac:dyDescent="0.25">
      <c r="A406" s="5" t="s">
        <v>255</v>
      </c>
      <c r="B406" s="72">
        <v>42269</v>
      </c>
      <c r="C406" s="84">
        <v>0.55297453703703703</v>
      </c>
    </row>
    <row r="407" spans="1:3" x14ac:dyDescent="0.25">
      <c r="A407" s="5" t="s">
        <v>256</v>
      </c>
      <c r="B407" s="72">
        <v>42269</v>
      </c>
      <c r="C407" s="84">
        <v>0.41894675925925928</v>
      </c>
    </row>
    <row r="408" spans="1:3" x14ac:dyDescent="0.25">
      <c r="A408" s="5" t="s">
        <v>244</v>
      </c>
      <c r="B408" s="72">
        <v>42268</v>
      </c>
      <c r="C408" s="84">
        <v>0.67666666666666664</v>
      </c>
    </row>
    <row r="409" spans="1:3" x14ac:dyDescent="0.25">
      <c r="A409" s="5" t="s">
        <v>10</v>
      </c>
      <c r="B409" s="72">
        <v>42265</v>
      </c>
      <c r="C409" s="84">
        <v>0.81376157407407401</v>
      </c>
    </row>
    <row r="410" spans="1:3" x14ac:dyDescent="0.25">
      <c r="A410" s="5" t="s">
        <v>257</v>
      </c>
      <c r="B410" s="72">
        <v>42265</v>
      </c>
      <c r="C410" s="84">
        <v>0.54810185185185178</v>
      </c>
    </row>
    <row r="411" spans="1:3" x14ac:dyDescent="0.25">
      <c r="A411" s="5" t="s">
        <v>258</v>
      </c>
      <c r="B411" s="72">
        <v>42265</v>
      </c>
      <c r="C411" s="84">
        <v>7.0601851851851846E-2</v>
      </c>
    </row>
    <row r="412" spans="1:3" x14ac:dyDescent="0.25">
      <c r="A412" s="5" t="s">
        <v>10</v>
      </c>
      <c r="B412" s="72">
        <v>42264</v>
      </c>
      <c r="C412" s="84">
        <v>0.74079861111111101</v>
      </c>
    </row>
    <row r="413" spans="1:3" x14ac:dyDescent="0.25">
      <c r="A413" s="5" t="s">
        <v>254</v>
      </c>
      <c r="B413" s="72">
        <v>42264</v>
      </c>
      <c r="C413" s="84">
        <v>0.43105324074074075</v>
      </c>
    </row>
    <row r="414" spans="1:3" x14ac:dyDescent="0.25">
      <c r="A414" s="5" t="s">
        <v>10</v>
      </c>
      <c r="B414" s="72">
        <v>42263</v>
      </c>
      <c r="C414" s="84">
        <v>0.82413194444444438</v>
      </c>
    </row>
    <row r="415" spans="1:3" x14ac:dyDescent="0.25">
      <c r="A415" s="5" t="s">
        <v>259</v>
      </c>
      <c r="B415" s="72">
        <v>42263</v>
      </c>
      <c r="C415" s="84">
        <v>0.4354513888888889</v>
      </c>
    </row>
    <row r="416" spans="1:3" x14ac:dyDescent="0.25">
      <c r="A416" s="5" t="s">
        <v>30</v>
      </c>
      <c r="B416" s="72">
        <v>42263</v>
      </c>
      <c r="C416" s="84">
        <v>2.6388888888888885E-3</v>
      </c>
    </row>
    <row r="417" spans="1:3" x14ac:dyDescent="0.25">
      <c r="A417" s="5" t="s">
        <v>46</v>
      </c>
      <c r="B417" s="72">
        <v>42262</v>
      </c>
      <c r="C417" s="84">
        <v>0.51033564814814814</v>
      </c>
    </row>
    <row r="418" spans="1:3" x14ac:dyDescent="0.25">
      <c r="A418" s="5" t="s">
        <v>46</v>
      </c>
      <c r="B418" s="72">
        <v>42262</v>
      </c>
      <c r="C418" s="84">
        <v>0.50929398148148153</v>
      </c>
    </row>
    <row r="419" spans="1:3" x14ac:dyDescent="0.25">
      <c r="A419" s="5" t="s">
        <v>260</v>
      </c>
      <c r="B419" s="72">
        <v>42262</v>
      </c>
      <c r="C419" s="84">
        <v>0.5085763888888889</v>
      </c>
    </row>
    <row r="420" spans="1:3" x14ac:dyDescent="0.25">
      <c r="A420" s="5" t="s">
        <v>21</v>
      </c>
      <c r="B420" s="72">
        <v>42262</v>
      </c>
      <c r="C420" s="84">
        <v>0.50788194444444446</v>
      </c>
    </row>
    <row r="421" spans="1:3" x14ac:dyDescent="0.25">
      <c r="A421" s="5" t="s">
        <v>261</v>
      </c>
      <c r="B421" s="72">
        <v>42261</v>
      </c>
      <c r="C421" s="84">
        <v>0.84901620370370379</v>
      </c>
    </row>
    <row r="422" spans="1:3" x14ac:dyDescent="0.25">
      <c r="A422" s="5" t="s">
        <v>262</v>
      </c>
      <c r="B422" s="72">
        <v>42258</v>
      </c>
      <c r="C422" s="84">
        <v>9.8414351851851836E-2</v>
      </c>
    </row>
    <row r="423" spans="1:3" x14ac:dyDescent="0.25">
      <c r="A423" s="5" t="s">
        <v>263</v>
      </c>
      <c r="B423" s="72">
        <v>42257</v>
      </c>
      <c r="C423" s="84">
        <v>0.9943749999999999</v>
      </c>
    </row>
    <row r="424" spans="1:3" x14ac:dyDescent="0.25">
      <c r="A424" s="5" t="s">
        <v>264</v>
      </c>
      <c r="B424" s="72">
        <v>42257</v>
      </c>
      <c r="C424" s="84">
        <v>0.66557870370370364</v>
      </c>
    </row>
    <row r="425" spans="1:3" x14ac:dyDescent="0.25">
      <c r="A425" s="5" t="s">
        <v>265</v>
      </c>
      <c r="B425" s="72">
        <v>42257</v>
      </c>
      <c r="C425" s="84">
        <v>0.47516203703703702</v>
      </c>
    </row>
    <row r="426" spans="1:3" x14ac:dyDescent="0.25">
      <c r="A426" s="5" t="s">
        <v>266</v>
      </c>
      <c r="B426" s="72">
        <v>42257</v>
      </c>
      <c r="C426" s="84">
        <v>0.44021990740740741</v>
      </c>
    </row>
    <row r="427" spans="1:3" x14ac:dyDescent="0.25">
      <c r="A427" s="5" t="s">
        <v>267</v>
      </c>
      <c r="B427" s="72">
        <v>42253</v>
      </c>
      <c r="C427" s="84">
        <v>0</v>
      </c>
    </row>
    <row r="428" spans="1:3" x14ac:dyDescent="0.25">
      <c r="A428" s="5" t="s">
        <v>268</v>
      </c>
      <c r="B428" s="72">
        <v>42251</v>
      </c>
      <c r="C428" s="84">
        <v>0.83303240740740747</v>
      </c>
    </row>
    <row r="429" spans="1:3" x14ac:dyDescent="0.25">
      <c r="A429" s="5" t="s">
        <v>269</v>
      </c>
      <c r="B429" s="72">
        <v>42251</v>
      </c>
      <c r="C429" s="84">
        <v>0.11747685185185186</v>
      </c>
    </row>
    <row r="430" spans="1:3" x14ac:dyDescent="0.25">
      <c r="A430" s="5" t="s">
        <v>270</v>
      </c>
      <c r="B430" s="72">
        <v>42251</v>
      </c>
      <c r="C430" s="84">
        <v>5.783564814814815E-2</v>
      </c>
    </row>
    <row r="431" spans="1:3" x14ac:dyDescent="0.25">
      <c r="A431" s="5" t="s">
        <v>271</v>
      </c>
      <c r="B431" s="72">
        <v>42251</v>
      </c>
      <c r="C431" s="84">
        <v>4.0173611111111111E-2</v>
      </c>
    </row>
    <row r="432" spans="1:3" x14ac:dyDescent="0.25">
      <c r="A432" s="5" t="s">
        <v>272</v>
      </c>
      <c r="B432" s="72">
        <v>42249</v>
      </c>
      <c r="C432" s="84">
        <v>0.90085648148148145</v>
      </c>
    </row>
    <row r="433" spans="1:3" x14ac:dyDescent="0.25">
      <c r="A433" s="5" t="s">
        <v>273</v>
      </c>
      <c r="B433" s="72">
        <v>42249</v>
      </c>
      <c r="C433" s="84">
        <v>0.1902662037037037</v>
      </c>
    </row>
    <row r="434" spans="1:3" x14ac:dyDescent="0.25">
      <c r="A434" s="5" t="s">
        <v>274</v>
      </c>
      <c r="B434" s="72">
        <v>42249</v>
      </c>
      <c r="C434" s="84">
        <v>0.12638888888888888</v>
      </c>
    </row>
    <row r="435" spans="1:3" x14ac:dyDescent="0.25">
      <c r="A435" s="5" t="s">
        <v>275</v>
      </c>
      <c r="B435" s="72">
        <v>42248</v>
      </c>
      <c r="C435" s="84">
        <v>0.966863425925926</v>
      </c>
    </row>
    <row r="436" spans="1:3" x14ac:dyDescent="0.25">
      <c r="A436" s="5" t="s">
        <v>145</v>
      </c>
      <c r="B436" s="72">
        <v>42247</v>
      </c>
      <c r="C436" s="84">
        <v>0.94253472222222223</v>
      </c>
    </row>
    <row r="437" spans="1:3" x14ac:dyDescent="0.25">
      <c r="A437" s="5" t="s">
        <v>276</v>
      </c>
      <c r="B437" s="72">
        <v>42247</v>
      </c>
      <c r="C437" s="84">
        <v>0.66200231481481475</v>
      </c>
    </row>
    <row r="438" spans="1:3" x14ac:dyDescent="0.25">
      <c r="A438" s="5" t="s">
        <v>10</v>
      </c>
      <c r="B438" s="72">
        <v>42245</v>
      </c>
      <c r="C438" s="84">
        <v>0.13881944444444444</v>
      </c>
    </row>
    <row r="439" spans="1:3" x14ac:dyDescent="0.25">
      <c r="A439" s="5" t="s">
        <v>145</v>
      </c>
      <c r="B439" s="72">
        <v>42244</v>
      </c>
      <c r="C439" s="84">
        <v>0.49597222222222226</v>
      </c>
    </row>
    <row r="440" spans="1:3" x14ac:dyDescent="0.25">
      <c r="A440" s="5" t="s">
        <v>277</v>
      </c>
      <c r="B440" s="72">
        <v>42244</v>
      </c>
      <c r="C440" s="84">
        <v>4.6840277777777779E-2</v>
      </c>
    </row>
    <row r="441" spans="1:3" x14ac:dyDescent="0.25">
      <c r="A441" s="5" t="s">
        <v>278</v>
      </c>
      <c r="B441" s="72">
        <v>42243</v>
      </c>
      <c r="C441" s="84">
        <v>0.92898148148148152</v>
      </c>
    </row>
    <row r="442" spans="1:3" x14ac:dyDescent="0.25">
      <c r="A442" s="5" t="s">
        <v>279</v>
      </c>
      <c r="B442" s="72">
        <v>42243</v>
      </c>
      <c r="C442" s="84">
        <v>0.71232638888888899</v>
      </c>
    </row>
    <row r="443" spans="1:3" x14ac:dyDescent="0.25">
      <c r="A443" s="5" t="s">
        <v>280</v>
      </c>
      <c r="B443" s="72">
        <v>42243</v>
      </c>
      <c r="C443" s="84">
        <v>0.68909722222222225</v>
      </c>
    </row>
    <row r="444" spans="1:3" x14ac:dyDescent="0.25">
      <c r="A444" s="5" t="s">
        <v>281</v>
      </c>
      <c r="B444" s="72">
        <v>42243</v>
      </c>
      <c r="C444" s="84">
        <v>0.64696759259259262</v>
      </c>
    </row>
    <row r="445" spans="1:3" x14ac:dyDescent="0.25">
      <c r="A445" s="5" t="s">
        <v>282</v>
      </c>
      <c r="B445" s="72">
        <v>42243</v>
      </c>
      <c r="C445" s="84">
        <v>0.49346064814814811</v>
      </c>
    </row>
    <row r="446" spans="1:3" x14ac:dyDescent="0.25">
      <c r="A446" s="5" t="s">
        <v>21</v>
      </c>
      <c r="B446" s="72">
        <v>42243</v>
      </c>
      <c r="C446" s="84">
        <v>0.49276620370370372</v>
      </c>
    </row>
    <row r="447" spans="1:3" x14ac:dyDescent="0.25">
      <c r="A447" s="5" t="s">
        <v>110</v>
      </c>
      <c r="B447" s="72">
        <v>42243</v>
      </c>
      <c r="C447" s="84">
        <v>0.49221064814814813</v>
      </c>
    </row>
    <row r="448" spans="1:3" x14ac:dyDescent="0.25">
      <c r="A448" s="5" t="s">
        <v>283</v>
      </c>
      <c r="B448" s="72">
        <v>42243</v>
      </c>
      <c r="C448" s="84">
        <v>0.46888888888888891</v>
      </c>
    </row>
    <row r="449" spans="1:3" x14ac:dyDescent="0.25">
      <c r="A449" s="5" t="s">
        <v>284</v>
      </c>
      <c r="B449" s="72">
        <v>42242</v>
      </c>
      <c r="C449" s="84">
        <v>0.13054398148148147</v>
      </c>
    </row>
    <row r="450" spans="1:3" x14ac:dyDescent="0.25">
      <c r="A450" s="5" t="s">
        <v>57</v>
      </c>
      <c r="B450" s="72">
        <v>42242</v>
      </c>
      <c r="C450" s="84">
        <v>5.8842592592592592E-2</v>
      </c>
    </row>
    <row r="451" spans="1:3" x14ac:dyDescent="0.25">
      <c r="A451" s="5" t="s">
        <v>278</v>
      </c>
      <c r="B451" s="72">
        <v>42241</v>
      </c>
      <c r="C451" s="84">
        <v>0.92898148148148152</v>
      </c>
    </row>
    <row r="452" spans="1:3" x14ac:dyDescent="0.25">
      <c r="A452" s="5" t="s">
        <v>285</v>
      </c>
      <c r="B452" s="72">
        <v>42241</v>
      </c>
      <c r="C452" s="84">
        <v>0.13731481481481481</v>
      </c>
    </row>
    <row r="453" spans="1:3" x14ac:dyDescent="0.25">
      <c r="A453" s="5" t="s">
        <v>286</v>
      </c>
      <c r="B453" s="72">
        <v>42240</v>
      </c>
      <c r="C453" s="84">
        <v>0.4536458333333333</v>
      </c>
    </row>
    <row r="454" spans="1:3" x14ac:dyDescent="0.25">
      <c r="A454" s="5" t="s">
        <v>57</v>
      </c>
      <c r="B454" s="72">
        <v>42237</v>
      </c>
      <c r="C454" s="84">
        <v>0.38451388888888888</v>
      </c>
    </row>
    <row r="455" spans="1:3" x14ac:dyDescent="0.25">
      <c r="A455" s="5" t="s">
        <v>70</v>
      </c>
      <c r="B455" s="72">
        <v>42235</v>
      </c>
      <c r="C455" s="84">
        <v>0.5602314814814815</v>
      </c>
    </row>
    <row r="456" spans="1:3" x14ac:dyDescent="0.25">
      <c r="A456" s="5" t="s">
        <v>287</v>
      </c>
      <c r="B456" s="72">
        <v>42234</v>
      </c>
      <c r="C456" s="84">
        <v>0.78450231481481481</v>
      </c>
    </row>
    <row r="457" spans="1:3" x14ac:dyDescent="0.25">
      <c r="A457" s="5" t="s">
        <v>288</v>
      </c>
      <c r="B457" s="72">
        <v>42233</v>
      </c>
      <c r="C457" s="84">
        <v>0.55994212962962964</v>
      </c>
    </row>
    <row r="458" spans="1:3" x14ac:dyDescent="0.25">
      <c r="A458" s="5" t="s">
        <v>289</v>
      </c>
      <c r="B458" s="72">
        <v>42227</v>
      </c>
      <c r="C458" s="84">
        <v>0.31050925925925926</v>
      </c>
    </row>
    <row r="459" spans="1:3" x14ac:dyDescent="0.25">
      <c r="A459" s="5" t="s">
        <v>290</v>
      </c>
      <c r="B459" s="72">
        <v>42226</v>
      </c>
      <c r="C459" s="84">
        <v>0.45715277777777774</v>
      </c>
    </row>
    <row r="460" spans="1:3" x14ac:dyDescent="0.25">
      <c r="A460" s="5" t="s">
        <v>291</v>
      </c>
      <c r="B460" s="72">
        <v>42220</v>
      </c>
      <c r="C460" s="84">
        <v>0.47555555555555556</v>
      </c>
    </row>
    <row r="461" spans="1:3" x14ac:dyDescent="0.25">
      <c r="A461" s="5" t="s">
        <v>10</v>
      </c>
      <c r="B461" s="72">
        <v>42202</v>
      </c>
      <c r="C461" s="84">
        <v>0.36539351851851848</v>
      </c>
    </row>
    <row r="462" spans="1:3" x14ac:dyDescent="0.25">
      <c r="A462" s="5" t="s">
        <v>30</v>
      </c>
      <c r="B462" s="72">
        <v>42202</v>
      </c>
      <c r="C462" s="84">
        <v>5.6238425925925928E-2</v>
      </c>
    </row>
    <row r="463" spans="1:3" x14ac:dyDescent="0.25">
      <c r="A463" s="5" t="s">
        <v>292</v>
      </c>
      <c r="B463" s="72">
        <v>42196</v>
      </c>
      <c r="C463" s="84">
        <v>4.6099537037037036E-2</v>
      </c>
    </row>
    <row r="464" spans="1:3" x14ac:dyDescent="0.25">
      <c r="A464" s="5" t="s">
        <v>10</v>
      </c>
      <c r="B464" s="72">
        <v>42196</v>
      </c>
      <c r="C464" s="84">
        <v>4.3333333333333335E-2</v>
      </c>
    </row>
    <row r="465" spans="1:3" x14ac:dyDescent="0.25">
      <c r="A465" s="5" t="s">
        <v>293</v>
      </c>
      <c r="B465" s="72">
        <v>42195</v>
      </c>
      <c r="C465" s="84">
        <v>0.54681712962962969</v>
      </c>
    </row>
    <row r="466" spans="1:3" x14ac:dyDescent="0.25">
      <c r="A466" s="5" t="s">
        <v>294</v>
      </c>
      <c r="B466" s="72">
        <v>42195</v>
      </c>
      <c r="C466" s="84">
        <v>0.38190972222222225</v>
      </c>
    </row>
    <row r="467" spans="1:3" x14ac:dyDescent="0.25">
      <c r="A467" s="5" t="s">
        <v>295</v>
      </c>
      <c r="B467" s="72">
        <v>42195</v>
      </c>
      <c r="C467" s="84">
        <v>0.18219907407407407</v>
      </c>
    </row>
    <row r="468" spans="1:3" x14ac:dyDescent="0.25">
      <c r="A468" s="5" t="s">
        <v>296</v>
      </c>
      <c r="B468" s="72">
        <v>42195</v>
      </c>
      <c r="C468" s="84">
        <v>4.6076388888888882E-2</v>
      </c>
    </row>
    <row r="469" spans="1:3" x14ac:dyDescent="0.25">
      <c r="A469" s="5" t="s">
        <v>292</v>
      </c>
      <c r="B469" s="72">
        <v>42195</v>
      </c>
      <c r="C469" s="84">
        <v>4.3344907407407408E-2</v>
      </c>
    </row>
    <row r="470" spans="1:3" x14ac:dyDescent="0.25">
      <c r="A470" s="5" t="s">
        <v>1154</v>
      </c>
      <c r="B470" s="72">
        <v>42195</v>
      </c>
      <c r="C470" s="84">
        <v>2.5358796296296296E-2</v>
      </c>
    </row>
    <row r="471" spans="1:3" x14ac:dyDescent="0.25">
      <c r="A471" s="5" t="s">
        <v>292</v>
      </c>
      <c r="B471" s="72">
        <v>42194</v>
      </c>
      <c r="C471" s="84">
        <v>0.12946759259259258</v>
      </c>
    </row>
    <row r="472" spans="1:3" x14ac:dyDescent="0.25">
      <c r="A472" s="5" t="s">
        <v>10</v>
      </c>
      <c r="B472" s="72">
        <v>42194</v>
      </c>
      <c r="C472" s="84">
        <v>0.11618055555555555</v>
      </c>
    </row>
    <row r="473" spans="1:3" x14ac:dyDescent="0.25">
      <c r="A473" s="5" t="s">
        <v>297</v>
      </c>
      <c r="B473" s="72">
        <v>42193</v>
      </c>
      <c r="C473" s="84">
        <v>0.7857291666666667</v>
      </c>
    </row>
    <row r="474" spans="1:3" x14ac:dyDescent="0.25">
      <c r="A474" s="5" t="s">
        <v>298</v>
      </c>
      <c r="B474" s="72">
        <v>42193</v>
      </c>
      <c r="C474" s="84">
        <v>0.74905092592592604</v>
      </c>
    </row>
    <row r="475" spans="1:3" x14ac:dyDescent="0.25">
      <c r="A475" s="5" t="s">
        <v>299</v>
      </c>
      <c r="B475" s="72">
        <v>42193</v>
      </c>
      <c r="C475" s="84">
        <v>3.7013888888888888E-2</v>
      </c>
    </row>
    <row r="476" spans="1:3" x14ac:dyDescent="0.25">
      <c r="A476" s="5" t="s">
        <v>1155</v>
      </c>
      <c r="B476" s="72">
        <v>42192</v>
      </c>
      <c r="C476" s="84">
        <v>0.94760416666666669</v>
      </c>
    </row>
    <row r="477" spans="1:3" x14ac:dyDescent="0.25">
      <c r="A477" s="5" t="s">
        <v>300</v>
      </c>
      <c r="B477" s="72">
        <v>42192</v>
      </c>
      <c r="C477" s="84">
        <v>0.71554398148148157</v>
      </c>
    </row>
    <row r="478" spans="1:3" x14ac:dyDescent="0.25">
      <c r="A478" s="5" t="s">
        <v>301</v>
      </c>
      <c r="B478" s="72">
        <v>42192</v>
      </c>
      <c r="C478" s="84">
        <v>0.71466435185185195</v>
      </c>
    </row>
    <row r="479" spans="1:3" x14ac:dyDescent="0.25">
      <c r="A479" s="5" t="s">
        <v>302</v>
      </c>
      <c r="B479" s="72">
        <v>42192</v>
      </c>
      <c r="C479" s="84">
        <v>5.3576388888888889E-2</v>
      </c>
    </row>
    <row r="480" spans="1:3" x14ac:dyDescent="0.25">
      <c r="A480" s="5" t="s">
        <v>303</v>
      </c>
      <c r="B480" s="72">
        <v>42192</v>
      </c>
      <c r="C480" s="84">
        <v>5.1863425925925931E-2</v>
      </c>
    </row>
    <row r="481" spans="1:3" x14ac:dyDescent="0.25">
      <c r="A481" s="5" t="s">
        <v>304</v>
      </c>
      <c r="B481" s="72">
        <v>42191</v>
      </c>
      <c r="C481" s="84">
        <v>0.28796296296296298</v>
      </c>
    </row>
    <row r="482" spans="1:3" x14ac:dyDescent="0.25">
      <c r="A482" s="5" t="s">
        <v>119</v>
      </c>
      <c r="B482" s="72">
        <v>42189</v>
      </c>
      <c r="C482" s="84">
        <v>0.11248842592592594</v>
      </c>
    </row>
    <row r="483" spans="1:3" x14ac:dyDescent="0.25">
      <c r="A483" s="5" t="s">
        <v>305</v>
      </c>
      <c r="B483" s="72">
        <v>42188</v>
      </c>
      <c r="C483" s="84">
        <v>0.60884259259259255</v>
      </c>
    </row>
    <row r="484" spans="1:3" x14ac:dyDescent="0.25">
      <c r="A484" s="5" t="s">
        <v>201</v>
      </c>
      <c r="B484" s="72">
        <v>42187</v>
      </c>
      <c r="C484" s="84">
        <v>7.2268518518518524E-2</v>
      </c>
    </row>
    <row r="485" spans="1:3" x14ac:dyDescent="0.25">
      <c r="A485" s="5" t="s">
        <v>306</v>
      </c>
      <c r="B485" s="72">
        <v>42184</v>
      </c>
      <c r="C485" s="84">
        <v>0.54362268518518519</v>
      </c>
    </row>
    <row r="486" spans="1:3" x14ac:dyDescent="0.25">
      <c r="A486" s="5" t="s">
        <v>307</v>
      </c>
      <c r="B486" s="72">
        <v>42181</v>
      </c>
      <c r="C486" s="84">
        <v>0.56319444444444444</v>
      </c>
    </row>
    <row r="487" spans="1:3" x14ac:dyDescent="0.25">
      <c r="A487" s="5" t="s">
        <v>307</v>
      </c>
      <c r="B487" s="72">
        <v>42181</v>
      </c>
      <c r="C487" s="84">
        <v>0.56133101851851852</v>
      </c>
    </row>
    <row r="488" spans="1:3" x14ac:dyDescent="0.25">
      <c r="A488" s="5" t="s">
        <v>308</v>
      </c>
      <c r="B488" s="72">
        <v>42181</v>
      </c>
      <c r="C488" s="84">
        <v>0.35246527777777775</v>
      </c>
    </row>
    <row r="489" spans="1:3" x14ac:dyDescent="0.25">
      <c r="A489" s="5" t="s">
        <v>309</v>
      </c>
      <c r="B489" s="72">
        <v>42180</v>
      </c>
      <c r="C489" s="84">
        <v>0.57526620370370374</v>
      </c>
    </row>
    <row r="490" spans="1:3" x14ac:dyDescent="0.25">
      <c r="A490" s="5" t="s">
        <v>310</v>
      </c>
      <c r="B490" s="72">
        <v>42180</v>
      </c>
      <c r="C490" s="84">
        <v>0.46083333333333337</v>
      </c>
    </row>
    <row r="491" spans="1:3" x14ac:dyDescent="0.25">
      <c r="A491" s="5" t="s">
        <v>30</v>
      </c>
      <c r="B491" s="72">
        <v>42179</v>
      </c>
      <c r="C491" s="84">
        <v>0.1953125</v>
      </c>
    </row>
    <row r="492" spans="1:3" x14ac:dyDescent="0.25">
      <c r="A492" s="5" t="s">
        <v>119</v>
      </c>
      <c r="B492" s="72">
        <v>42178</v>
      </c>
      <c r="C492" s="84">
        <v>0.53627314814814808</v>
      </c>
    </row>
    <row r="493" spans="1:3" x14ac:dyDescent="0.25">
      <c r="A493" s="5" t="s">
        <v>311</v>
      </c>
      <c r="B493" s="72">
        <v>42178</v>
      </c>
      <c r="C493" s="84">
        <v>6.8206018518518527E-2</v>
      </c>
    </row>
    <row r="494" spans="1:3" x14ac:dyDescent="0.25">
      <c r="A494" s="5" t="s">
        <v>312</v>
      </c>
      <c r="B494" s="72">
        <v>42177</v>
      </c>
      <c r="C494" s="84">
        <v>0.7758449074074073</v>
      </c>
    </row>
    <row r="495" spans="1:3" x14ac:dyDescent="0.25">
      <c r="A495" s="5" t="s">
        <v>313</v>
      </c>
      <c r="B495" s="72">
        <v>42177</v>
      </c>
      <c r="C495" s="84">
        <v>0.60417824074074067</v>
      </c>
    </row>
    <row r="496" spans="1:3" x14ac:dyDescent="0.25">
      <c r="A496" s="5" t="s">
        <v>314</v>
      </c>
      <c r="B496" s="72">
        <v>42174</v>
      </c>
      <c r="C496" s="84">
        <v>0.85579861111111111</v>
      </c>
    </row>
    <row r="497" spans="1:3" x14ac:dyDescent="0.25">
      <c r="A497" s="5" t="s">
        <v>315</v>
      </c>
      <c r="B497" s="72">
        <v>42174</v>
      </c>
      <c r="C497" s="84">
        <v>0.68986111111111104</v>
      </c>
    </row>
    <row r="498" spans="1:3" x14ac:dyDescent="0.25">
      <c r="A498" s="5" t="s">
        <v>316</v>
      </c>
      <c r="B498" s="72">
        <v>42174</v>
      </c>
      <c r="C498" s="84">
        <v>0.68777777777777782</v>
      </c>
    </row>
    <row r="499" spans="1:3" x14ac:dyDescent="0.25">
      <c r="A499" s="5" t="s">
        <v>12</v>
      </c>
      <c r="B499" s="72">
        <v>42174</v>
      </c>
      <c r="C499" s="84">
        <v>0.3700694444444444</v>
      </c>
    </row>
    <row r="500" spans="1:3" x14ac:dyDescent="0.25">
      <c r="A500" s="5" t="s">
        <v>317</v>
      </c>
      <c r="B500" s="72">
        <v>42174</v>
      </c>
      <c r="C500" s="84">
        <v>0.2026388888888889</v>
      </c>
    </row>
    <row r="501" spans="1:3" x14ac:dyDescent="0.25">
      <c r="A501" s="5" t="s">
        <v>10</v>
      </c>
      <c r="B501" s="72">
        <v>42174</v>
      </c>
      <c r="C501" s="84">
        <v>0.17475694444444445</v>
      </c>
    </row>
    <row r="502" spans="1:3" x14ac:dyDescent="0.25">
      <c r="A502" s="5" t="s">
        <v>10</v>
      </c>
      <c r="B502" s="72">
        <v>42173</v>
      </c>
      <c r="C502" s="84">
        <v>2.9849537037037036E-2</v>
      </c>
    </row>
    <row r="503" spans="1:3" x14ac:dyDescent="0.25">
      <c r="A503" s="5" t="s">
        <v>318</v>
      </c>
      <c r="B503" s="72">
        <v>42172</v>
      </c>
      <c r="C503" s="84">
        <v>0.87015046296296295</v>
      </c>
    </row>
    <row r="504" spans="1:3" x14ac:dyDescent="0.25">
      <c r="A504" s="5" t="s">
        <v>319</v>
      </c>
      <c r="B504" s="72">
        <v>42172</v>
      </c>
      <c r="C504" s="84">
        <v>0.51778935185185182</v>
      </c>
    </row>
    <row r="505" spans="1:3" x14ac:dyDescent="0.25">
      <c r="A505" s="5" t="s">
        <v>320</v>
      </c>
      <c r="B505" s="72">
        <v>42172</v>
      </c>
      <c r="C505" s="84">
        <v>0.45564814814814819</v>
      </c>
    </row>
    <row r="506" spans="1:3" x14ac:dyDescent="0.25">
      <c r="A506" s="5" t="s">
        <v>321</v>
      </c>
      <c r="B506" s="72">
        <v>42171</v>
      </c>
      <c r="C506" s="84">
        <v>0.8259953703703703</v>
      </c>
    </row>
    <row r="507" spans="1:3" x14ac:dyDescent="0.25">
      <c r="A507" s="5" t="s">
        <v>322</v>
      </c>
      <c r="B507" s="72">
        <v>42171</v>
      </c>
      <c r="C507" s="84">
        <v>0.40711805555555558</v>
      </c>
    </row>
    <row r="508" spans="1:3" x14ac:dyDescent="0.25">
      <c r="A508" s="5" t="s">
        <v>323</v>
      </c>
      <c r="B508" s="72">
        <v>42171</v>
      </c>
      <c r="C508" s="84">
        <v>0.11046296296296297</v>
      </c>
    </row>
    <row r="509" spans="1:3" x14ac:dyDescent="0.25">
      <c r="A509" s="5" t="s">
        <v>324</v>
      </c>
      <c r="B509" s="72">
        <v>42171</v>
      </c>
      <c r="C509" s="84">
        <v>0.10902777777777778</v>
      </c>
    </row>
    <row r="510" spans="1:3" x14ac:dyDescent="0.25">
      <c r="A510" s="5" t="s">
        <v>325</v>
      </c>
      <c r="B510" s="72">
        <v>42171</v>
      </c>
      <c r="C510" s="84">
        <v>0.10334490740740741</v>
      </c>
    </row>
    <row r="511" spans="1:3" x14ac:dyDescent="0.25">
      <c r="A511" s="5" t="s">
        <v>326</v>
      </c>
      <c r="B511" s="72">
        <v>42170</v>
      </c>
      <c r="C511" s="84">
        <v>0.60858796296296302</v>
      </c>
    </row>
    <row r="512" spans="1:3" x14ac:dyDescent="0.25">
      <c r="A512" s="5" t="s">
        <v>327</v>
      </c>
      <c r="B512" s="72">
        <v>42168</v>
      </c>
      <c r="C512" s="84">
        <v>0</v>
      </c>
    </row>
    <row r="513" spans="1:3" x14ac:dyDescent="0.25">
      <c r="A513" s="5" t="s">
        <v>12</v>
      </c>
      <c r="B513" s="72">
        <v>42167</v>
      </c>
      <c r="C513" s="84">
        <v>0.74197916666666675</v>
      </c>
    </row>
    <row r="514" spans="1:3" x14ac:dyDescent="0.25">
      <c r="A514" s="5" t="s">
        <v>328</v>
      </c>
      <c r="B514" s="72">
        <v>42167</v>
      </c>
      <c r="C514" s="84">
        <v>0.64478009259259261</v>
      </c>
    </row>
    <row r="515" spans="1:3" x14ac:dyDescent="0.25">
      <c r="A515" s="5" t="s">
        <v>329</v>
      </c>
      <c r="B515" s="72">
        <v>42167</v>
      </c>
      <c r="C515" s="84">
        <v>0.5819212962962963</v>
      </c>
    </row>
    <row r="516" spans="1:3" x14ac:dyDescent="0.25">
      <c r="A516" s="5" t="s">
        <v>330</v>
      </c>
      <c r="B516" s="72">
        <v>42167</v>
      </c>
      <c r="C516" s="84">
        <v>0.57234953703703706</v>
      </c>
    </row>
    <row r="517" spans="1:3" x14ac:dyDescent="0.25">
      <c r="A517" s="5" t="s">
        <v>331</v>
      </c>
      <c r="B517" s="72">
        <v>42167</v>
      </c>
      <c r="C517" s="84">
        <v>0.55569444444444438</v>
      </c>
    </row>
    <row r="518" spans="1:3" x14ac:dyDescent="0.25">
      <c r="A518" s="5" t="s">
        <v>332</v>
      </c>
      <c r="B518" s="72">
        <v>42167</v>
      </c>
      <c r="C518" s="84">
        <v>0.45943287037037034</v>
      </c>
    </row>
    <row r="519" spans="1:3" x14ac:dyDescent="0.25">
      <c r="A519" s="5" t="s">
        <v>333</v>
      </c>
      <c r="B519" s="72">
        <v>42167</v>
      </c>
      <c r="C519" s="84">
        <v>0.13021990740740741</v>
      </c>
    </row>
    <row r="520" spans="1:3" x14ac:dyDescent="0.25">
      <c r="A520" s="5" t="s">
        <v>334</v>
      </c>
      <c r="B520" s="72">
        <v>42166</v>
      </c>
      <c r="C520" s="84">
        <v>0.64709490740740738</v>
      </c>
    </row>
    <row r="521" spans="1:3" x14ac:dyDescent="0.25">
      <c r="A521" s="5" t="s">
        <v>335</v>
      </c>
      <c r="B521" s="72">
        <v>42165</v>
      </c>
      <c r="C521" s="84">
        <v>0.69168981481481484</v>
      </c>
    </row>
    <row r="522" spans="1:3" x14ac:dyDescent="0.25">
      <c r="A522" s="5" t="s">
        <v>336</v>
      </c>
      <c r="B522" s="72">
        <v>42165</v>
      </c>
      <c r="C522" s="84">
        <v>0.63809027777777783</v>
      </c>
    </row>
    <row r="523" spans="1:3" x14ac:dyDescent="0.25">
      <c r="A523" s="5" t="s">
        <v>337</v>
      </c>
      <c r="B523" s="72">
        <v>42165</v>
      </c>
      <c r="C523" s="84">
        <v>0.55842592592592599</v>
      </c>
    </row>
    <row r="524" spans="1:3" x14ac:dyDescent="0.25">
      <c r="A524" s="5" t="s">
        <v>338</v>
      </c>
      <c r="B524" s="72">
        <v>42165</v>
      </c>
      <c r="C524" s="84">
        <v>0.40818287037037032</v>
      </c>
    </row>
    <row r="525" spans="1:3" x14ac:dyDescent="0.25">
      <c r="A525" s="5" t="s">
        <v>339</v>
      </c>
      <c r="B525" s="72">
        <v>42164</v>
      </c>
      <c r="C525" s="84">
        <v>0.8401967592592593</v>
      </c>
    </row>
    <row r="526" spans="1:3" x14ac:dyDescent="0.25">
      <c r="A526" s="5" t="s">
        <v>340</v>
      </c>
      <c r="B526" s="72">
        <v>42164</v>
      </c>
      <c r="C526" s="84">
        <v>0.48627314814814815</v>
      </c>
    </row>
    <row r="527" spans="1:3" x14ac:dyDescent="0.25">
      <c r="A527" s="5" t="s">
        <v>10</v>
      </c>
      <c r="B527" s="72">
        <v>42164</v>
      </c>
      <c r="C527" s="84">
        <v>0.3237962962962963</v>
      </c>
    </row>
    <row r="528" spans="1:3" x14ac:dyDescent="0.25">
      <c r="A528" s="5" t="s">
        <v>341</v>
      </c>
      <c r="B528" s="72">
        <v>42163</v>
      </c>
      <c r="C528" s="84">
        <v>0.6033680555555555</v>
      </c>
    </row>
    <row r="529" spans="1:3" x14ac:dyDescent="0.25">
      <c r="A529" s="5" t="s">
        <v>342</v>
      </c>
      <c r="B529" s="72">
        <v>42161</v>
      </c>
      <c r="C529" s="84">
        <v>7.8807870370370361E-2</v>
      </c>
    </row>
    <row r="530" spans="1:3" x14ac:dyDescent="0.25">
      <c r="A530" s="5" t="s">
        <v>86</v>
      </c>
      <c r="B530" s="72">
        <v>42159</v>
      </c>
      <c r="C530" s="84">
        <v>0.73835648148148147</v>
      </c>
    </row>
    <row r="531" spans="1:3" x14ac:dyDescent="0.25">
      <c r="A531" s="5" t="s">
        <v>343</v>
      </c>
      <c r="B531" s="72">
        <v>42159</v>
      </c>
      <c r="C531" s="84">
        <v>0.64119212962962957</v>
      </c>
    </row>
    <row r="532" spans="1:3" x14ac:dyDescent="0.25">
      <c r="A532" s="5" t="s">
        <v>344</v>
      </c>
      <c r="B532" s="72">
        <v>42159</v>
      </c>
      <c r="C532" s="84">
        <v>3.7974537037037036E-2</v>
      </c>
    </row>
    <row r="533" spans="1:3" x14ac:dyDescent="0.25">
      <c r="A533" s="5" t="s">
        <v>345</v>
      </c>
      <c r="B533" s="72">
        <v>42158</v>
      </c>
      <c r="C533" s="84">
        <v>0.13065972222222222</v>
      </c>
    </row>
    <row r="534" spans="1:3" x14ac:dyDescent="0.25">
      <c r="A534" s="5" t="s">
        <v>346</v>
      </c>
      <c r="B534" s="72">
        <v>42157</v>
      </c>
      <c r="C534" s="84">
        <v>0.95319444444444434</v>
      </c>
    </row>
    <row r="535" spans="1:3" x14ac:dyDescent="0.25">
      <c r="A535" s="5" t="s">
        <v>246</v>
      </c>
      <c r="B535" s="72">
        <v>42157</v>
      </c>
      <c r="C535" s="84">
        <v>0.55921296296296297</v>
      </c>
    </row>
    <row r="536" spans="1:3" x14ac:dyDescent="0.25">
      <c r="A536" s="5" t="s">
        <v>10</v>
      </c>
      <c r="B536" s="72">
        <v>42154</v>
      </c>
      <c r="C536" s="84">
        <v>0.1290162037037037</v>
      </c>
    </row>
    <row r="537" spans="1:3" x14ac:dyDescent="0.25">
      <c r="A537" s="5" t="s">
        <v>347</v>
      </c>
      <c r="B537" s="72">
        <v>42153</v>
      </c>
      <c r="C537" s="84">
        <v>0.65866898148148145</v>
      </c>
    </row>
    <row r="538" spans="1:3" x14ac:dyDescent="0.25">
      <c r="A538" s="5" t="s">
        <v>348</v>
      </c>
      <c r="B538" s="72">
        <v>42153</v>
      </c>
      <c r="C538" s="84">
        <v>0.65759259259259262</v>
      </c>
    </row>
    <row r="539" spans="1:3" x14ac:dyDescent="0.25">
      <c r="A539" s="5" t="s">
        <v>30</v>
      </c>
      <c r="B539" s="72">
        <v>42152</v>
      </c>
      <c r="C539" s="84">
        <v>0.52331018518518524</v>
      </c>
    </row>
    <row r="540" spans="1:3" x14ac:dyDescent="0.25">
      <c r="A540" s="5" t="s">
        <v>349</v>
      </c>
      <c r="B540" s="72">
        <v>42152</v>
      </c>
      <c r="C540" s="84">
        <v>0.45778935185185188</v>
      </c>
    </row>
    <row r="541" spans="1:3" x14ac:dyDescent="0.25">
      <c r="A541" s="5" t="s">
        <v>350</v>
      </c>
      <c r="B541" s="72">
        <v>42152</v>
      </c>
      <c r="C541" s="84">
        <v>0.13283564814814816</v>
      </c>
    </row>
    <row r="542" spans="1:3" x14ac:dyDescent="0.25">
      <c r="A542" s="5" t="s">
        <v>10</v>
      </c>
      <c r="B542" s="72">
        <v>42152</v>
      </c>
      <c r="C542" s="84">
        <v>0.13135416666666666</v>
      </c>
    </row>
    <row r="543" spans="1:3" x14ac:dyDescent="0.25">
      <c r="A543" s="5" t="s">
        <v>351</v>
      </c>
      <c r="B543" s="72">
        <v>42152</v>
      </c>
      <c r="C543" s="84">
        <v>0.12959490740740739</v>
      </c>
    </row>
    <row r="544" spans="1:3" x14ac:dyDescent="0.25">
      <c r="A544" s="5" t="s">
        <v>12</v>
      </c>
      <c r="B544" s="72">
        <v>42151</v>
      </c>
      <c r="C544" s="84">
        <v>0.86474537037037036</v>
      </c>
    </row>
    <row r="545" spans="1:3" x14ac:dyDescent="0.25">
      <c r="A545" s="5" t="s">
        <v>352</v>
      </c>
      <c r="B545" s="72">
        <v>42151</v>
      </c>
      <c r="C545" s="84">
        <v>0.44833333333333331</v>
      </c>
    </row>
    <row r="546" spans="1:3" x14ac:dyDescent="0.25">
      <c r="A546" s="5" t="s">
        <v>353</v>
      </c>
      <c r="B546" s="72">
        <v>42151</v>
      </c>
      <c r="C546" s="84">
        <v>0.44591435185185185</v>
      </c>
    </row>
    <row r="547" spans="1:3" x14ac:dyDescent="0.25">
      <c r="A547" s="5" t="s">
        <v>354</v>
      </c>
      <c r="B547" s="72">
        <v>42151</v>
      </c>
      <c r="C547" s="84">
        <v>0.14905092592592592</v>
      </c>
    </row>
    <row r="548" spans="1:3" x14ac:dyDescent="0.25">
      <c r="A548" s="5" t="s">
        <v>316</v>
      </c>
      <c r="B548" s="72">
        <v>42150</v>
      </c>
      <c r="C548" s="84">
        <v>0.83399305555555558</v>
      </c>
    </row>
    <row r="549" spans="1:3" x14ac:dyDescent="0.25">
      <c r="A549" s="5" t="s">
        <v>355</v>
      </c>
      <c r="B549" s="72">
        <v>42150</v>
      </c>
      <c r="C549" s="84">
        <v>0.80825231481481474</v>
      </c>
    </row>
    <row r="550" spans="1:3" x14ac:dyDescent="0.25">
      <c r="A550" s="5" t="s">
        <v>227</v>
      </c>
      <c r="B550" s="72">
        <v>42150</v>
      </c>
      <c r="C550" s="84">
        <v>0.65101851851851855</v>
      </c>
    </row>
    <row r="551" spans="1:3" x14ac:dyDescent="0.25">
      <c r="A551" s="5" t="s">
        <v>356</v>
      </c>
      <c r="B551" s="72">
        <v>42150</v>
      </c>
      <c r="C551" s="84">
        <v>0.39212962962962966</v>
      </c>
    </row>
    <row r="552" spans="1:3" x14ac:dyDescent="0.25">
      <c r="A552" s="5" t="s">
        <v>357</v>
      </c>
      <c r="B552" s="72">
        <v>42146</v>
      </c>
      <c r="C552" s="84">
        <v>0.17619212962962963</v>
      </c>
    </row>
    <row r="553" spans="1:3" x14ac:dyDescent="0.25">
      <c r="A553" s="5" t="s">
        <v>358</v>
      </c>
      <c r="B553" s="72">
        <v>42146</v>
      </c>
      <c r="C553" s="84">
        <v>0.11907407407407407</v>
      </c>
    </row>
    <row r="554" spans="1:3" x14ac:dyDescent="0.25">
      <c r="A554" s="5" t="s">
        <v>227</v>
      </c>
      <c r="B554" s="72">
        <v>42145</v>
      </c>
      <c r="C554" s="84">
        <v>8.6342592592592599E-3</v>
      </c>
    </row>
    <row r="555" spans="1:3" x14ac:dyDescent="0.25">
      <c r="A555" s="5" t="s">
        <v>14</v>
      </c>
      <c r="B555" s="72">
        <v>42144</v>
      </c>
      <c r="C555" s="84">
        <v>0.85472222222222216</v>
      </c>
    </row>
    <row r="556" spans="1:3" x14ac:dyDescent="0.25">
      <c r="A556" s="5" t="s">
        <v>359</v>
      </c>
      <c r="B556" s="72">
        <v>42137</v>
      </c>
      <c r="C556" s="84">
        <v>0.54247685185185179</v>
      </c>
    </row>
    <row r="557" spans="1:3" x14ac:dyDescent="0.25">
      <c r="A557" s="5" t="s">
        <v>360</v>
      </c>
      <c r="B557" s="72">
        <v>42137</v>
      </c>
      <c r="C557" s="84">
        <v>0.15847222222222221</v>
      </c>
    </row>
    <row r="558" spans="1:3" x14ac:dyDescent="0.25">
      <c r="A558" s="5" t="s">
        <v>361</v>
      </c>
      <c r="B558" s="72">
        <v>42130</v>
      </c>
      <c r="C558" s="84">
        <v>0.72849537037037038</v>
      </c>
    </row>
    <row r="559" spans="1:3" x14ac:dyDescent="0.25">
      <c r="A559" s="5" t="s">
        <v>362</v>
      </c>
      <c r="B559" s="72">
        <v>42130</v>
      </c>
      <c r="C559" s="84">
        <v>0.64481481481481484</v>
      </c>
    </row>
    <row r="560" spans="1:3" x14ac:dyDescent="0.25">
      <c r="A560" s="5" t="s">
        <v>363</v>
      </c>
      <c r="B560" s="72">
        <v>42129</v>
      </c>
      <c r="C560" s="84">
        <v>0.77068287037037031</v>
      </c>
    </row>
    <row r="561" spans="1:3" x14ac:dyDescent="0.25">
      <c r="A561" s="5" t="s">
        <v>30</v>
      </c>
      <c r="B561" s="72">
        <v>42129</v>
      </c>
      <c r="C561" s="84">
        <v>0.7624305555555555</v>
      </c>
    </row>
    <row r="562" spans="1:3" x14ac:dyDescent="0.25">
      <c r="A562" s="5" t="s">
        <v>60</v>
      </c>
      <c r="B562" s="72">
        <v>42124</v>
      </c>
      <c r="C562" s="84">
        <v>0.76612268518518523</v>
      </c>
    </row>
    <row r="563" spans="1:3" x14ac:dyDescent="0.25">
      <c r="A563" s="5" t="s">
        <v>10</v>
      </c>
      <c r="B563" s="72">
        <v>42124</v>
      </c>
      <c r="C563" s="84">
        <v>0.56103009259259262</v>
      </c>
    </row>
    <row r="564" spans="1:3" x14ac:dyDescent="0.25">
      <c r="A564" s="5" t="s">
        <v>364</v>
      </c>
      <c r="B564" s="72">
        <v>42123</v>
      </c>
      <c r="C564" s="84">
        <v>0.64741898148148147</v>
      </c>
    </row>
    <row r="565" spans="1:3" x14ac:dyDescent="0.25">
      <c r="A565" s="5" t="s">
        <v>365</v>
      </c>
      <c r="B565" s="72">
        <v>42122</v>
      </c>
      <c r="C565" s="84">
        <v>0.90923611111111102</v>
      </c>
    </row>
    <row r="566" spans="1:3" x14ac:dyDescent="0.25">
      <c r="A566" s="5" t="s">
        <v>366</v>
      </c>
      <c r="B566" s="72">
        <v>42122</v>
      </c>
      <c r="C566" s="84">
        <v>0.15298611111111113</v>
      </c>
    </row>
    <row r="567" spans="1:3" x14ac:dyDescent="0.25">
      <c r="A567" s="5" t="s">
        <v>21</v>
      </c>
      <c r="B567" s="72">
        <v>42122</v>
      </c>
      <c r="C567" s="84">
        <v>0.1451388888888889</v>
      </c>
    </row>
    <row r="568" spans="1:3" x14ac:dyDescent="0.25">
      <c r="A568" s="5" t="s">
        <v>367</v>
      </c>
      <c r="B568" s="72">
        <v>42119</v>
      </c>
      <c r="C568" s="84">
        <v>0.16063657407407408</v>
      </c>
    </row>
    <row r="569" spans="1:3" x14ac:dyDescent="0.25">
      <c r="A569" s="5" t="s">
        <v>30</v>
      </c>
      <c r="B569" s="72">
        <v>42117</v>
      </c>
      <c r="C569" s="84">
        <v>0.12291666666666667</v>
      </c>
    </row>
    <row r="570" spans="1:3" x14ac:dyDescent="0.25">
      <c r="A570" s="5" t="s">
        <v>368</v>
      </c>
      <c r="B570" s="72">
        <v>42114</v>
      </c>
      <c r="C570" s="84">
        <v>0.97994212962962957</v>
      </c>
    </row>
    <row r="571" spans="1:3" x14ac:dyDescent="0.25">
      <c r="A571" s="5" t="s">
        <v>30</v>
      </c>
      <c r="B571" s="72">
        <v>42114</v>
      </c>
      <c r="C571" s="84">
        <v>0.97645833333333332</v>
      </c>
    </row>
    <row r="572" spans="1:3" x14ac:dyDescent="0.25">
      <c r="A572" s="5" t="s">
        <v>369</v>
      </c>
      <c r="B572" s="72">
        <v>42112</v>
      </c>
      <c r="C572" s="84">
        <v>0.47245370370370371</v>
      </c>
    </row>
    <row r="573" spans="1:3" x14ac:dyDescent="0.25">
      <c r="A573" s="5" t="s">
        <v>370</v>
      </c>
      <c r="B573" s="72">
        <v>42112</v>
      </c>
      <c r="C573" s="84">
        <v>9.736111111111112E-2</v>
      </c>
    </row>
    <row r="574" spans="1:3" x14ac:dyDescent="0.25">
      <c r="A574" s="5" t="s">
        <v>371</v>
      </c>
      <c r="B574" s="72">
        <v>42110</v>
      </c>
      <c r="C574" s="84">
        <v>0.86556712962962967</v>
      </c>
    </row>
    <row r="575" spans="1:3" x14ac:dyDescent="0.25">
      <c r="A575" s="5" t="s">
        <v>372</v>
      </c>
      <c r="B575" s="72">
        <v>42110</v>
      </c>
      <c r="C575" s="84">
        <v>0.51276620370370374</v>
      </c>
    </row>
    <row r="576" spans="1:3" x14ac:dyDescent="0.25">
      <c r="A576" s="5" t="s">
        <v>373</v>
      </c>
      <c r="B576" s="72">
        <v>42110</v>
      </c>
      <c r="C576" s="84">
        <v>0.3909259259259259</v>
      </c>
    </row>
    <row r="577" spans="1:3" x14ac:dyDescent="0.25">
      <c r="A577" s="5" t="s">
        <v>374</v>
      </c>
      <c r="B577" s="72">
        <v>42110</v>
      </c>
      <c r="C577" s="84">
        <v>0.36707175925925922</v>
      </c>
    </row>
    <row r="578" spans="1:3" x14ac:dyDescent="0.25">
      <c r="A578" s="5" t="s">
        <v>375</v>
      </c>
      <c r="B578" s="72">
        <v>42110</v>
      </c>
      <c r="C578" s="84">
        <v>4.1863425925925929E-2</v>
      </c>
    </row>
    <row r="579" spans="1:3" x14ac:dyDescent="0.25">
      <c r="A579" s="5" t="s">
        <v>141</v>
      </c>
      <c r="B579" s="72">
        <v>42109</v>
      </c>
      <c r="C579" s="84">
        <v>0.15746527777777777</v>
      </c>
    </row>
    <row r="580" spans="1:3" x14ac:dyDescent="0.25">
      <c r="A580" s="5" t="s">
        <v>10</v>
      </c>
      <c r="B580" s="72">
        <v>42109</v>
      </c>
      <c r="C580" s="84">
        <v>4.252314814814815E-2</v>
      </c>
    </row>
    <row r="581" spans="1:3" x14ac:dyDescent="0.25">
      <c r="A581" s="5" t="s">
        <v>376</v>
      </c>
      <c r="B581" s="72">
        <v>42108</v>
      </c>
      <c r="C581" s="84">
        <v>0.57146990740740744</v>
      </c>
    </row>
    <row r="582" spans="1:3" x14ac:dyDescent="0.25">
      <c r="A582" s="5" t="s">
        <v>30</v>
      </c>
      <c r="B582" s="72">
        <v>42108</v>
      </c>
      <c r="C582" s="84">
        <v>0.49984953703703705</v>
      </c>
    </row>
    <row r="583" spans="1:3" x14ac:dyDescent="0.25">
      <c r="A583" s="5" t="s">
        <v>377</v>
      </c>
      <c r="B583" s="72">
        <v>42107</v>
      </c>
      <c r="C583" s="84">
        <v>0.32222222222222224</v>
      </c>
    </row>
    <row r="584" spans="1:3" x14ac:dyDescent="0.25">
      <c r="A584" s="5" t="s">
        <v>378</v>
      </c>
      <c r="B584" s="72">
        <v>42107</v>
      </c>
      <c r="C584" s="84">
        <v>0.26665509259259262</v>
      </c>
    </row>
    <row r="585" spans="1:3" x14ac:dyDescent="0.25">
      <c r="A585" s="5" t="s">
        <v>379</v>
      </c>
      <c r="B585" s="72">
        <v>42104</v>
      </c>
      <c r="C585" s="84">
        <v>0.53978009259259252</v>
      </c>
    </row>
    <row r="586" spans="1:3" x14ac:dyDescent="0.25">
      <c r="A586" s="5" t="s">
        <v>380</v>
      </c>
      <c r="B586" s="72">
        <v>42104</v>
      </c>
      <c r="C586" s="84">
        <v>0.5336805555555556</v>
      </c>
    </row>
    <row r="587" spans="1:3" x14ac:dyDescent="0.25">
      <c r="A587" s="5" t="s">
        <v>381</v>
      </c>
      <c r="B587" s="72">
        <v>42103</v>
      </c>
      <c r="C587" s="84">
        <v>0.53238425925925925</v>
      </c>
    </row>
    <row r="588" spans="1:3" x14ac:dyDescent="0.25">
      <c r="A588" s="5" t="s">
        <v>10</v>
      </c>
      <c r="B588" s="72">
        <v>42102</v>
      </c>
      <c r="C588" s="84">
        <v>0.53106481481481482</v>
      </c>
    </row>
    <row r="589" spans="1:3" x14ac:dyDescent="0.25">
      <c r="A589" s="5" t="s">
        <v>382</v>
      </c>
      <c r="B589" s="72">
        <v>42102</v>
      </c>
      <c r="C589" s="84">
        <v>0.23899305555555558</v>
      </c>
    </row>
    <row r="590" spans="1:3" x14ac:dyDescent="0.25">
      <c r="A590" s="5" t="s">
        <v>383</v>
      </c>
      <c r="B590" s="72">
        <v>42102</v>
      </c>
      <c r="C590" s="84">
        <v>0.19587962962962965</v>
      </c>
    </row>
    <row r="591" spans="1:3" x14ac:dyDescent="0.25">
      <c r="A591" s="5" t="s">
        <v>384</v>
      </c>
      <c r="B591" s="72">
        <v>42098</v>
      </c>
      <c r="C591" s="84">
        <v>0.13731481481481481</v>
      </c>
    </row>
    <row r="592" spans="1:3" x14ac:dyDescent="0.25">
      <c r="A592" s="5" t="s">
        <v>10</v>
      </c>
      <c r="B592" s="72">
        <v>42098</v>
      </c>
      <c r="C592" s="84">
        <v>0.10969907407407407</v>
      </c>
    </row>
    <row r="593" spans="1:3" x14ac:dyDescent="0.25">
      <c r="A593" s="5" t="s">
        <v>385</v>
      </c>
      <c r="B593" s="72">
        <v>42097</v>
      </c>
      <c r="C593" s="84">
        <v>0.48903935185185188</v>
      </c>
    </row>
    <row r="594" spans="1:3" x14ac:dyDescent="0.25">
      <c r="A594" s="5" t="s">
        <v>86</v>
      </c>
      <c r="B594" s="72">
        <v>42097</v>
      </c>
      <c r="C594" s="84">
        <v>6.3159722222222228E-2</v>
      </c>
    </row>
    <row r="595" spans="1:3" x14ac:dyDescent="0.25">
      <c r="A595" s="5" t="s">
        <v>30</v>
      </c>
      <c r="B595" s="72">
        <v>42097</v>
      </c>
      <c r="C595" s="84">
        <v>6.3125000000000001E-2</v>
      </c>
    </row>
    <row r="596" spans="1:3" x14ac:dyDescent="0.25">
      <c r="A596" s="5" t="s">
        <v>386</v>
      </c>
      <c r="B596" s="72">
        <v>42096</v>
      </c>
      <c r="C596" s="84">
        <v>0.912175925925926</v>
      </c>
    </row>
    <row r="597" spans="1:3" x14ac:dyDescent="0.25">
      <c r="A597" s="5" t="s">
        <v>387</v>
      </c>
      <c r="B597" s="72">
        <v>42096</v>
      </c>
      <c r="C597" s="84">
        <v>0.39922453703703703</v>
      </c>
    </row>
    <row r="598" spans="1:3" x14ac:dyDescent="0.25">
      <c r="A598" s="5" t="s">
        <v>388</v>
      </c>
      <c r="B598" s="72">
        <v>42096</v>
      </c>
      <c r="C598" s="84">
        <v>0.38462962962962965</v>
      </c>
    </row>
    <row r="599" spans="1:3" x14ac:dyDescent="0.25">
      <c r="A599" s="5" t="s">
        <v>10</v>
      </c>
      <c r="B599" s="72">
        <v>42096</v>
      </c>
      <c r="C599" s="84">
        <v>0.10385416666666668</v>
      </c>
    </row>
    <row r="600" spans="1:3" x14ac:dyDescent="0.25">
      <c r="A600" s="5" t="s">
        <v>30</v>
      </c>
      <c r="B600" s="72">
        <v>42095</v>
      </c>
      <c r="C600" s="84">
        <v>0.97645833333333332</v>
      </c>
    </row>
    <row r="601" spans="1:3" x14ac:dyDescent="0.25">
      <c r="A601" s="5" t="s">
        <v>389</v>
      </c>
      <c r="B601" s="72">
        <v>42095</v>
      </c>
      <c r="C601" s="84">
        <v>0.93519675925925927</v>
      </c>
    </row>
    <row r="602" spans="1:3" x14ac:dyDescent="0.25">
      <c r="A602" s="5" t="s">
        <v>390</v>
      </c>
      <c r="B602" s="72">
        <v>42095</v>
      </c>
      <c r="C602" s="84">
        <v>0.11702546296296296</v>
      </c>
    </row>
    <row r="603" spans="1:3" x14ac:dyDescent="0.25">
      <c r="A603" s="5" t="s">
        <v>391</v>
      </c>
      <c r="B603" s="72">
        <v>42093</v>
      </c>
      <c r="C603" s="84">
        <v>0.93319444444444455</v>
      </c>
    </row>
    <row r="604" spans="1:3" x14ac:dyDescent="0.25">
      <c r="A604" s="5" t="s">
        <v>391</v>
      </c>
      <c r="B604" s="72">
        <v>42093</v>
      </c>
      <c r="C604" s="84">
        <v>0.93108796296296292</v>
      </c>
    </row>
    <row r="605" spans="1:3" x14ac:dyDescent="0.25">
      <c r="A605" s="5" t="s">
        <v>392</v>
      </c>
      <c r="B605" s="72">
        <v>42093</v>
      </c>
      <c r="C605" s="84">
        <v>0.53960648148148149</v>
      </c>
    </row>
    <row r="606" spans="1:3" x14ac:dyDescent="0.25">
      <c r="A606" s="5" t="s">
        <v>393</v>
      </c>
      <c r="B606" s="72">
        <v>42090</v>
      </c>
      <c r="C606" s="84">
        <v>0.86458333333333337</v>
      </c>
    </row>
    <row r="607" spans="1:3" x14ac:dyDescent="0.25">
      <c r="A607" s="5" t="s">
        <v>348</v>
      </c>
      <c r="B607" s="72">
        <v>42090</v>
      </c>
      <c r="C607" s="84">
        <v>0.84349537037037037</v>
      </c>
    </row>
    <row r="608" spans="1:3" x14ac:dyDescent="0.25">
      <c r="A608" s="5" t="s">
        <v>394</v>
      </c>
      <c r="B608" s="72">
        <v>42089</v>
      </c>
      <c r="C608" s="84">
        <v>0.60518518518518516</v>
      </c>
    </row>
    <row r="609" spans="1:3" x14ac:dyDescent="0.25">
      <c r="A609" s="5" t="s">
        <v>59</v>
      </c>
      <c r="B609" s="72">
        <v>42089</v>
      </c>
      <c r="C609" s="84">
        <v>0.47251157407407413</v>
      </c>
    </row>
    <row r="610" spans="1:3" x14ac:dyDescent="0.25">
      <c r="A610" s="5" t="s">
        <v>395</v>
      </c>
      <c r="B610" s="72">
        <v>42088</v>
      </c>
      <c r="C610" s="84">
        <v>0.7348958333333333</v>
      </c>
    </row>
    <row r="611" spans="1:3" x14ac:dyDescent="0.25">
      <c r="A611" s="5" t="s">
        <v>396</v>
      </c>
      <c r="B611" s="72">
        <v>42088</v>
      </c>
      <c r="C611" s="84">
        <v>0.7330092592592593</v>
      </c>
    </row>
    <row r="612" spans="1:3" x14ac:dyDescent="0.25">
      <c r="A612" s="5" t="s">
        <v>397</v>
      </c>
      <c r="B612" s="72">
        <v>42088</v>
      </c>
      <c r="C612" s="84">
        <v>0.42942129629629627</v>
      </c>
    </row>
    <row r="613" spans="1:3" x14ac:dyDescent="0.25">
      <c r="A613" s="5" t="s">
        <v>51</v>
      </c>
      <c r="B613" s="72">
        <v>42087</v>
      </c>
      <c r="C613" s="84">
        <v>0.80111111111111111</v>
      </c>
    </row>
    <row r="614" spans="1:3" x14ac:dyDescent="0.25">
      <c r="A614" s="5" t="s">
        <v>30</v>
      </c>
      <c r="B614" s="72">
        <v>42086</v>
      </c>
      <c r="C614" s="84">
        <v>0.3366898148148148</v>
      </c>
    </row>
    <row r="615" spans="1:3" x14ac:dyDescent="0.25">
      <c r="A615" s="5" t="s">
        <v>398</v>
      </c>
      <c r="B615" s="72">
        <v>42083</v>
      </c>
      <c r="C615" s="84">
        <v>0.32675925925925925</v>
      </c>
    </row>
    <row r="616" spans="1:3" x14ac:dyDescent="0.25">
      <c r="A616" s="5" t="s">
        <v>399</v>
      </c>
      <c r="B616" s="72">
        <v>42081</v>
      </c>
      <c r="C616" s="84">
        <v>0.85418981481481471</v>
      </c>
    </row>
    <row r="617" spans="1:3" x14ac:dyDescent="0.25">
      <c r="A617" s="5" t="s">
        <v>141</v>
      </c>
      <c r="B617" s="72">
        <v>42081</v>
      </c>
      <c r="C617" s="84">
        <v>0.40459490740740739</v>
      </c>
    </row>
    <row r="618" spans="1:3" x14ac:dyDescent="0.25">
      <c r="A618" s="5" t="s">
        <v>400</v>
      </c>
      <c r="B618" s="72">
        <v>42081</v>
      </c>
      <c r="C618" s="84">
        <v>0.37336805555555558</v>
      </c>
    </row>
    <row r="619" spans="1:3" x14ac:dyDescent="0.25">
      <c r="A619" s="5" t="s">
        <v>401</v>
      </c>
      <c r="B619" s="72">
        <v>42081</v>
      </c>
      <c r="C619" s="84">
        <v>0.11710648148148149</v>
      </c>
    </row>
    <row r="620" spans="1:3" x14ac:dyDescent="0.25">
      <c r="A620" s="5" t="s">
        <v>402</v>
      </c>
      <c r="B620" s="72">
        <v>42080</v>
      </c>
      <c r="C620" s="84">
        <v>0.64164351851851853</v>
      </c>
    </row>
    <row r="621" spans="1:3" x14ac:dyDescent="0.25">
      <c r="A621" s="5" t="s">
        <v>113</v>
      </c>
      <c r="B621" s="72">
        <v>42080</v>
      </c>
      <c r="C621" s="84">
        <v>0.53260416666666666</v>
      </c>
    </row>
    <row r="622" spans="1:3" x14ac:dyDescent="0.25">
      <c r="A622" s="5" t="s">
        <v>403</v>
      </c>
      <c r="B622" s="72">
        <v>42080</v>
      </c>
      <c r="C622" s="84">
        <v>0.53112268518518524</v>
      </c>
    </row>
    <row r="623" spans="1:3" x14ac:dyDescent="0.25">
      <c r="A623" s="5" t="s">
        <v>357</v>
      </c>
      <c r="B623" s="72">
        <v>42079</v>
      </c>
      <c r="C623" s="84">
        <v>0.87462962962962953</v>
      </c>
    </row>
    <row r="624" spans="1:3" x14ac:dyDescent="0.25">
      <c r="A624" s="5" t="s">
        <v>59</v>
      </c>
      <c r="B624" s="72">
        <v>42079</v>
      </c>
      <c r="C624" s="84">
        <v>0.73189814814814813</v>
      </c>
    </row>
    <row r="625" spans="1:3" x14ac:dyDescent="0.25">
      <c r="A625" s="5" t="s">
        <v>59</v>
      </c>
      <c r="B625" s="72">
        <v>42079</v>
      </c>
      <c r="C625" s="84">
        <v>0.6902314814814815</v>
      </c>
    </row>
    <row r="626" spans="1:3" x14ac:dyDescent="0.25">
      <c r="A626" s="5" t="s">
        <v>404</v>
      </c>
      <c r="B626" s="72">
        <v>42079</v>
      </c>
      <c r="C626" s="84">
        <v>0.55002314814814812</v>
      </c>
    </row>
    <row r="627" spans="1:3" x14ac:dyDescent="0.25">
      <c r="A627" s="5" t="s">
        <v>405</v>
      </c>
      <c r="B627" s="72">
        <v>42075</v>
      </c>
      <c r="C627" s="84">
        <v>0.65612268518518524</v>
      </c>
    </row>
    <row r="628" spans="1:3" x14ac:dyDescent="0.25">
      <c r="A628" s="5" t="s">
        <v>406</v>
      </c>
      <c r="B628" s="72">
        <v>42075</v>
      </c>
      <c r="C628" s="84">
        <v>0.5015856481481481</v>
      </c>
    </row>
    <row r="629" spans="1:3" x14ac:dyDescent="0.25">
      <c r="A629" s="5" t="s">
        <v>407</v>
      </c>
      <c r="B629" s="72">
        <v>42075</v>
      </c>
      <c r="C629" s="84">
        <v>0.14681712962962964</v>
      </c>
    </row>
    <row r="630" spans="1:3" x14ac:dyDescent="0.25">
      <c r="A630" s="5" t="s">
        <v>408</v>
      </c>
      <c r="B630" s="72">
        <v>42075</v>
      </c>
      <c r="C630" s="84">
        <v>0.13864583333333333</v>
      </c>
    </row>
    <row r="631" spans="1:3" x14ac:dyDescent="0.25">
      <c r="A631" s="5" t="s">
        <v>409</v>
      </c>
      <c r="B631" s="72">
        <v>42074</v>
      </c>
      <c r="C631" s="84">
        <v>0.6942476851851852</v>
      </c>
    </row>
    <row r="632" spans="1:3" x14ac:dyDescent="0.25">
      <c r="A632" s="5" t="s">
        <v>410</v>
      </c>
      <c r="B632" s="72">
        <v>42074</v>
      </c>
      <c r="C632" s="84">
        <v>0.67418981481481488</v>
      </c>
    </row>
    <row r="633" spans="1:3" x14ac:dyDescent="0.25">
      <c r="A633" s="5" t="s">
        <v>30</v>
      </c>
      <c r="B633" s="72">
        <v>42074</v>
      </c>
      <c r="C633" s="84">
        <v>0.11263888888888889</v>
      </c>
    </row>
    <row r="634" spans="1:3" x14ac:dyDescent="0.25">
      <c r="A634" s="5" t="s">
        <v>411</v>
      </c>
      <c r="B634" s="72">
        <v>42074</v>
      </c>
      <c r="C634" s="84">
        <v>1.4907407407407406E-2</v>
      </c>
    </row>
    <row r="635" spans="1:3" x14ac:dyDescent="0.25">
      <c r="A635" s="5" t="s">
        <v>30</v>
      </c>
      <c r="B635" s="72">
        <v>42073</v>
      </c>
      <c r="C635" s="84">
        <v>0.98685185185185187</v>
      </c>
    </row>
    <row r="636" spans="1:3" x14ac:dyDescent="0.25">
      <c r="A636" s="5" t="s">
        <v>412</v>
      </c>
      <c r="B636" s="72">
        <v>42073</v>
      </c>
      <c r="C636" s="84">
        <v>0.86202546296296301</v>
      </c>
    </row>
    <row r="637" spans="1:3" x14ac:dyDescent="0.25">
      <c r="A637" s="5" t="s">
        <v>81</v>
      </c>
      <c r="B637" s="72">
        <v>42073</v>
      </c>
      <c r="C637" s="84">
        <v>0.73592592592592598</v>
      </c>
    </row>
    <row r="638" spans="1:3" x14ac:dyDescent="0.25">
      <c r="A638" s="5" t="s">
        <v>413</v>
      </c>
      <c r="B638" s="72">
        <v>42073</v>
      </c>
      <c r="C638" s="84">
        <v>0.72640046296296301</v>
      </c>
    </row>
    <row r="639" spans="1:3" x14ac:dyDescent="0.25">
      <c r="A639" s="5" t="s">
        <v>414</v>
      </c>
      <c r="B639" s="72">
        <v>42073</v>
      </c>
      <c r="C639" s="84">
        <v>0.60226851851851848</v>
      </c>
    </row>
    <row r="640" spans="1:3" x14ac:dyDescent="0.25">
      <c r="A640" s="5" t="s">
        <v>415</v>
      </c>
      <c r="B640" s="72">
        <v>42073</v>
      </c>
      <c r="C640" s="84">
        <v>0.41928240740740735</v>
      </c>
    </row>
    <row r="641" spans="1:3" x14ac:dyDescent="0.25">
      <c r="A641" s="5" t="s">
        <v>416</v>
      </c>
      <c r="B641" s="72">
        <v>42072</v>
      </c>
      <c r="C641" s="84">
        <v>0.54821759259259262</v>
      </c>
    </row>
    <row r="642" spans="1:3" x14ac:dyDescent="0.25">
      <c r="A642" s="5" t="s">
        <v>417</v>
      </c>
      <c r="B642" s="72">
        <v>42069</v>
      </c>
      <c r="C642" s="84">
        <v>0.75650462962962972</v>
      </c>
    </row>
    <row r="643" spans="1:3" x14ac:dyDescent="0.25">
      <c r="A643" s="5" t="s">
        <v>30</v>
      </c>
      <c r="B643" s="72">
        <v>42069</v>
      </c>
      <c r="C643" s="84">
        <v>0.47688657407407403</v>
      </c>
    </row>
    <row r="644" spans="1:3" x14ac:dyDescent="0.25">
      <c r="A644" s="5" t="s">
        <v>30</v>
      </c>
      <c r="B644" s="72">
        <v>42068</v>
      </c>
      <c r="C644" s="84">
        <v>0.34569444444444447</v>
      </c>
    </row>
    <row r="645" spans="1:3" x14ac:dyDescent="0.25">
      <c r="A645" s="5" t="s">
        <v>418</v>
      </c>
      <c r="B645" s="72">
        <v>42067</v>
      </c>
      <c r="C645" s="84">
        <v>0.59541666666666659</v>
      </c>
    </row>
    <row r="646" spans="1:3" x14ac:dyDescent="0.25">
      <c r="A646" s="5" t="s">
        <v>26</v>
      </c>
      <c r="B646" s="72">
        <v>42067</v>
      </c>
      <c r="C646" s="84">
        <v>0.30162037037037037</v>
      </c>
    </row>
    <row r="647" spans="1:3" x14ac:dyDescent="0.25">
      <c r="A647" s="5" t="s">
        <v>419</v>
      </c>
      <c r="B647" s="72">
        <v>42066</v>
      </c>
      <c r="C647" s="84">
        <v>0.62819444444444439</v>
      </c>
    </row>
    <row r="648" spans="1:3" x14ac:dyDescent="0.25">
      <c r="A648" s="5" t="s">
        <v>420</v>
      </c>
      <c r="B648" s="72">
        <v>42066</v>
      </c>
      <c r="C648" s="84">
        <v>0.5194791666666666</v>
      </c>
    </row>
    <row r="649" spans="1:3" x14ac:dyDescent="0.25">
      <c r="A649" s="5" t="s">
        <v>421</v>
      </c>
      <c r="B649" s="72">
        <v>42066</v>
      </c>
      <c r="C649" s="84">
        <v>0.47855324074074074</v>
      </c>
    </row>
    <row r="650" spans="1:3" x14ac:dyDescent="0.25">
      <c r="A650" s="5" t="s">
        <v>422</v>
      </c>
      <c r="B650" s="72">
        <v>42065</v>
      </c>
      <c r="C650" s="84">
        <v>0.72739583333333335</v>
      </c>
    </row>
    <row r="651" spans="1:3" x14ac:dyDescent="0.25">
      <c r="A651" s="5" t="s">
        <v>423</v>
      </c>
      <c r="B651" s="72">
        <v>42065</v>
      </c>
      <c r="C651" s="84">
        <v>0.46715277777777775</v>
      </c>
    </row>
    <row r="652" spans="1:3" x14ac:dyDescent="0.25">
      <c r="A652" s="5" t="s">
        <v>424</v>
      </c>
      <c r="B652" s="72">
        <v>42065</v>
      </c>
      <c r="C652" s="84">
        <v>0.3979861111111111</v>
      </c>
    </row>
    <row r="653" spans="1:3" x14ac:dyDescent="0.25">
      <c r="A653" s="5" t="s">
        <v>425</v>
      </c>
      <c r="B653" s="72">
        <v>42062</v>
      </c>
      <c r="C653" s="84">
        <v>0.73521990740740739</v>
      </c>
    </row>
    <row r="654" spans="1:3" x14ac:dyDescent="0.25">
      <c r="A654" s="5" t="s">
        <v>345</v>
      </c>
      <c r="B654" s="72">
        <v>42062</v>
      </c>
      <c r="C654" s="84">
        <v>0.12356481481481481</v>
      </c>
    </row>
    <row r="655" spans="1:3" x14ac:dyDescent="0.25">
      <c r="A655" s="5" t="s">
        <v>30</v>
      </c>
      <c r="B655" s="72">
        <v>42061</v>
      </c>
      <c r="C655" s="84">
        <v>0.71493055555555562</v>
      </c>
    </row>
    <row r="656" spans="1:3" x14ac:dyDescent="0.25">
      <c r="A656" s="5" t="s">
        <v>30</v>
      </c>
      <c r="B656" s="72">
        <v>42060</v>
      </c>
      <c r="C656" s="84">
        <v>0.86596064814814822</v>
      </c>
    </row>
    <row r="657" spans="1:3" x14ac:dyDescent="0.25">
      <c r="A657" s="5" t="s">
        <v>426</v>
      </c>
      <c r="B657" s="72">
        <v>42059</v>
      </c>
      <c r="C657" s="84">
        <v>0.11811342592592593</v>
      </c>
    </row>
    <row r="658" spans="1:3" x14ac:dyDescent="0.25">
      <c r="A658" s="5" t="s">
        <v>427</v>
      </c>
      <c r="B658" s="72">
        <v>42054</v>
      </c>
      <c r="C658" s="84">
        <v>0.48156249999999995</v>
      </c>
    </row>
    <row r="659" spans="1:3" x14ac:dyDescent="0.25">
      <c r="A659" s="5" t="s">
        <v>428</v>
      </c>
      <c r="B659" s="72">
        <v>42054</v>
      </c>
      <c r="C659" s="84">
        <v>0.47870370370370369</v>
      </c>
    </row>
    <row r="660" spans="1:3" x14ac:dyDescent="0.25">
      <c r="A660" s="5" t="s">
        <v>429</v>
      </c>
      <c r="B660" s="72">
        <v>42054</v>
      </c>
      <c r="C660" s="84">
        <v>0.46695601851851848</v>
      </c>
    </row>
    <row r="661" spans="1:3" x14ac:dyDescent="0.25">
      <c r="A661" s="5" t="s">
        <v>430</v>
      </c>
      <c r="B661" s="72">
        <v>42053</v>
      </c>
      <c r="C661" s="84">
        <v>0.15425925925925926</v>
      </c>
    </row>
    <row r="662" spans="1:3" x14ac:dyDescent="0.25">
      <c r="A662" s="5" t="s">
        <v>431</v>
      </c>
      <c r="B662" s="72">
        <v>42053</v>
      </c>
      <c r="C662" s="84">
        <v>5.393518518518519E-2</v>
      </c>
    </row>
    <row r="663" spans="1:3" x14ac:dyDescent="0.25">
      <c r="A663" s="5" t="s">
        <v>30</v>
      </c>
      <c r="B663" s="72">
        <v>42053</v>
      </c>
      <c r="C663" s="84">
        <v>4.9895833333333334E-2</v>
      </c>
    </row>
    <row r="664" spans="1:3" x14ac:dyDescent="0.25">
      <c r="A664" s="5" t="s">
        <v>60</v>
      </c>
      <c r="B664" s="72">
        <v>42053</v>
      </c>
      <c r="C664" s="84">
        <v>4.8009259259259258E-2</v>
      </c>
    </row>
    <row r="665" spans="1:3" x14ac:dyDescent="0.25">
      <c r="A665" s="5" t="s">
        <v>432</v>
      </c>
      <c r="B665" s="72">
        <v>42052</v>
      </c>
      <c r="C665" s="84">
        <v>0.12586805555555555</v>
      </c>
    </row>
    <row r="666" spans="1:3" x14ac:dyDescent="0.25">
      <c r="A666" s="5" t="s">
        <v>433</v>
      </c>
      <c r="B666" s="72">
        <v>42051</v>
      </c>
      <c r="C666" s="84">
        <v>0.41182870370370367</v>
      </c>
    </row>
    <row r="667" spans="1:3" x14ac:dyDescent="0.25">
      <c r="A667" s="5" t="s">
        <v>434</v>
      </c>
      <c r="B667" s="72">
        <v>42051</v>
      </c>
      <c r="C667" s="84">
        <v>0.3586226851851852</v>
      </c>
    </row>
    <row r="668" spans="1:3" x14ac:dyDescent="0.25">
      <c r="A668" s="5" t="s">
        <v>435</v>
      </c>
      <c r="B668" s="72">
        <v>42048</v>
      </c>
      <c r="C668" s="84">
        <v>0.37624999999999997</v>
      </c>
    </row>
    <row r="669" spans="1:3" x14ac:dyDescent="0.25">
      <c r="A669" s="5" t="s">
        <v>436</v>
      </c>
      <c r="B669" s="72">
        <v>42048</v>
      </c>
      <c r="C669" s="84">
        <v>0.24478009259259259</v>
      </c>
    </row>
    <row r="670" spans="1:3" x14ac:dyDescent="0.25">
      <c r="A670" s="5" t="s">
        <v>437</v>
      </c>
      <c r="B670" s="72">
        <v>42047</v>
      </c>
      <c r="C670" s="84">
        <v>0.58347222222222228</v>
      </c>
    </row>
    <row r="671" spans="1:3" x14ac:dyDescent="0.25">
      <c r="A671" s="5" t="s">
        <v>438</v>
      </c>
      <c r="B671" s="72">
        <v>42044</v>
      </c>
      <c r="C671" s="84">
        <v>0.32738425925925924</v>
      </c>
    </row>
    <row r="672" spans="1:3" x14ac:dyDescent="0.25">
      <c r="A672" s="5" t="s">
        <v>439</v>
      </c>
      <c r="B672" s="72">
        <v>42042</v>
      </c>
      <c r="C672" s="84">
        <v>0.47160879629629626</v>
      </c>
    </row>
    <row r="673" spans="1:3" x14ac:dyDescent="0.25">
      <c r="A673" s="5" t="s">
        <v>440</v>
      </c>
      <c r="B673" s="72">
        <v>42042</v>
      </c>
      <c r="C673" s="84">
        <v>0.15344907407407407</v>
      </c>
    </row>
    <row r="674" spans="1:3" x14ac:dyDescent="0.25">
      <c r="A674" s="5" t="s">
        <v>344</v>
      </c>
      <c r="B674" s="72">
        <v>42041</v>
      </c>
      <c r="C674" s="84">
        <v>0.17004629629629631</v>
      </c>
    </row>
    <row r="675" spans="1:3" x14ac:dyDescent="0.25">
      <c r="A675" s="5" t="s">
        <v>441</v>
      </c>
      <c r="B675" s="72">
        <v>42041</v>
      </c>
      <c r="C675" s="84">
        <v>0.1668287037037037</v>
      </c>
    </row>
    <row r="676" spans="1:3" x14ac:dyDescent="0.25">
      <c r="A676" s="5" t="s">
        <v>442</v>
      </c>
      <c r="B676" s="72">
        <v>42040</v>
      </c>
      <c r="C676" s="84">
        <v>0.84212962962962967</v>
      </c>
    </row>
    <row r="677" spans="1:3" x14ac:dyDescent="0.25">
      <c r="A677" s="5" t="s">
        <v>443</v>
      </c>
      <c r="B677" s="72">
        <v>42040</v>
      </c>
      <c r="C677" s="84">
        <v>0.32684027777777774</v>
      </c>
    </row>
    <row r="678" spans="1:3" x14ac:dyDescent="0.25">
      <c r="A678" s="5" t="s">
        <v>119</v>
      </c>
      <c r="B678" s="72">
        <v>42040</v>
      </c>
      <c r="C678" s="84">
        <v>0.1827199074074074</v>
      </c>
    </row>
    <row r="679" spans="1:3" x14ac:dyDescent="0.25">
      <c r="A679" s="5" t="s">
        <v>444</v>
      </c>
      <c r="B679" s="72">
        <v>42038</v>
      </c>
      <c r="C679" s="84">
        <v>0.8596759259259259</v>
      </c>
    </row>
    <row r="680" spans="1:3" x14ac:dyDescent="0.25">
      <c r="A680" s="5" t="s">
        <v>438</v>
      </c>
      <c r="B680" s="72">
        <v>42038</v>
      </c>
      <c r="C680" s="84">
        <v>0.72763888888888895</v>
      </c>
    </row>
    <row r="681" spans="1:3" x14ac:dyDescent="0.25">
      <c r="A681" s="5" t="s">
        <v>445</v>
      </c>
      <c r="B681" s="72">
        <v>42038</v>
      </c>
      <c r="C681" s="84">
        <v>0.60065972222222219</v>
      </c>
    </row>
    <row r="682" spans="1:3" x14ac:dyDescent="0.25">
      <c r="A682" s="5" t="s">
        <v>446</v>
      </c>
      <c r="B682" s="72">
        <v>42038</v>
      </c>
      <c r="C682" s="84">
        <v>0.32989583333333333</v>
      </c>
    </row>
    <row r="683" spans="1:3" x14ac:dyDescent="0.25">
      <c r="A683" s="5" t="s">
        <v>348</v>
      </c>
      <c r="B683" s="72">
        <v>42038</v>
      </c>
      <c r="C683" s="84">
        <v>0.10543981481481481</v>
      </c>
    </row>
    <row r="684" spans="1:3" x14ac:dyDescent="0.25">
      <c r="A684" s="5" t="s">
        <v>30</v>
      </c>
      <c r="B684" s="72">
        <v>42037</v>
      </c>
      <c r="C684" s="84">
        <v>0.70465277777777768</v>
      </c>
    </row>
    <row r="685" spans="1:3" x14ac:dyDescent="0.25">
      <c r="A685" s="5" t="s">
        <v>447</v>
      </c>
      <c r="B685" s="72">
        <v>42037</v>
      </c>
      <c r="C685" s="84">
        <v>0.63361111111111112</v>
      </c>
    </row>
    <row r="686" spans="1:3" x14ac:dyDescent="0.25">
      <c r="A686" s="5" t="s">
        <v>448</v>
      </c>
      <c r="B686" s="72">
        <v>42037</v>
      </c>
      <c r="C686" s="84">
        <v>0.39436342592592594</v>
      </c>
    </row>
    <row r="687" spans="1:3" x14ac:dyDescent="0.25">
      <c r="A687" s="5" t="s">
        <v>10</v>
      </c>
      <c r="B687" s="72">
        <v>42034</v>
      </c>
      <c r="C687" s="84">
        <v>0.7591782407407407</v>
      </c>
    </row>
    <row r="688" spans="1:3" x14ac:dyDescent="0.25">
      <c r="A688" s="5" t="s">
        <v>86</v>
      </c>
      <c r="B688" s="72">
        <v>42033</v>
      </c>
      <c r="C688" s="84">
        <v>0.72693287037037047</v>
      </c>
    </row>
    <row r="689" spans="1:3" x14ac:dyDescent="0.25">
      <c r="A689" s="5" t="s">
        <v>449</v>
      </c>
      <c r="B689" s="72">
        <v>42032</v>
      </c>
      <c r="C689" s="84">
        <v>0.83464120370370365</v>
      </c>
    </row>
    <row r="690" spans="1:3" x14ac:dyDescent="0.25">
      <c r="A690" s="5" t="s">
        <v>450</v>
      </c>
      <c r="B690" s="72">
        <v>42031</v>
      </c>
      <c r="C690" s="84">
        <v>0.45986111111111111</v>
      </c>
    </row>
    <row r="691" spans="1:3" x14ac:dyDescent="0.25">
      <c r="A691" s="5" t="s">
        <v>81</v>
      </c>
      <c r="B691" s="72">
        <v>42030</v>
      </c>
      <c r="C691" s="84">
        <v>0.8493750000000001</v>
      </c>
    </row>
    <row r="692" spans="1:3" x14ac:dyDescent="0.25">
      <c r="A692" s="5" t="s">
        <v>451</v>
      </c>
      <c r="B692" s="72">
        <v>42027</v>
      </c>
      <c r="C692" s="84">
        <v>0.83259259259259266</v>
      </c>
    </row>
    <row r="693" spans="1:3" x14ac:dyDescent="0.25">
      <c r="A693" s="5" t="s">
        <v>81</v>
      </c>
      <c r="B693" s="72">
        <v>42027</v>
      </c>
      <c r="C693" s="84">
        <v>0.15166666666666667</v>
      </c>
    </row>
    <row r="694" spans="1:3" x14ac:dyDescent="0.25">
      <c r="A694" s="5" t="s">
        <v>10</v>
      </c>
      <c r="B694" s="72">
        <v>42027</v>
      </c>
      <c r="C694" s="84">
        <v>9.7766203703703702E-2</v>
      </c>
    </row>
    <row r="695" spans="1:3" x14ac:dyDescent="0.25">
      <c r="A695" s="5" t="s">
        <v>452</v>
      </c>
      <c r="B695" s="72">
        <v>42026</v>
      </c>
      <c r="C695" s="84">
        <v>0.82804398148148151</v>
      </c>
    </row>
    <row r="696" spans="1:3" x14ac:dyDescent="0.25">
      <c r="A696" s="5" t="s">
        <v>453</v>
      </c>
      <c r="B696" s="72">
        <v>42025</v>
      </c>
      <c r="C696" s="84">
        <v>0.79931712962962964</v>
      </c>
    </row>
    <row r="697" spans="1:3" x14ac:dyDescent="0.25">
      <c r="A697" s="5" t="s">
        <v>119</v>
      </c>
      <c r="B697" s="72">
        <v>42025</v>
      </c>
      <c r="C697" s="84">
        <v>0.78437499999999993</v>
      </c>
    </row>
    <row r="698" spans="1:3" x14ac:dyDescent="0.25">
      <c r="A698" s="5" t="s">
        <v>454</v>
      </c>
      <c r="B698" s="72">
        <v>42025</v>
      </c>
      <c r="C698" s="84">
        <v>0.75747685185185187</v>
      </c>
    </row>
    <row r="699" spans="1:3" x14ac:dyDescent="0.25">
      <c r="A699" s="5" t="s">
        <v>455</v>
      </c>
      <c r="B699" s="72">
        <v>42025</v>
      </c>
      <c r="C699" s="84">
        <v>0.14086805555555557</v>
      </c>
    </row>
    <row r="700" spans="1:3" x14ac:dyDescent="0.25">
      <c r="A700" s="5" t="s">
        <v>10</v>
      </c>
      <c r="B700" s="72">
        <v>42025</v>
      </c>
      <c r="C700" s="84">
        <v>0.1378587962962963</v>
      </c>
    </row>
    <row r="701" spans="1:3" x14ac:dyDescent="0.25">
      <c r="A701" s="5" t="s">
        <v>456</v>
      </c>
      <c r="B701" s="72">
        <v>42024</v>
      </c>
      <c r="C701" s="84">
        <v>0.52451388888888884</v>
      </c>
    </row>
    <row r="702" spans="1:3" x14ac:dyDescent="0.25">
      <c r="A702" s="5" t="s">
        <v>457</v>
      </c>
      <c r="B702" s="72">
        <v>42024</v>
      </c>
      <c r="C702" s="84">
        <v>0.46454861111111106</v>
      </c>
    </row>
    <row r="703" spans="1:3" x14ac:dyDescent="0.25">
      <c r="A703" s="5" t="s">
        <v>355</v>
      </c>
      <c r="B703" s="72">
        <v>42021</v>
      </c>
      <c r="C703" s="84">
        <v>7.946759259259259E-2</v>
      </c>
    </row>
    <row r="704" spans="1:3" x14ac:dyDescent="0.25">
      <c r="A704" s="5" t="s">
        <v>458</v>
      </c>
      <c r="B704" s="72">
        <v>42020</v>
      </c>
      <c r="C704" s="84">
        <v>0.85035879629629629</v>
      </c>
    </row>
    <row r="705" spans="1:3" x14ac:dyDescent="0.25">
      <c r="A705" s="5" t="s">
        <v>459</v>
      </c>
      <c r="B705" s="72">
        <v>42020</v>
      </c>
      <c r="C705" s="84">
        <v>0.81300925925925915</v>
      </c>
    </row>
    <row r="706" spans="1:3" x14ac:dyDescent="0.25">
      <c r="A706" s="5" t="s">
        <v>30</v>
      </c>
      <c r="B706" s="72">
        <v>42020</v>
      </c>
      <c r="C706" s="84">
        <v>0.80518518518518523</v>
      </c>
    </row>
    <row r="707" spans="1:3" x14ac:dyDescent="0.25">
      <c r="A707" s="5" t="s">
        <v>460</v>
      </c>
      <c r="B707" s="72">
        <v>42020</v>
      </c>
      <c r="C707" s="84">
        <v>0.5012847222222222</v>
      </c>
    </row>
    <row r="708" spans="1:3" x14ac:dyDescent="0.25">
      <c r="A708" s="5" t="s">
        <v>10</v>
      </c>
      <c r="B708" s="72">
        <v>42019</v>
      </c>
      <c r="C708" s="84">
        <v>0.34966435185185185</v>
      </c>
    </row>
    <row r="709" spans="1:3" x14ac:dyDescent="0.25">
      <c r="A709" s="5" t="s">
        <v>461</v>
      </c>
      <c r="B709" s="72">
        <v>42017</v>
      </c>
      <c r="C709" s="84">
        <v>0.39815972222222223</v>
      </c>
    </row>
    <row r="710" spans="1:3" x14ac:dyDescent="0.25">
      <c r="A710" s="5" t="s">
        <v>462</v>
      </c>
      <c r="B710" s="72">
        <v>42016</v>
      </c>
      <c r="C710" s="84">
        <v>0.52836805555555555</v>
      </c>
    </row>
    <row r="711" spans="1:3" x14ac:dyDescent="0.25">
      <c r="B711" s="72">
        <v>42016</v>
      </c>
      <c r="C711" s="84">
        <v>0.39663194444444444</v>
      </c>
    </row>
    <row r="712" spans="1:3" x14ac:dyDescent="0.25">
      <c r="A712" s="5" t="s">
        <v>30</v>
      </c>
      <c r="B712" s="72">
        <v>42014</v>
      </c>
      <c r="C712" s="84">
        <v>2.0798611111111111E-2</v>
      </c>
    </row>
    <row r="713" spans="1:3" x14ac:dyDescent="0.25">
      <c r="A713" s="5" t="s">
        <v>463</v>
      </c>
      <c r="B713" s="72">
        <v>42013</v>
      </c>
      <c r="C713" s="84">
        <v>0.59355324074074078</v>
      </c>
    </row>
    <row r="714" spans="1:3" x14ac:dyDescent="0.25">
      <c r="A714" s="5" t="s">
        <v>464</v>
      </c>
      <c r="B714" s="72">
        <v>42013</v>
      </c>
      <c r="C714" s="84">
        <v>0.38653935185185184</v>
      </c>
    </row>
    <row r="715" spans="1:3" x14ac:dyDescent="0.25">
      <c r="A715" s="5" t="s">
        <v>60</v>
      </c>
      <c r="B715" s="72">
        <v>42013</v>
      </c>
      <c r="C715" s="84">
        <v>0.11542824074074075</v>
      </c>
    </row>
    <row r="716" spans="1:3" x14ac:dyDescent="0.25">
      <c r="A716" s="5" t="s">
        <v>465</v>
      </c>
      <c r="B716" s="72">
        <v>42012</v>
      </c>
      <c r="C716" s="84">
        <v>0.99624999999999997</v>
      </c>
    </row>
    <row r="717" spans="1:3" x14ac:dyDescent="0.25">
      <c r="A717" s="5" t="s">
        <v>466</v>
      </c>
      <c r="B717" s="72">
        <v>42012</v>
      </c>
      <c r="C717" s="84">
        <v>0.63412037037037039</v>
      </c>
    </row>
    <row r="718" spans="1:3" x14ac:dyDescent="0.25">
      <c r="A718" s="5" t="s">
        <v>30</v>
      </c>
      <c r="B718" s="72">
        <v>42011</v>
      </c>
      <c r="C718" s="84">
        <v>0.98258101851851853</v>
      </c>
    </row>
    <row r="719" spans="1:3" x14ac:dyDescent="0.25">
      <c r="A719" s="5" t="s">
        <v>21</v>
      </c>
      <c r="B719" s="72">
        <v>42011</v>
      </c>
      <c r="C719" s="84">
        <v>0.44825231481481481</v>
      </c>
    </row>
    <row r="720" spans="1:3" x14ac:dyDescent="0.25">
      <c r="A720" s="5" t="s">
        <v>467</v>
      </c>
      <c r="B720" s="72">
        <v>42011</v>
      </c>
      <c r="C720" s="84">
        <v>0.14225694444444445</v>
      </c>
    </row>
    <row r="721" spans="1:3" x14ac:dyDescent="0.25">
      <c r="A721" s="5" t="s">
        <v>30</v>
      </c>
      <c r="B721" s="72">
        <v>42011</v>
      </c>
      <c r="C721" s="84">
        <v>7.3668981481481488E-2</v>
      </c>
    </row>
    <row r="722" spans="1:3" x14ac:dyDescent="0.25">
      <c r="A722" s="5" t="s">
        <v>30</v>
      </c>
      <c r="B722" s="72">
        <v>42010</v>
      </c>
      <c r="C722" s="84">
        <v>0.94777777777777772</v>
      </c>
    </row>
    <row r="723" spans="1:3" x14ac:dyDescent="0.25">
      <c r="A723" s="5" t="s">
        <v>468</v>
      </c>
      <c r="B723" s="72">
        <v>42010</v>
      </c>
      <c r="C723" s="84">
        <v>0.33655092592592589</v>
      </c>
    </row>
    <row r="724" spans="1:3" x14ac:dyDescent="0.25">
      <c r="A724" s="5" t="s">
        <v>469</v>
      </c>
      <c r="B724" s="72">
        <v>42009</v>
      </c>
      <c r="C724" s="84">
        <v>0.94924768518518521</v>
      </c>
    </row>
    <row r="725" spans="1:3" x14ac:dyDescent="0.25">
      <c r="A725" s="5" t="s">
        <v>366</v>
      </c>
      <c r="B725" s="72">
        <v>42009</v>
      </c>
      <c r="C725" s="84">
        <v>0.51601851851851854</v>
      </c>
    </row>
    <row r="726" spans="1:3" x14ac:dyDescent="0.25">
      <c r="A726" s="5" t="s">
        <v>470</v>
      </c>
      <c r="B726" s="72">
        <v>42009</v>
      </c>
      <c r="C726" s="84">
        <v>0.51228009259259266</v>
      </c>
    </row>
    <row r="727" spans="1:3" x14ac:dyDescent="0.25">
      <c r="A727" s="5" t="s">
        <v>344</v>
      </c>
      <c r="B727" s="72">
        <v>42004</v>
      </c>
      <c r="C727" s="84">
        <v>0.50599537037037035</v>
      </c>
    </row>
    <row r="728" spans="1:3" x14ac:dyDescent="0.25">
      <c r="A728" s="5" t="s">
        <v>471</v>
      </c>
      <c r="B728" s="72">
        <v>42003</v>
      </c>
      <c r="C728" s="84">
        <v>0.48767361111111113</v>
      </c>
    </row>
    <row r="729" spans="1:3" x14ac:dyDescent="0.25">
      <c r="A729" s="5" t="s">
        <v>472</v>
      </c>
      <c r="B729" s="72">
        <v>42003</v>
      </c>
      <c r="C729" s="84">
        <v>0.46979166666666666</v>
      </c>
    </row>
    <row r="730" spans="1:3" x14ac:dyDescent="0.25">
      <c r="A730" s="5" t="s">
        <v>473</v>
      </c>
      <c r="B730" s="72">
        <v>42003</v>
      </c>
      <c r="C730" s="84">
        <v>0.26923611111111112</v>
      </c>
    </row>
    <row r="731" spans="1:3" x14ac:dyDescent="0.25">
      <c r="A731" s="5" t="s">
        <v>474</v>
      </c>
      <c r="B731" s="72">
        <v>42002</v>
      </c>
      <c r="C731" s="84">
        <v>0.41543981481481485</v>
      </c>
    </row>
    <row r="732" spans="1:3" x14ac:dyDescent="0.25">
      <c r="A732" s="5" t="s">
        <v>475</v>
      </c>
      <c r="B732" s="72">
        <v>41996</v>
      </c>
      <c r="C732" s="84">
        <v>0.41460648148148144</v>
      </c>
    </row>
    <row r="733" spans="1:3" x14ac:dyDescent="0.25">
      <c r="A733" s="5" t="s">
        <v>476</v>
      </c>
      <c r="B733" s="72">
        <v>41995</v>
      </c>
      <c r="C733" s="84">
        <v>0.55193287037037042</v>
      </c>
    </row>
    <row r="734" spans="1:3" x14ac:dyDescent="0.25">
      <c r="A734" s="5" t="s">
        <v>477</v>
      </c>
      <c r="B734" s="72">
        <v>41995</v>
      </c>
      <c r="C734" s="84">
        <v>0.53746527777777775</v>
      </c>
    </row>
    <row r="735" spans="1:3" x14ac:dyDescent="0.25">
      <c r="A735" s="5" t="s">
        <v>478</v>
      </c>
      <c r="B735" s="72">
        <v>41995</v>
      </c>
      <c r="C735" s="84">
        <v>0.53318287037037038</v>
      </c>
    </row>
    <row r="736" spans="1:3" x14ac:dyDescent="0.25">
      <c r="A736" s="5" t="s">
        <v>479</v>
      </c>
      <c r="B736" s="72">
        <v>41995</v>
      </c>
      <c r="C736" s="84">
        <v>0.51746527777777784</v>
      </c>
    </row>
    <row r="737" spans="1:3" x14ac:dyDescent="0.25">
      <c r="A737" s="5" t="s">
        <v>30</v>
      </c>
      <c r="B737" s="72">
        <v>41993</v>
      </c>
      <c r="C737" s="84">
        <v>3.3553240740740745E-2</v>
      </c>
    </row>
    <row r="738" spans="1:3" x14ac:dyDescent="0.25">
      <c r="A738" s="5" t="s">
        <v>480</v>
      </c>
      <c r="B738" s="72">
        <v>41992</v>
      </c>
      <c r="C738" s="84">
        <v>0.36603009259259256</v>
      </c>
    </row>
    <row r="739" spans="1:3" x14ac:dyDescent="0.25">
      <c r="A739" s="5" t="s">
        <v>481</v>
      </c>
      <c r="B739" s="72">
        <v>41991</v>
      </c>
      <c r="C739" s="84">
        <v>0.96681712962962962</v>
      </c>
    </row>
    <row r="740" spans="1:3" x14ac:dyDescent="0.25">
      <c r="A740" s="5" t="s">
        <v>482</v>
      </c>
      <c r="B740" s="72">
        <v>41990</v>
      </c>
      <c r="C740" s="84">
        <v>0.87387731481481479</v>
      </c>
    </row>
    <row r="741" spans="1:3" x14ac:dyDescent="0.25">
      <c r="A741" s="5" t="s">
        <v>483</v>
      </c>
      <c r="B741" s="72">
        <v>41990</v>
      </c>
      <c r="C741" s="84">
        <v>4.3252314814814813E-2</v>
      </c>
    </row>
    <row r="742" spans="1:3" x14ac:dyDescent="0.25">
      <c r="A742" s="5" t="s">
        <v>1155</v>
      </c>
      <c r="B742" s="72">
        <v>41989</v>
      </c>
      <c r="C742" s="84">
        <v>0.75542824074074078</v>
      </c>
    </row>
    <row r="743" spans="1:3" x14ac:dyDescent="0.25">
      <c r="A743" s="5" t="s">
        <v>484</v>
      </c>
      <c r="B743" s="72">
        <v>41989</v>
      </c>
      <c r="C743" s="84">
        <v>0.55960648148148151</v>
      </c>
    </row>
    <row r="744" spans="1:3" x14ac:dyDescent="0.25">
      <c r="A744" s="5" t="s">
        <v>80</v>
      </c>
      <c r="B744" s="72">
        <v>41988</v>
      </c>
      <c r="C744" s="84">
        <v>0.95008101851851856</v>
      </c>
    </row>
    <row r="745" spans="1:3" x14ac:dyDescent="0.25">
      <c r="A745" s="5" t="s">
        <v>485</v>
      </c>
      <c r="B745" s="72">
        <v>41988</v>
      </c>
      <c r="C745" s="84">
        <v>0.53280092592592598</v>
      </c>
    </row>
    <row r="746" spans="1:3" x14ac:dyDescent="0.25">
      <c r="A746" s="5" t="s">
        <v>486</v>
      </c>
      <c r="B746" s="72">
        <v>41985</v>
      </c>
      <c r="C746" s="84">
        <v>0.60581018518518526</v>
      </c>
    </row>
    <row r="747" spans="1:3" x14ac:dyDescent="0.25">
      <c r="A747" s="5" t="s">
        <v>487</v>
      </c>
      <c r="B747" s="72">
        <v>41985</v>
      </c>
      <c r="C747" s="84">
        <v>0.14321759259259259</v>
      </c>
    </row>
    <row r="748" spans="1:3" x14ac:dyDescent="0.25">
      <c r="A748" s="5" t="s">
        <v>488</v>
      </c>
      <c r="B748" s="72">
        <v>41984</v>
      </c>
      <c r="C748" s="84">
        <v>0.58408564814814812</v>
      </c>
    </row>
    <row r="749" spans="1:3" x14ac:dyDescent="0.25">
      <c r="A749" s="5" t="s">
        <v>489</v>
      </c>
      <c r="B749" s="72">
        <v>41984</v>
      </c>
      <c r="C749" s="84">
        <v>0.43354166666666666</v>
      </c>
    </row>
    <row r="750" spans="1:3" x14ac:dyDescent="0.25">
      <c r="A750" s="5" t="s">
        <v>490</v>
      </c>
      <c r="B750" s="72">
        <v>41983</v>
      </c>
      <c r="C750" s="84">
        <v>0.84549768518518509</v>
      </c>
    </row>
    <row r="751" spans="1:3" x14ac:dyDescent="0.25">
      <c r="A751" s="5" t="s">
        <v>14</v>
      </c>
      <c r="B751" s="72">
        <v>41982</v>
      </c>
      <c r="C751" s="84">
        <v>0.54861111111111105</v>
      </c>
    </row>
    <row r="752" spans="1:3" x14ac:dyDescent="0.25">
      <c r="A752" s="5" t="s">
        <v>30</v>
      </c>
      <c r="B752" s="72">
        <v>41982</v>
      </c>
      <c r="C752" s="84">
        <v>0.44488425925925923</v>
      </c>
    </row>
    <row r="753" spans="1:3" x14ac:dyDescent="0.25">
      <c r="A753" s="5" t="s">
        <v>491</v>
      </c>
      <c r="B753" s="72">
        <v>41982</v>
      </c>
      <c r="C753" s="84">
        <v>9.1122685185185182E-2</v>
      </c>
    </row>
    <row r="754" spans="1:3" x14ac:dyDescent="0.25">
      <c r="A754" s="5" t="s">
        <v>492</v>
      </c>
      <c r="B754" s="72">
        <v>41982</v>
      </c>
      <c r="C754" s="84">
        <v>8.998842592592593E-2</v>
      </c>
    </row>
    <row r="755" spans="1:3" x14ac:dyDescent="0.25">
      <c r="A755" s="5" t="s">
        <v>493</v>
      </c>
      <c r="B755" s="72">
        <v>41981</v>
      </c>
      <c r="C755" s="84">
        <v>0.87434027777777779</v>
      </c>
    </row>
    <row r="756" spans="1:3" x14ac:dyDescent="0.25">
      <c r="A756" s="5" t="s">
        <v>494</v>
      </c>
      <c r="B756" s="72">
        <v>41981</v>
      </c>
      <c r="C756" s="84">
        <v>0.87155092592592587</v>
      </c>
    </row>
    <row r="757" spans="1:3" x14ac:dyDescent="0.25">
      <c r="A757" s="5" t="s">
        <v>495</v>
      </c>
      <c r="B757" s="72">
        <v>41979</v>
      </c>
      <c r="C757" s="84">
        <v>0.15041666666666667</v>
      </c>
    </row>
    <row r="758" spans="1:3" x14ac:dyDescent="0.25">
      <c r="A758" s="5" t="s">
        <v>496</v>
      </c>
      <c r="B758" s="72">
        <v>41978</v>
      </c>
      <c r="C758" s="84">
        <v>0.17831018518518518</v>
      </c>
    </row>
    <row r="759" spans="1:3" x14ac:dyDescent="0.25">
      <c r="A759" s="5" t="s">
        <v>497</v>
      </c>
      <c r="B759" s="72">
        <v>41978</v>
      </c>
      <c r="C759" s="84">
        <v>0.17603009259259259</v>
      </c>
    </row>
    <row r="760" spans="1:3" x14ac:dyDescent="0.25">
      <c r="A760" s="5" t="s">
        <v>498</v>
      </c>
      <c r="B760" s="72">
        <v>41977</v>
      </c>
      <c r="C760" s="84">
        <v>0.77303240740740742</v>
      </c>
    </row>
    <row r="761" spans="1:3" x14ac:dyDescent="0.25">
      <c r="A761" s="5" t="s">
        <v>499</v>
      </c>
      <c r="B761" s="72">
        <v>41977</v>
      </c>
      <c r="C761" s="84">
        <v>0.18111111111111111</v>
      </c>
    </row>
    <row r="762" spans="1:3" x14ac:dyDescent="0.25">
      <c r="A762" s="5" t="s">
        <v>500</v>
      </c>
      <c r="B762" s="72">
        <v>41977</v>
      </c>
      <c r="C762" s="84">
        <v>0.17740740740740743</v>
      </c>
    </row>
    <row r="763" spans="1:3" x14ac:dyDescent="0.25">
      <c r="A763" s="5" t="s">
        <v>501</v>
      </c>
      <c r="B763" s="72">
        <v>41977</v>
      </c>
      <c r="C763" s="84">
        <v>0.10133101851851851</v>
      </c>
    </row>
    <row r="764" spans="1:3" x14ac:dyDescent="0.25">
      <c r="A764" s="5" t="s">
        <v>502</v>
      </c>
      <c r="B764" s="72">
        <v>41976</v>
      </c>
      <c r="C764" s="84">
        <v>0.87524305555555548</v>
      </c>
    </row>
    <row r="765" spans="1:3" x14ac:dyDescent="0.25">
      <c r="A765" s="5" t="s">
        <v>503</v>
      </c>
      <c r="B765" s="72">
        <v>41976</v>
      </c>
      <c r="C765" s="84">
        <v>0.40142361111111113</v>
      </c>
    </row>
    <row r="766" spans="1:3" x14ac:dyDescent="0.25">
      <c r="A766" s="5" t="s">
        <v>504</v>
      </c>
      <c r="B766" s="72">
        <v>41976</v>
      </c>
      <c r="C766" s="84">
        <v>0.39785879629629628</v>
      </c>
    </row>
    <row r="767" spans="1:3" x14ac:dyDescent="0.25">
      <c r="A767" s="5" t="s">
        <v>505</v>
      </c>
      <c r="B767" s="72">
        <v>41975</v>
      </c>
      <c r="C767" s="84">
        <v>0.68710648148148146</v>
      </c>
    </row>
    <row r="768" spans="1:3" x14ac:dyDescent="0.25">
      <c r="A768" s="5" t="s">
        <v>506</v>
      </c>
      <c r="B768" s="72">
        <v>41975</v>
      </c>
      <c r="C768" s="84">
        <v>0.46273148148148152</v>
      </c>
    </row>
    <row r="769" spans="1:3" x14ac:dyDescent="0.25">
      <c r="A769" s="5" t="s">
        <v>507</v>
      </c>
      <c r="B769" s="72">
        <v>41975</v>
      </c>
      <c r="C769" s="84">
        <v>0.36414351851851851</v>
      </c>
    </row>
    <row r="770" spans="1:3" x14ac:dyDescent="0.25">
      <c r="A770" s="5" t="s">
        <v>507</v>
      </c>
      <c r="B770" s="72">
        <v>41975</v>
      </c>
      <c r="C770" s="84">
        <v>0.36414351851851851</v>
      </c>
    </row>
    <row r="771" spans="1:3" x14ac:dyDescent="0.25">
      <c r="A771" s="5" t="s">
        <v>507</v>
      </c>
      <c r="B771" s="72">
        <v>41975</v>
      </c>
      <c r="C771" s="84">
        <v>0.36414351851851851</v>
      </c>
    </row>
    <row r="772" spans="1:3" x14ac:dyDescent="0.25">
      <c r="A772" s="5" t="s">
        <v>30</v>
      </c>
      <c r="B772" s="72">
        <v>41971</v>
      </c>
      <c r="C772" s="84">
        <v>8.7384259259259255E-3</v>
      </c>
    </row>
    <row r="773" spans="1:3" x14ac:dyDescent="0.25">
      <c r="A773" s="5" t="s">
        <v>508</v>
      </c>
      <c r="B773" s="72">
        <v>41969</v>
      </c>
      <c r="C773" s="84">
        <v>0.99679398148148157</v>
      </c>
    </row>
    <row r="774" spans="1:3" x14ac:dyDescent="0.25">
      <c r="A774" s="5" t="s">
        <v>509</v>
      </c>
      <c r="B774" s="72">
        <v>41969</v>
      </c>
      <c r="C774" s="84">
        <v>6.8726851851851858E-2</v>
      </c>
    </row>
    <row r="775" spans="1:3" x14ac:dyDescent="0.25">
      <c r="A775" s="5" t="s">
        <v>510</v>
      </c>
      <c r="B775" s="72">
        <v>41968</v>
      </c>
      <c r="C775" s="84">
        <v>0.56086805555555552</v>
      </c>
    </row>
    <row r="776" spans="1:3" x14ac:dyDescent="0.25">
      <c r="A776" s="5" t="s">
        <v>511</v>
      </c>
      <c r="B776" s="72">
        <v>41968</v>
      </c>
      <c r="C776" s="84">
        <v>0.17847222222222223</v>
      </c>
    </row>
    <row r="777" spans="1:3" x14ac:dyDescent="0.25">
      <c r="A777" s="5" t="s">
        <v>512</v>
      </c>
      <c r="B777" s="72">
        <v>41964</v>
      </c>
      <c r="C777" s="84">
        <v>0.78701388888888879</v>
      </c>
    </row>
    <row r="778" spans="1:3" x14ac:dyDescent="0.25">
      <c r="A778" s="5" t="s">
        <v>513</v>
      </c>
      <c r="B778" s="72">
        <v>41964</v>
      </c>
      <c r="C778" s="84">
        <v>0.76871527777777782</v>
      </c>
    </row>
    <row r="779" spans="1:3" x14ac:dyDescent="0.25">
      <c r="A779" s="5" t="s">
        <v>514</v>
      </c>
      <c r="B779" s="72">
        <v>41964</v>
      </c>
      <c r="C779" s="84">
        <v>0.57597222222222222</v>
      </c>
    </row>
    <row r="780" spans="1:3" x14ac:dyDescent="0.25">
      <c r="A780" s="5" t="s">
        <v>515</v>
      </c>
      <c r="B780" s="72">
        <v>41964</v>
      </c>
      <c r="C780" s="84">
        <v>0.51648148148148143</v>
      </c>
    </row>
    <row r="781" spans="1:3" x14ac:dyDescent="0.25">
      <c r="A781" s="5" t="s">
        <v>516</v>
      </c>
      <c r="B781" s="72">
        <v>41964</v>
      </c>
      <c r="C781" s="84">
        <v>0.1175462962962963</v>
      </c>
    </row>
    <row r="782" spans="1:3" x14ac:dyDescent="0.25">
      <c r="A782" s="5" t="s">
        <v>517</v>
      </c>
      <c r="B782" s="72">
        <v>41963</v>
      </c>
      <c r="C782" s="84">
        <v>0.46107638888888891</v>
      </c>
    </row>
    <row r="783" spans="1:3" x14ac:dyDescent="0.25">
      <c r="A783" s="5" t="s">
        <v>518</v>
      </c>
      <c r="B783" s="72">
        <v>41962</v>
      </c>
      <c r="C783" s="84">
        <v>0.15759259259259259</v>
      </c>
    </row>
    <row r="784" spans="1:3" x14ac:dyDescent="0.25">
      <c r="A784" s="5" t="s">
        <v>519</v>
      </c>
      <c r="B784" s="72">
        <v>41961</v>
      </c>
      <c r="C784" s="84">
        <v>0.53186342592592595</v>
      </c>
    </row>
    <row r="785" spans="1:3" x14ac:dyDescent="0.25">
      <c r="A785" s="5" t="s">
        <v>10</v>
      </c>
      <c r="B785" s="72">
        <v>41961</v>
      </c>
      <c r="C785" s="84">
        <v>0.17033564814814817</v>
      </c>
    </row>
    <row r="786" spans="1:3" x14ac:dyDescent="0.25">
      <c r="A786" s="5" t="s">
        <v>520</v>
      </c>
      <c r="B786" s="72">
        <v>41958</v>
      </c>
      <c r="C786" s="84">
        <v>0.17148148148148148</v>
      </c>
    </row>
    <row r="787" spans="1:3" x14ac:dyDescent="0.25">
      <c r="A787" s="5" t="s">
        <v>521</v>
      </c>
      <c r="B787" s="72">
        <v>41958</v>
      </c>
      <c r="C787" s="84">
        <v>0.16013888888888889</v>
      </c>
    </row>
    <row r="788" spans="1:3" x14ac:dyDescent="0.25">
      <c r="A788" s="5" t="s">
        <v>522</v>
      </c>
      <c r="B788" s="72">
        <v>41957</v>
      </c>
      <c r="C788" s="84">
        <v>0.73704861111111108</v>
      </c>
    </row>
    <row r="789" spans="1:3" x14ac:dyDescent="0.25">
      <c r="A789" s="5" t="s">
        <v>523</v>
      </c>
      <c r="B789" s="72">
        <v>41957</v>
      </c>
      <c r="C789" s="84">
        <v>0.5848726851851852</v>
      </c>
    </row>
    <row r="790" spans="1:3" x14ac:dyDescent="0.25">
      <c r="A790" s="5" t="s">
        <v>524</v>
      </c>
      <c r="B790" s="72">
        <v>41957</v>
      </c>
      <c r="C790" s="84">
        <v>0.53052083333333333</v>
      </c>
    </row>
    <row r="791" spans="1:3" x14ac:dyDescent="0.25">
      <c r="A791" s="5" t="s">
        <v>525</v>
      </c>
      <c r="B791" s="72">
        <v>41957</v>
      </c>
      <c r="C791" s="84">
        <v>0.41836805555555556</v>
      </c>
    </row>
    <row r="792" spans="1:3" x14ac:dyDescent="0.25">
      <c r="A792" s="5" t="s">
        <v>526</v>
      </c>
      <c r="B792" s="72">
        <v>41955</v>
      </c>
      <c r="C792" s="84">
        <v>0.87415509259259261</v>
      </c>
    </row>
    <row r="793" spans="1:3" x14ac:dyDescent="0.25">
      <c r="A793" s="5" t="s">
        <v>527</v>
      </c>
      <c r="B793" s="72">
        <v>41955</v>
      </c>
      <c r="C793" s="84">
        <v>0.72550925925925924</v>
      </c>
    </row>
    <row r="794" spans="1:3" x14ac:dyDescent="0.25">
      <c r="A794" s="5" t="s">
        <v>528</v>
      </c>
      <c r="B794" s="72">
        <v>41955</v>
      </c>
      <c r="C794" s="84">
        <v>0.72116898148148145</v>
      </c>
    </row>
    <row r="795" spans="1:3" x14ac:dyDescent="0.25">
      <c r="A795" s="5" t="s">
        <v>529</v>
      </c>
      <c r="B795" s="72">
        <v>41951</v>
      </c>
      <c r="C795" s="84">
        <v>0.14754629629629631</v>
      </c>
    </row>
    <row r="796" spans="1:3" x14ac:dyDescent="0.25">
      <c r="A796" s="5" t="s">
        <v>530</v>
      </c>
      <c r="B796" s="72">
        <v>41951</v>
      </c>
      <c r="C796" s="84">
        <v>0.12304398148148148</v>
      </c>
    </row>
    <row r="797" spans="1:3" x14ac:dyDescent="0.25">
      <c r="A797" s="5" t="s">
        <v>531</v>
      </c>
      <c r="B797" s="72">
        <v>41951</v>
      </c>
      <c r="C797" s="84">
        <v>3.1585648148148147E-2</v>
      </c>
    </row>
    <row r="798" spans="1:3" x14ac:dyDescent="0.25">
      <c r="A798" s="5" t="s">
        <v>532</v>
      </c>
      <c r="B798" s="72">
        <v>41949</v>
      </c>
      <c r="C798" s="84">
        <v>0.14174768518518518</v>
      </c>
    </row>
    <row r="799" spans="1:3" x14ac:dyDescent="0.25">
      <c r="A799" s="5" t="s">
        <v>533</v>
      </c>
      <c r="B799" s="72">
        <v>41948</v>
      </c>
      <c r="C799" s="84">
        <v>0.48730324074074072</v>
      </c>
    </row>
    <row r="800" spans="1:3" x14ac:dyDescent="0.25">
      <c r="A800" s="5" t="s">
        <v>534</v>
      </c>
      <c r="B800" s="72">
        <v>41947</v>
      </c>
      <c r="C800" s="84">
        <v>0.48119212962962959</v>
      </c>
    </row>
    <row r="801" spans="1:3" x14ac:dyDescent="0.25">
      <c r="A801" s="5" t="s">
        <v>535</v>
      </c>
      <c r="B801" s="72">
        <v>41947</v>
      </c>
      <c r="C801" s="84">
        <v>0.4798263888888889</v>
      </c>
    </row>
    <row r="802" spans="1:3" x14ac:dyDescent="0.25">
      <c r="A802" s="5" t="s">
        <v>536</v>
      </c>
      <c r="B802" s="72">
        <v>41946</v>
      </c>
      <c r="C802" s="84">
        <v>0.86072916666666666</v>
      </c>
    </row>
    <row r="803" spans="1:3" x14ac:dyDescent="0.25">
      <c r="A803" s="5" t="s">
        <v>537</v>
      </c>
      <c r="B803" s="72">
        <v>41944</v>
      </c>
      <c r="C803" s="84">
        <v>2.9629629629629627E-2</v>
      </c>
    </row>
    <row r="804" spans="1:3" x14ac:dyDescent="0.25">
      <c r="A804" s="5" t="s">
        <v>538</v>
      </c>
      <c r="B804" s="72">
        <v>41943</v>
      </c>
      <c r="C804" s="84">
        <v>0.81649305555555562</v>
      </c>
    </row>
    <row r="805" spans="1:3" x14ac:dyDescent="0.25">
      <c r="A805" s="5" t="s">
        <v>492</v>
      </c>
      <c r="B805" s="72">
        <v>41941</v>
      </c>
      <c r="C805" s="84">
        <v>0.10366898148148147</v>
      </c>
    </row>
    <row r="806" spans="1:3" x14ac:dyDescent="0.25">
      <c r="A806" s="5" t="s">
        <v>539</v>
      </c>
      <c r="B806" s="72">
        <v>41940</v>
      </c>
      <c r="C806" s="84">
        <v>0.57929398148148148</v>
      </c>
    </row>
    <row r="807" spans="1:3" x14ac:dyDescent="0.25">
      <c r="A807" s="5" t="s">
        <v>540</v>
      </c>
      <c r="B807" s="72">
        <v>41936</v>
      </c>
      <c r="C807" s="84">
        <v>0.74866898148148142</v>
      </c>
    </row>
    <row r="808" spans="1:3" x14ac:dyDescent="0.25">
      <c r="A808" s="5" t="s">
        <v>541</v>
      </c>
      <c r="B808" s="72">
        <v>41936</v>
      </c>
      <c r="C808" s="84">
        <v>0.68837962962962962</v>
      </c>
    </row>
    <row r="809" spans="1:3" x14ac:dyDescent="0.25">
      <c r="A809" s="5" t="s">
        <v>542</v>
      </c>
      <c r="B809" s="72">
        <v>41936</v>
      </c>
      <c r="C809" s="84">
        <v>0.68604166666666666</v>
      </c>
    </row>
    <row r="810" spans="1:3" x14ac:dyDescent="0.25">
      <c r="A810" s="5" t="s">
        <v>538</v>
      </c>
      <c r="B810" s="72">
        <v>41936</v>
      </c>
      <c r="C810" s="84">
        <v>0.5552083333333333</v>
      </c>
    </row>
    <row r="811" spans="1:3" x14ac:dyDescent="0.25">
      <c r="A811" s="5" t="s">
        <v>543</v>
      </c>
      <c r="B811" s="72">
        <v>41936</v>
      </c>
      <c r="C811" s="84">
        <v>0.40915509259259258</v>
      </c>
    </row>
    <row r="812" spans="1:3" x14ac:dyDescent="0.25">
      <c r="A812" s="5" t="s">
        <v>219</v>
      </c>
      <c r="B812" s="72">
        <v>41935</v>
      </c>
      <c r="C812" s="84">
        <v>0.72681712962962963</v>
      </c>
    </row>
    <row r="813" spans="1:3" x14ac:dyDescent="0.25">
      <c r="A813" s="5" t="s">
        <v>86</v>
      </c>
      <c r="B813" s="72">
        <v>41935</v>
      </c>
      <c r="C813" s="84">
        <v>0.6372916666666667</v>
      </c>
    </row>
    <row r="814" spans="1:3" x14ac:dyDescent="0.25">
      <c r="A814" s="5" t="s">
        <v>544</v>
      </c>
      <c r="B814" s="72">
        <v>41934</v>
      </c>
      <c r="C814" s="84">
        <v>0.58974537037037034</v>
      </c>
    </row>
    <row r="815" spans="1:3" x14ac:dyDescent="0.25">
      <c r="A815" s="5" t="s">
        <v>545</v>
      </c>
      <c r="B815" s="72">
        <v>41933</v>
      </c>
      <c r="C815" s="84">
        <v>0.75548611111111119</v>
      </c>
    </row>
    <row r="816" spans="1:3" x14ac:dyDescent="0.25">
      <c r="A816" s="5" t="s">
        <v>546</v>
      </c>
      <c r="B816" s="72">
        <v>41932</v>
      </c>
      <c r="C816" s="84">
        <v>0.55297453703703703</v>
      </c>
    </row>
    <row r="817" spans="1:3" x14ac:dyDescent="0.25">
      <c r="A817" s="5" t="s">
        <v>547</v>
      </c>
      <c r="B817" s="72">
        <v>41929</v>
      </c>
      <c r="C817" s="84">
        <v>0.98819444444444438</v>
      </c>
    </row>
    <row r="818" spans="1:3" x14ac:dyDescent="0.25">
      <c r="A818" s="5" t="s">
        <v>310</v>
      </c>
      <c r="B818" s="72">
        <v>41929</v>
      </c>
      <c r="C818" s="84">
        <v>6.5787037037037033E-2</v>
      </c>
    </row>
    <row r="819" spans="1:3" x14ac:dyDescent="0.25">
      <c r="A819" s="5" t="s">
        <v>548</v>
      </c>
      <c r="B819" s="72">
        <v>41927</v>
      </c>
      <c r="C819" s="84">
        <v>0.70865740740740746</v>
      </c>
    </row>
    <row r="820" spans="1:3" x14ac:dyDescent="0.25">
      <c r="A820" s="5" t="s">
        <v>549</v>
      </c>
      <c r="B820" s="72">
        <v>41927</v>
      </c>
      <c r="C820" s="84">
        <v>0.6762731481481481</v>
      </c>
    </row>
    <row r="821" spans="1:3" x14ac:dyDescent="0.25">
      <c r="A821" s="5" t="s">
        <v>550</v>
      </c>
      <c r="B821" s="72">
        <v>41927</v>
      </c>
      <c r="C821" s="84">
        <v>6.598379629629629E-2</v>
      </c>
    </row>
    <row r="822" spans="1:3" x14ac:dyDescent="0.25">
      <c r="A822" s="5" t="s">
        <v>551</v>
      </c>
      <c r="B822" s="72">
        <v>41926</v>
      </c>
      <c r="C822" s="84">
        <v>0.11728009259259259</v>
      </c>
    </row>
    <row r="823" spans="1:3" x14ac:dyDescent="0.25">
      <c r="A823" s="5" t="s">
        <v>552</v>
      </c>
      <c r="B823" s="72">
        <v>41926</v>
      </c>
      <c r="C823" s="84">
        <v>0.10773148148148148</v>
      </c>
    </row>
    <row r="824" spans="1:3" x14ac:dyDescent="0.25">
      <c r="A824" s="5" t="s">
        <v>553</v>
      </c>
      <c r="B824" s="72">
        <v>41923</v>
      </c>
      <c r="C824" s="84">
        <v>7.7083333333333337E-2</v>
      </c>
    </row>
    <row r="825" spans="1:3" x14ac:dyDescent="0.25">
      <c r="A825" s="5" t="s">
        <v>116</v>
      </c>
      <c r="B825" s="72">
        <v>41923</v>
      </c>
      <c r="C825" s="84">
        <v>7.5347222222222218E-2</v>
      </c>
    </row>
    <row r="826" spans="1:3" x14ac:dyDescent="0.25">
      <c r="A826" s="5" t="s">
        <v>554</v>
      </c>
      <c r="B826" s="72">
        <v>41922</v>
      </c>
      <c r="C826" s="84">
        <v>0.52709490740740739</v>
      </c>
    </row>
    <row r="827" spans="1:3" x14ac:dyDescent="0.25">
      <c r="A827" s="5" t="s">
        <v>555</v>
      </c>
      <c r="B827" s="72">
        <v>41922</v>
      </c>
      <c r="C827" s="84">
        <v>0.49655092592592592</v>
      </c>
    </row>
    <row r="828" spans="1:3" x14ac:dyDescent="0.25">
      <c r="A828" s="5" t="s">
        <v>556</v>
      </c>
      <c r="B828" s="72">
        <v>41922</v>
      </c>
      <c r="C828" s="84">
        <v>0.35947916666666663</v>
      </c>
    </row>
    <row r="829" spans="1:3" x14ac:dyDescent="0.25">
      <c r="A829" s="5" t="s">
        <v>557</v>
      </c>
      <c r="B829" s="72">
        <v>41921</v>
      </c>
      <c r="C829" s="84">
        <v>0.99181712962962953</v>
      </c>
    </row>
    <row r="830" spans="1:3" x14ac:dyDescent="0.25">
      <c r="A830" s="5" t="s">
        <v>558</v>
      </c>
      <c r="B830" s="72">
        <v>41921</v>
      </c>
      <c r="C830" s="84">
        <v>0.74344907407407401</v>
      </c>
    </row>
    <row r="831" spans="1:3" x14ac:dyDescent="0.25">
      <c r="A831" s="5" t="s">
        <v>141</v>
      </c>
      <c r="B831" s="72">
        <v>41920</v>
      </c>
      <c r="C831" s="84">
        <v>0.90788194444444448</v>
      </c>
    </row>
    <row r="832" spans="1:3" x14ac:dyDescent="0.25">
      <c r="A832" s="5" t="s">
        <v>559</v>
      </c>
      <c r="B832" s="72">
        <v>41920</v>
      </c>
      <c r="C832" s="84">
        <v>0.83759259259259267</v>
      </c>
    </row>
    <row r="833" spans="1:3" x14ac:dyDescent="0.25">
      <c r="A833" s="5" t="s">
        <v>141</v>
      </c>
      <c r="B833" s="72">
        <v>41920</v>
      </c>
      <c r="C833" s="84">
        <v>4.6759259259259257E-2</v>
      </c>
    </row>
    <row r="834" spans="1:3" x14ac:dyDescent="0.25">
      <c r="A834" s="5" t="s">
        <v>141</v>
      </c>
      <c r="B834" s="72">
        <v>41920</v>
      </c>
      <c r="C834" s="84">
        <v>4.5011574074074072E-2</v>
      </c>
    </row>
    <row r="835" spans="1:3" x14ac:dyDescent="0.25">
      <c r="A835" s="5" t="s">
        <v>560</v>
      </c>
      <c r="B835" s="72">
        <v>41913</v>
      </c>
      <c r="C835" s="84">
        <v>0.55328703703703697</v>
      </c>
    </row>
    <row r="836" spans="1:3" x14ac:dyDescent="0.25">
      <c r="A836" s="5" t="s">
        <v>561</v>
      </c>
      <c r="B836" s="72">
        <v>41913</v>
      </c>
      <c r="C836" s="84">
        <v>0.52512731481481478</v>
      </c>
    </row>
    <row r="837" spans="1:3" x14ac:dyDescent="0.25">
      <c r="A837" s="5" t="s">
        <v>562</v>
      </c>
      <c r="B837" s="72">
        <v>41913</v>
      </c>
      <c r="C837" s="84">
        <v>0.49648148148148147</v>
      </c>
    </row>
    <row r="838" spans="1:3" x14ac:dyDescent="0.25">
      <c r="A838" s="5" t="s">
        <v>563</v>
      </c>
      <c r="B838" s="72">
        <v>41913</v>
      </c>
      <c r="C838" s="84">
        <v>0.46820601851851856</v>
      </c>
    </row>
    <row r="839" spans="1:3" x14ac:dyDescent="0.25">
      <c r="A839" s="5" t="s">
        <v>564</v>
      </c>
      <c r="B839" s="72">
        <v>41911</v>
      </c>
      <c r="C839" s="84">
        <v>0.53728009259259257</v>
      </c>
    </row>
    <row r="840" spans="1:3" x14ac:dyDescent="0.25">
      <c r="A840" s="5" t="s">
        <v>565</v>
      </c>
      <c r="B840" s="72">
        <v>41907</v>
      </c>
      <c r="C840" s="84">
        <v>0.1257175925925926</v>
      </c>
    </row>
    <row r="841" spans="1:3" x14ac:dyDescent="0.25">
      <c r="A841" s="5" t="s">
        <v>86</v>
      </c>
      <c r="B841" s="72">
        <v>41907</v>
      </c>
      <c r="C841" s="84">
        <v>1.1226851851851851E-3</v>
      </c>
    </row>
    <row r="842" spans="1:3" x14ac:dyDescent="0.25">
      <c r="A842" s="5" t="s">
        <v>566</v>
      </c>
      <c r="B842" s="72">
        <v>41906</v>
      </c>
      <c r="C842" s="84">
        <v>0.96521990740740737</v>
      </c>
    </row>
    <row r="843" spans="1:3" x14ac:dyDescent="0.25">
      <c r="A843" s="5" t="s">
        <v>567</v>
      </c>
      <c r="B843" s="72">
        <v>41906</v>
      </c>
      <c r="C843" s="84">
        <v>0.46685185185185185</v>
      </c>
    </row>
    <row r="844" spans="1:3" x14ac:dyDescent="0.25">
      <c r="A844" s="5" t="s">
        <v>568</v>
      </c>
      <c r="B844" s="72">
        <v>41906</v>
      </c>
      <c r="C844" s="84">
        <v>0.43516203703703704</v>
      </c>
    </row>
    <row r="845" spans="1:3" x14ac:dyDescent="0.25">
      <c r="A845" s="5" t="s">
        <v>569</v>
      </c>
      <c r="B845" s="72">
        <v>41906</v>
      </c>
      <c r="C845" s="84">
        <v>2.7199074074074074E-3</v>
      </c>
    </row>
    <row r="846" spans="1:3" x14ac:dyDescent="0.25">
      <c r="A846" s="5" t="s">
        <v>570</v>
      </c>
      <c r="B846" s="72">
        <v>41905</v>
      </c>
      <c r="C846" s="84">
        <v>0.8892592592592593</v>
      </c>
    </row>
    <row r="847" spans="1:3" x14ac:dyDescent="0.25">
      <c r="A847" s="5" t="s">
        <v>571</v>
      </c>
      <c r="B847" s="72">
        <v>41900</v>
      </c>
      <c r="C847" s="84">
        <v>0.75840277777777787</v>
      </c>
    </row>
    <row r="848" spans="1:3" x14ac:dyDescent="0.25">
      <c r="A848" s="5" t="s">
        <v>30</v>
      </c>
      <c r="B848" s="72">
        <v>41900</v>
      </c>
      <c r="C848" s="84">
        <v>0.13149305555555554</v>
      </c>
    </row>
    <row r="849" spans="1:3" x14ac:dyDescent="0.25">
      <c r="A849" s="5" t="s">
        <v>572</v>
      </c>
      <c r="B849" s="72">
        <v>41899</v>
      </c>
      <c r="C849" s="84">
        <v>0.81130787037037033</v>
      </c>
    </row>
    <row r="850" spans="1:3" x14ac:dyDescent="0.25">
      <c r="A850" s="5" t="s">
        <v>573</v>
      </c>
      <c r="B850" s="72">
        <v>41899</v>
      </c>
      <c r="C850" s="84">
        <v>0.80737268518518512</v>
      </c>
    </row>
    <row r="851" spans="1:3" x14ac:dyDescent="0.25">
      <c r="A851" s="5" t="s">
        <v>574</v>
      </c>
      <c r="B851" s="72">
        <v>41898</v>
      </c>
      <c r="C851" s="84">
        <v>0.86512731481481486</v>
      </c>
    </row>
    <row r="852" spans="1:3" x14ac:dyDescent="0.25">
      <c r="A852" s="5" t="s">
        <v>575</v>
      </c>
      <c r="B852" s="72">
        <v>41897</v>
      </c>
      <c r="C852" s="84">
        <v>0.98991898148148139</v>
      </c>
    </row>
    <row r="853" spans="1:3" x14ac:dyDescent="0.25">
      <c r="A853" s="5" t="s">
        <v>576</v>
      </c>
      <c r="B853" s="72">
        <v>41894</v>
      </c>
      <c r="C853" s="84">
        <v>0.68164351851851857</v>
      </c>
    </row>
    <row r="854" spans="1:3" x14ac:dyDescent="0.25">
      <c r="A854" s="5" t="s">
        <v>60</v>
      </c>
      <c r="B854" s="72">
        <v>41893</v>
      </c>
      <c r="C854" s="84">
        <v>0.80158564814814814</v>
      </c>
    </row>
    <row r="855" spans="1:3" x14ac:dyDescent="0.25">
      <c r="A855" s="5" t="s">
        <v>577</v>
      </c>
      <c r="B855" s="72">
        <v>41891</v>
      </c>
      <c r="C855" s="84">
        <v>0.67421296296296296</v>
      </c>
    </row>
    <row r="856" spans="1:3" x14ac:dyDescent="0.25">
      <c r="A856" s="5" t="s">
        <v>578</v>
      </c>
      <c r="B856" s="72">
        <v>41891</v>
      </c>
      <c r="C856" s="84">
        <v>0.39196759259259256</v>
      </c>
    </row>
    <row r="857" spans="1:3" x14ac:dyDescent="0.25">
      <c r="A857" s="5" t="s">
        <v>579</v>
      </c>
      <c r="B857" s="72">
        <v>41890</v>
      </c>
      <c r="C857" s="84">
        <v>0.85082175925925929</v>
      </c>
    </row>
    <row r="858" spans="1:3" x14ac:dyDescent="0.25">
      <c r="A858" s="5" t="s">
        <v>580</v>
      </c>
      <c r="B858" s="72">
        <v>41890</v>
      </c>
      <c r="C858" s="84">
        <v>0.42075231481481484</v>
      </c>
    </row>
    <row r="859" spans="1:3" x14ac:dyDescent="0.25">
      <c r="A859" s="5" t="s">
        <v>581</v>
      </c>
      <c r="B859" s="72">
        <v>41887</v>
      </c>
      <c r="C859" s="84">
        <v>0.74697916666666664</v>
      </c>
    </row>
    <row r="860" spans="1:3" x14ac:dyDescent="0.25">
      <c r="A860" s="5" t="s">
        <v>582</v>
      </c>
      <c r="B860" s="72">
        <v>41886</v>
      </c>
      <c r="C860" s="84">
        <v>0.73188657407407398</v>
      </c>
    </row>
    <row r="861" spans="1:3" x14ac:dyDescent="0.25">
      <c r="A861" s="5" t="s">
        <v>583</v>
      </c>
      <c r="B861" s="72">
        <v>41885</v>
      </c>
      <c r="C861" s="84">
        <v>0.86511574074074071</v>
      </c>
    </row>
    <row r="862" spans="1:3" x14ac:dyDescent="0.25">
      <c r="A862" s="5" t="s">
        <v>584</v>
      </c>
      <c r="B862" s="72">
        <v>41885</v>
      </c>
      <c r="C862" s="84">
        <v>0.69579861111111108</v>
      </c>
    </row>
    <row r="863" spans="1:3" x14ac:dyDescent="0.25">
      <c r="A863" s="5" t="s">
        <v>148</v>
      </c>
      <c r="B863" s="72">
        <v>41884</v>
      </c>
      <c r="C863" s="84">
        <v>1.3090277777777779E-2</v>
      </c>
    </row>
    <row r="864" spans="1:3" x14ac:dyDescent="0.25">
      <c r="A864" s="5" t="s">
        <v>585</v>
      </c>
      <c r="B864" s="72">
        <v>41883</v>
      </c>
      <c r="C864" s="84">
        <v>0.84554398148148147</v>
      </c>
    </row>
    <row r="865" spans="1:3" x14ac:dyDescent="0.25">
      <c r="A865" s="5" t="s">
        <v>586</v>
      </c>
      <c r="B865" s="72">
        <v>41880</v>
      </c>
      <c r="C865" s="84">
        <v>0.99285879629629636</v>
      </c>
    </row>
    <row r="866" spans="1:3" x14ac:dyDescent="0.25">
      <c r="A866" s="5" t="s">
        <v>587</v>
      </c>
      <c r="B866" s="72">
        <v>41880</v>
      </c>
      <c r="C866" s="84">
        <v>0.12881944444444446</v>
      </c>
    </row>
    <row r="867" spans="1:3" x14ac:dyDescent="0.25">
      <c r="A867" s="5" t="s">
        <v>588</v>
      </c>
      <c r="B867" s="72">
        <v>41880</v>
      </c>
      <c r="C867" s="84">
        <v>0.12725694444444444</v>
      </c>
    </row>
    <row r="868" spans="1:3" x14ac:dyDescent="0.25">
      <c r="A868" s="5" t="s">
        <v>589</v>
      </c>
      <c r="B868" s="72">
        <v>41879</v>
      </c>
      <c r="C868" s="84">
        <v>0.84846064814814814</v>
      </c>
    </row>
    <row r="869" spans="1:3" x14ac:dyDescent="0.25">
      <c r="A869" s="5" t="s">
        <v>70</v>
      </c>
      <c r="B869" s="72">
        <v>41878</v>
      </c>
      <c r="C869" s="84">
        <v>0.12684027777777776</v>
      </c>
    </row>
    <row r="870" spans="1:3" x14ac:dyDescent="0.25">
      <c r="A870" s="5" t="s">
        <v>590</v>
      </c>
      <c r="B870" s="72">
        <v>41877</v>
      </c>
      <c r="C870" s="84">
        <v>0.71356481481481471</v>
      </c>
    </row>
    <row r="871" spans="1:3" x14ac:dyDescent="0.25">
      <c r="A871" s="5" t="s">
        <v>591</v>
      </c>
      <c r="B871" s="72">
        <v>41877</v>
      </c>
      <c r="C871" s="84">
        <v>6.7013888888888887E-3</v>
      </c>
    </row>
    <row r="872" spans="1:3" x14ac:dyDescent="0.25">
      <c r="A872" s="5" t="s">
        <v>592</v>
      </c>
      <c r="B872" s="72">
        <v>41876</v>
      </c>
      <c r="C872" s="84">
        <v>0.56714120370370369</v>
      </c>
    </row>
    <row r="873" spans="1:3" x14ac:dyDescent="0.25">
      <c r="A873" s="5" t="s">
        <v>30</v>
      </c>
      <c r="B873" s="72">
        <v>41876</v>
      </c>
      <c r="C873" s="84">
        <v>0.50966435185185188</v>
      </c>
    </row>
    <row r="874" spans="1:3" x14ac:dyDescent="0.25">
      <c r="A874" s="5" t="s">
        <v>593</v>
      </c>
      <c r="B874" s="72">
        <v>41872</v>
      </c>
      <c r="C874" s="84">
        <v>0.45962962962962961</v>
      </c>
    </row>
    <row r="875" spans="1:3" x14ac:dyDescent="0.25">
      <c r="A875" s="5" t="s">
        <v>10</v>
      </c>
      <c r="B875" s="72">
        <v>41872</v>
      </c>
      <c r="C875" s="84">
        <v>0.23515046296296296</v>
      </c>
    </row>
    <row r="876" spans="1:3" x14ac:dyDescent="0.25">
      <c r="A876" s="5" t="s">
        <v>594</v>
      </c>
      <c r="B876" s="72">
        <v>41859</v>
      </c>
      <c r="C876" s="84">
        <v>0.64877314814814813</v>
      </c>
    </row>
    <row r="877" spans="1:3" x14ac:dyDescent="0.25">
      <c r="A877" s="5" t="s">
        <v>595</v>
      </c>
      <c r="B877" s="72">
        <v>41852</v>
      </c>
      <c r="C877" s="84">
        <v>0.63893518518518522</v>
      </c>
    </row>
    <row r="878" spans="1:3" x14ac:dyDescent="0.25">
      <c r="A878" s="5" t="s">
        <v>596</v>
      </c>
      <c r="B878" s="72">
        <v>41851</v>
      </c>
      <c r="C878" s="84">
        <v>0.55394675925925929</v>
      </c>
    </row>
    <row r="879" spans="1:3" x14ac:dyDescent="0.25">
      <c r="A879" s="5" t="s">
        <v>597</v>
      </c>
      <c r="B879" s="72">
        <v>41844</v>
      </c>
      <c r="C879" s="84">
        <v>0.43322916666666672</v>
      </c>
    </row>
    <row r="880" spans="1:3" x14ac:dyDescent="0.25">
      <c r="A880" s="5" t="s">
        <v>598</v>
      </c>
      <c r="B880" s="72">
        <v>41844</v>
      </c>
      <c r="C880" s="84">
        <v>0.37223379629629627</v>
      </c>
    </row>
    <row r="881" spans="1:3" x14ac:dyDescent="0.25">
      <c r="A881" s="5" t="s">
        <v>599</v>
      </c>
      <c r="B881" s="72">
        <v>41843</v>
      </c>
      <c r="C881" s="84">
        <v>0.78388888888888886</v>
      </c>
    </row>
    <row r="882" spans="1:3" x14ac:dyDescent="0.25">
      <c r="A882" s="5" t="s">
        <v>304</v>
      </c>
      <c r="B882" s="72">
        <v>41843</v>
      </c>
      <c r="C882" s="84">
        <v>0.77469907407407401</v>
      </c>
    </row>
    <row r="883" spans="1:3" x14ac:dyDescent="0.25">
      <c r="A883" s="5" t="s">
        <v>600</v>
      </c>
      <c r="B883" s="72">
        <v>41842</v>
      </c>
      <c r="C883" s="84">
        <v>0.82988425925925924</v>
      </c>
    </row>
    <row r="884" spans="1:3" x14ac:dyDescent="0.25">
      <c r="A884" s="5" t="s">
        <v>601</v>
      </c>
      <c r="B884" s="72">
        <v>41842</v>
      </c>
      <c r="C884" s="84">
        <v>0.70712962962962955</v>
      </c>
    </row>
    <row r="885" spans="1:3" x14ac:dyDescent="0.25">
      <c r="A885" s="5" t="s">
        <v>602</v>
      </c>
      <c r="B885" s="72">
        <v>41841</v>
      </c>
      <c r="C885" s="84">
        <v>0.86893518518518509</v>
      </c>
    </row>
    <row r="886" spans="1:3" x14ac:dyDescent="0.25">
      <c r="A886" s="5" t="s">
        <v>603</v>
      </c>
      <c r="B886" s="72">
        <v>41838</v>
      </c>
      <c r="C886" s="84">
        <v>0.50240740740740741</v>
      </c>
    </row>
    <row r="887" spans="1:3" x14ac:dyDescent="0.25">
      <c r="A887" s="5" t="s">
        <v>604</v>
      </c>
      <c r="B887" s="72">
        <v>41838</v>
      </c>
      <c r="C887" s="84">
        <v>0.40759259259259256</v>
      </c>
    </row>
    <row r="888" spans="1:3" x14ac:dyDescent="0.25">
      <c r="A888" s="5" t="s">
        <v>601</v>
      </c>
      <c r="B888" s="72">
        <v>41837</v>
      </c>
      <c r="C888" s="84">
        <v>0.29314814814814816</v>
      </c>
    </row>
    <row r="889" spans="1:3" x14ac:dyDescent="0.25">
      <c r="A889" s="5" t="s">
        <v>605</v>
      </c>
      <c r="B889" s="72">
        <v>41835</v>
      </c>
      <c r="C889" s="84">
        <v>0.53425925925925932</v>
      </c>
    </row>
    <row r="890" spans="1:3" x14ac:dyDescent="0.25">
      <c r="A890" s="5" t="s">
        <v>30</v>
      </c>
      <c r="B890" s="72">
        <v>41830</v>
      </c>
      <c r="C890" s="84">
        <v>0.17747685185185183</v>
      </c>
    </row>
    <row r="891" spans="1:3" x14ac:dyDescent="0.25">
      <c r="A891" s="5" t="s">
        <v>606</v>
      </c>
      <c r="B891" s="72">
        <v>41829</v>
      </c>
      <c r="C891" s="84">
        <v>0.51126157407407413</v>
      </c>
    </row>
    <row r="892" spans="1:3" x14ac:dyDescent="0.25">
      <c r="A892" s="5" t="s">
        <v>606</v>
      </c>
      <c r="B892" s="72">
        <v>41828</v>
      </c>
      <c r="C892" s="84">
        <v>0.51550925925925928</v>
      </c>
    </row>
    <row r="893" spans="1:3" x14ac:dyDescent="0.25">
      <c r="A893" s="5" t="s">
        <v>141</v>
      </c>
      <c r="B893" s="72">
        <v>41827</v>
      </c>
      <c r="C893" s="84">
        <v>0.45601851851851855</v>
      </c>
    </row>
    <row r="894" spans="1:3" x14ac:dyDescent="0.25">
      <c r="A894" s="5" t="s">
        <v>141</v>
      </c>
      <c r="B894" s="72">
        <v>41824</v>
      </c>
      <c r="C894" s="84">
        <v>0.76937500000000003</v>
      </c>
    </row>
    <row r="895" spans="1:3" x14ac:dyDescent="0.25">
      <c r="A895" s="5" t="s">
        <v>607</v>
      </c>
      <c r="B895" s="72">
        <v>41824</v>
      </c>
      <c r="C895" s="84">
        <v>0.73398148148148146</v>
      </c>
    </row>
    <row r="896" spans="1:3" x14ac:dyDescent="0.25">
      <c r="A896" s="5" t="s">
        <v>569</v>
      </c>
      <c r="B896" s="72">
        <v>41824</v>
      </c>
      <c r="C896" s="84">
        <v>0.73177083333333337</v>
      </c>
    </row>
    <row r="897" spans="1:3" x14ac:dyDescent="0.25">
      <c r="A897" s="5" t="s">
        <v>10</v>
      </c>
      <c r="B897" s="72">
        <v>41823</v>
      </c>
      <c r="C897" s="84">
        <v>0.84766203703703702</v>
      </c>
    </row>
    <row r="898" spans="1:3" x14ac:dyDescent="0.25">
      <c r="A898" s="5" t="s">
        <v>608</v>
      </c>
      <c r="B898" s="72">
        <v>41823</v>
      </c>
      <c r="C898" s="84">
        <v>0.68111111111111111</v>
      </c>
    </row>
    <row r="899" spans="1:3" x14ac:dyDescent="0.25">
      <c r="A899" s="5" t="s">
        <v>609</v>
      </c>
      <c r="B899" s="72">
        <v>41823</v>
      </c>
      <c r="C899" s="84">
        <v>0.61170138888888892</v>
      </c>
    </row>
    <row r="900" spans="1:3" x14ac:dyDescent="0.25">
      <c r="A900" s="5" t="s">
        <v>610</v>
      </c>
      <c r="B900" s="72">
        <v>41823</v>
      </c>
      <c r="C900" s="84">
        <v>0.53203703703703698</v>
      </c>
    </row>
    <row r="901" spans="1:3" x14ac:dyDescent="0.25">
      <c r="A901" s="5" t="s">
        <v>611</v>
      </c>
      <c r="B901" s="72">
        <v>41822</v>
      </c>
      <c r="C901" s="84">
        <v>0.71447916666666667</v>
      </c>
    </row>
    <row r="902" spans="1:3" x14ac:dyDescent="0.25">
      <c r="A902" s="5" t="s">
        <v>612</v>
      </c>
      <c r="B902" s="72">
        <v>41822</v>
      </c>
      <c r="C902" s="84">
        <v>0.5352662037037037</v>
      </c>
    </row>
    <row r="903" spans="1:3" x14ac:dyDescent="0.25">
      <c r="A903" s="5" t="s">
        <v>613</v>
      </c>
      <c r="B903" s="72">
        <v>41822</v>
      </c>
      <c r="C903" s="84">
        <v>0.47364583333333332</v>
      </c>
    </row>
    <row r="904" spans="1:3" x14ac:dyDescent="0.25">
      <c r="A904" s="5" t="s">
        <v>614</v>
      </c>
      <c r="B904" s="72">
        <v>41822</v>
      </c>
      <c r="C904" s="84">
        <v>0.40791666666666665</v>
      </c>
    </row>
    <row r="905" spans="1:3" x14ac:dyDescent="0.25">
      <c r="A905" s="5" t="s">
        <v>615</v>
      </c>
      <c r="B905" s="72">
        <v>41822</v>
      </c>
      <c r="C905" s="84">
        <v>0.16315972222222222</v>
      </c>
    </row>
    <row r="906" spans="1:3" x14ac:dyDescent="0.25">
      <c r="A906" s="5" t="s">
        <v>616</v>
      </c>
      <c r="B906" s="72">
        <v>41821</v>
      </c>
      <c r="C906" s="84">
        <v>0.77591435185185187</v>
      </c>
    </row>
    <row r="907" spans="1:3" x14ac:dyDescent="0.25">
      <c r="A907" s="5" t="s">
        <v>617</v>
      </c>
      <c r="B907" s="72">
        <v>41821</v>
      </c>
      <c r="C907" s="84">
        <v>0.77407407407407414</v>
      </c>
    </row>
    <row r="908" spans="1:3" x14ac:dyDescent="0.25">
      <c r="A908" s="5" t="s">
        <v>618</v>
      </c>
      <c r="B908" s="72">
        <v>41821</v>
      </c>
      <c r="C908" s="84">
        <v>0.56770833333333337</v>
      </c>
    </row>
    <row r="909" spans="1:3" x14ac:dyDescent="0.25">
      <c r="A909" s="5" t="s">
        <v>10</v>
      </c>
      <c r="B909" s="72">
        <v>41818</v>
      </c>
      <c r="C909" s="84">
        <v>0.1464236111111111</v>
      </c>
    </row>
    <row r="910" spans="1:3" x14ac:dyDescent="0.25">
      <c r="A910" s="5" t="s">
        <v>569</v>
      </c>
      <c r="B910" s="72">
        <v>41818</v>
      </c>
      <c r="C910" s="84">
        <v>0.14356481481481481</v>
      </c>
    </row>
    <row r="911" spans="1:3" x14ac:dyDescent="0.25">
      <c r="A911" s="5" t="s">
        <v>619</v>
      </c>
      <c r="B911" s="72">
        <v>41817</v>
      </c>
      <c r="C911" s="84">
        <v>0.17067129629629629</v>
      </c>
    </row>
    <row r="912" spans="1:3" x14ac:dyDescent="0.25">
      <c r="A912" s="5" t="s">
        <v>10</v>
      </c>
      <c r="B912" s="72">
        <v>41817</v>
      </c>
      <c r="C912" s="84">
        <v>0.1695601851851852</v>
      </c>
    </row>
    <row r="913" spans="1:3" x14ac:dyDescent="0.25">
      <c r="A913" s="5" t="s">
        <v>75</v>
      </c>
      <c r="B913" s="72">
        <v>41816</v>
      </c>
      <c r="C913" s="84">
        <v>0.52811342592592592</v>
      </c>
    </row>
    <row r="914" spans="1:3" x14ac:dyDescent="0.25">
      <c r="A914" s="5" t="s">
        <v>620</v>
      </c>
      <c r="B914" s="72">
        <v>41815</v>
      </c>
      <c r="C914" s="84">
        <v>0.8601967592592592</v>
      </c>
    </row>
    <row r="915" spans="1:3" x14ac:dyDescent="0.25">
      <c r="A915" s="5" t="s">
        <v>621</v>
      </c>
      <c r="B915" s="72">
        <v>41814</v>
      </c>
      <c r="C915" s="84">
        <v>0.79402777777777789</v>
      </c>
    </row>
    <row r="916" spans="1:3" x14ac:dyDescent="0.25">
      <c r="A916" s="5" t="s">
        <v>492</v>
      </c>
      <c r="B916" s="72">
        <v>41814</v>
      </c>
      <c r="C916" s="84">
        <v>0.1801851851851852</v>
      </c>
    </row>
    <row r="917" spans="1:3" x14ac:dyDescent="0.25">
      <c r="A917" s="5" t="s">
        <v>10</v>
      </c>
      <c r="B917" s="72">
        <v>41814</v>
      </c>
      <c r="C917" s="84">
        <v>0.17885416666666668</v>
      </c>
    </row>
    <row r="918" spans="1:3" x14ac:dyDescent="0.25">
      <c r="A918" s="5" t="s">
        <v>622</v>
      </c>
      <c r="B918" s="72">
        <v>41810</v>
      </c>
      <c r="C918" s="84">
        <v>0.79791666666666661</v>
      </c>
    </row>
    <row r="919" spans="1:3" x14ac:dyDescent="0.25">
      <c r="A919" s="5" t="s">
        <v>30</v>
      </c>
      <c r="B919" s="72">
        <v>41810</v>
      </c>
      <c r="C919" s="84">
        <v>0.78331018518518514</v>
      </c>
    </row>
    <row r="920" spans="1:3" x14ac:dyDescent="0.25">
      <c r="A920" s="5" t="s">
        <v>623</v>
      </c>
      <c r="B920" s="72">
        <v>41810</v>
      </c>
      <c r="C920" s="84">
        <v>0.5236574074074074</v>
      </c>
    </row>
    <row r="921" spans="1:3" x14ac:dyDescent="0.25">
      <c r="A921" s="5" t="s">
        <v>624</v>
      </c>
      <c r="B921" s="72">
        <v>41810</v>
      </c>
      <c r="C921" s="84">
        <v>0.4745949074074074</v>
      </c>
    </row>
    <row r="922" spans="1:3" x14ac:dyDescent="0.25">
      <c r="A922" s="5" t="s">
        <v>625</v>
      </c>
      <c r="B922" s="72">
        <v>41810</v>
      </c>
      <c r="C922" s="84">
        <v>0.17373842592592592</v>
      </c>
    </row>
    <row r="923" spans="1:3" x14ac:dyDescent="0.25">
      <c r="A923" s="5" t="s">
        <v>626</v>
      </c>
      <c r="B923" s="72">
        <v>41810</v>
      </c>
      <c r="C923" s="84">
        <v>0.16626157407407408</v>
      </c>
    </row>
    <row r="924" spans="1:3" x14ac:dyDescent="0.25">
      <c r="A924" s="5" t="s">
        <v>627</v>
      </c>
      <c r="B924" s="72">
        <v>41810</v>
      </c>
      <c r="C924" s="84">
        <v>7.7546296296296294E-2</v>
      </c>
    </row>
    <row r="925" spans="1:3" x14ac:dyDescent="0.25">
      <c r="A925" s="5" t="s">
        <v>628</v>
      </c>
      <c r="B925" s="72">
        <v>41809</v>
      </c>
      <c r="C925" s="84">
        <v>0.62974537037037037</v>
      </c>
    </row>
    <row r="926" spans="1:3" x14ac:dyDescent="0.25">
      <c r="A926" s="5" t="s">
        <v>629</v>
      </c>
      <c r="B926" s="72">
        <v>41808</v>
      </c>
      <c r="C926" s="84">
        <v>0.96103009259259264</v>
      </c>
    </row>
    <row r="927" spans="1:3" x14ac:dyDescent="0.25">
      <c r="A927" s="5" t="s">
        <v>630</v>
      </c>
      <c r="B927" s="72">
        <v>41808</v>
      </c>
      <c r="C927" s="84">
        <v>0.83459490740740738</v>
      </c>
    </row>
    <row r="928" spans="1:3" x14ac:dyDescent="0.25">
      <c r="A928" s="5" t="s">
        <v>10</v>
      </c>
      <c r="B928" s="72">
        <v>41808</v>
      </c>
      <c r="C928" s="84">
        <v>0.73707175925925927</v>
      </c>
    </row>
    <row r="929" spans="1:3" x14ac:dyDescent="0.25">
      <c r="A929" s="5" t="s">
        <v>285</v>
      </c>
      <c r="B929" s="72">
        <v>41808</v>
      </c>
      <c r="C929" s="84">
        <v>0.72943287037037041</v>
      </c>
    </row>
    <row r="930" spans="1:3" x14ac:dyDescent="0.25">
      <c r="A930" s="5" t="s">
        <v>631</v>
      </c>
      <c r="B930" s="72">
        <v>41808</v>
      </c>
      <c r="C930" s="84">
        <v>0.33085648148148145</v>
      </c>
    </row>
    <row r="931" spans="1:3" x14ac:dyDescent="0.25">
      <c r="A931" s="5" t="s">
        <v>632</v>
      </c>
      <c r="B931" s="72">
        <v>41807</v>
      </c>
      <c r="C931" s="84">
        <v>0.88915509259259251</v>
      </c>
    </row>
    <row r="932" spans="1:3" x14ac:dyDescent="0.25">
      <c r="A932" s="5" t="s">
        <v>34</v>
      </c>
      <c r="B932" s="72">
        <v>41807</v>
      </c>
      <c r="C932" s="84">
        <v>0.88619212962962957</v>
      </c>
    </row>
    <row r="933" spans="1:3" x14ac:dyDescent="0.25">
      <c r="A933" s="5" t="s">
        <v>633</v>
      </c>
      <c r="B933" s="72">
        <v>41807</v>
      </c>
      <c r="C933" s="84">
        <v>0.4826273148148148</v>
      </c>
    </row>
    <row r="934" spans="1:3" x14ac:dyDescent="0.25">
      <c r="A934" s="5" t="s">
        <v>634</v>
      </c>
      <c r="B934" s="72">
        <v>41807</v>
      </c>
      <c r="C934" s="84">
        <v>0.45895833333333336</v>
      </c>
    </row>
    <row r="935" spans="1:3" x14ac:dyDescent="0.25">
      <c r="A935" s="5" t="s">
        <v>635</v>
      </c>
      <c r="B935" s="72">
        <v>41807</v>
      </c>
      <c r="C935" s="84">
        <v>0.4496412037037037</v>
      </c>
    </row>
    <row r="936" spans="1:3" x14ac:dyDescent="0.25">
      <c r="A936" s="5" t="s">
        <v>636</v>
      </c>
      <c r="B936" s="72">
        <v>41807</v>
      </c>
      <c r="C936" s="84">
        <v>0.39726851851851852</v>
      </c>
    </row>
    <row r="937" spans="1:3" x14ac:dyDescent="0.25">
      <c r="A937" s="5" t="s">
        <v>637</v>
      </c>
      <c r="B937" s="72">
        <v>41806</v>
      </c>
      <c r="C937" s="84">
        <v>0.77193287037037039</v>
      </c>
    </row>
    <row r="938" spans="1:3" x14ac:dyDescent="0.25">
      <c r="A938" s="5" t="s">
        <v>638</v>
      </c>
      <c r="B938" s="72">
        <v>41806</v>
      </c>
      <c r="C938" s="84">
        <v>0.41846064814814815</v>
      </c>
    </row>
    <row r="939" spans="1:3" x14ac:dyDescent="0.25">
      <c r="A939" s="5" t="s">
        <v>639</v>
      </c>
      <c r="B939" s="72">
        <v>41806</v>
      </c>
      <c r="C939" s="84">
        <v>0.36951388888888892</v>
      </c>
    </row>
    <row r="940" spans="1:3" x14ac:dyDescent="0.25">
      <c r="A940" s="5" t="s">
        <v>640</v>
      </c>
      <c r="B940" s="72">
        <v>41804</v>
      </c>
      <c r="C940" s="84">
        <v>0.15884259259259259</v>
      </c>
    </row>
    <row r="941" spans="1:3" x14ac:dyDescent="0.25">
      <c r="A941" s="5" t="s">
        <v>14</v>
      </c>
      <c r="B941" s="72">
        <v>41804</v>
      </c>
      <c r="C941" s="84">
        <v>8.2847222222222225E-2</v>
      </c>
    </row>
    <row r="942" spans="1:3" x14ac:dyDescent="0.25">
      <c r="A942" s="5" t="s">
        <v>641</v>
      </c>
      <c r="B942" s="72">
        <v>41802</v>
      </c>
      <c r="C942" s="84">
        <v>0.94547453703703699</v>
      </c>
    </row>
    <row r="943" spans="1:3" x14ac:dyDescent="0.25">
      <c r="A943" s="5" t="s">
        <v>642</v>
      </c>
      <c r="B943" s="72">
        <v>41802</v>
      </c>
      <c r="C943" s="84">
        <v>0.81564814814814823</v>
      </c>
    </row>
    <row r="944" spans="1:3" x14ac:dyDescent="0.25">
      <c r="A944" s="5" t="s">
        <v>643</v>
      </c>
      <c r="B944" s="72">
        <v>41802</v>
      </c>
      <c r="C944" s="84">
        <v>0.57906250000000004</v>
      </c>
    </row>
    <row r="945" spans="1:3" x14ac:dyDescent="0.25">
      <c r="A945" s="5" t="s">
        <v>644</v>
      </c>
      <c r="B945" s="72">
        <v>41802</v>
      </c>
      <c r="C945" s="84">
        <v>8.3807870370370366E-2</v>
      </c>
    </row>
    <row r="946" spans="1:3" x14ac:dyDescent="0.25">
      <c r="A946" s="5" t="s">
        <v>645</v>
      </c>
      <c r="B946" s="72">
        <v>41801</v>
      </c>
      <c r="C946" s="84">
        <v>0.39458333333333334</v>
      </c>
    </row>
    <row r="947" spans="1:3" x14ac:dyDescent="0.25">
      <c r="A947" s="5" t="s">
        <v>30</v>
      </c>
      <c r="B947" s="72">
        <v>41801</v>
      </c>
      <c r="C947" s="84">
        <v>0.15702546296296296</v>
      </c>
    </row>
    <row r="948" spans="1:3" x14ac:dyDescent="0.25">
      <c r="A948" s="5" t="s">
        <v>357</v>
      </c>
      <c r="B948" s="72">
        <v>41801</v>
      </c>
      <c r="C948" s="84">
        <v>7.480324074074074E-2</v>
      </c>
    </row>
    <row r="949" spans="1:3" x14ac:dyDescent="0.25">
      <c r="A949" s="5" t="s">
        <v>646</v>
      </c>
      <c r="B949" s="72">
        <v>41800</v>
      </c>
      <c r="C949" s="84">
        <v>0.97479166666666661</v>
      </c>
    </row>
    <row r="950" spans="1:3" x14ac:dyDescent="0.25">
      <c r="A950" s="5" t="s">
        <v>647</v>
      </c>
      <c r="B950" s="72">
        <v>41800</v>
      </c>
      <c r="C950" s="84">
        <v>0.97013888888888899</v>
      </c>
    </row>
    <row r="951" spans="1:3" x14ac:dyDescent="0.25">
      <c r="A951" s="5" t="s">
        <v>648</v>
      </c>
      <c r="B951" s="72">
        <v>41800</v>
      </c>
      <c r="C951" s="84">
        <v>0.33956018518518521</v>
      </c>
    </row>
    <row r="952" spans="1:3" x14ac:dyDescent="0.25">
      <c r="A952" s="5" t="s">
        <v>649</v>
      </c>
      <c r="B952" s="72">
        <v>41796</v>
      </c>
      <c r="C952" s="84">
        <v>0.16234953703703703</v>
      </c>
    </row>
    <row r="953" spans="1:3" x14ac:dyDescent="0.25">
      <c r="A953" s="5" t="s">
        <v>650</v>
      </c>
      <c r="B953" s="72">
        <v>41795</v>
      </c>
      <c r="C953" s="84">
        <v>0.70502314814814815</v>
      </c>
    </row>
    <row r="954" spans="1:3" x14ac:dyDescent="0.25">
      <c r="A954" s="5" t="s">
        <v>651</v>
      </c>
      <c r="B954" s="72">
        <v>41795</v>
      </c>
      <c r="C954" s="84">
        <v>0.1769212962962963</v>
      </c>
    </row>
    <row r="955" spans="1:3" x14ac:dyDescent="0.25">
      <c r="A955" s="5" t="s">
        <v>652</v>
      </c>
      <c r="B955" s="72">
        <v>41795</v>
      </c>
      <c r="C955" s="84">
        <v>0.17531249999999998</v>
      </c>
    </row>
    <row r="956" spans="1:3" x14ac:dyDescent="0.25">
      <c r="A956" s="5" t="s">
        <v>653</v>
      </c>
      <c r="B956" s="72">
        <v>41795</v>
      </c>
      <c r="C956" s="84">
        <v>0.17201388888888888</v>
      </c>
    </row>
    <row r="957" spans="1:3" x14ac:dyDescent="0.25">
      <c r="A957" s="5" t="s">
        <v>654</v>
      </c>
      <c r="B957" s="72">
        <v>41795</v>
      </c>
      <c r="C957" s="84">
        <v>2.8692129629629633E-2</v>
      </c>
    </row>
    <row r="958" spans="1:3" x14ac:dyDescent="0.25">
      <c r="A958" s="5" t="s">
        <v>655</v>
      </c>
      <c r="B958" s="72">
        <v>41794</v>
      </c>
      <c r="C958" s="84">
        <v>0.59225694444444443</v>
      </c>
    </row>
    <row r="959" spans="1:3" x14ac:dyDescent="0.25">
      <c r="A959" s="5" t="s">
        <v>656</v>
      </c>
      <c r="B959" s="72">
        <v>41794</v>
      </c>
      <c r="C959" s="84">
        <v>0.58819444444444446</v>
      </c>
    </row>
    <row r="960" spans="1:3" x14ac:dyDescent="0.25">
      <c r="A960" s="5" t="s">
        <v>657</v>
      </c>
      <c r="B960" s="72">
        <v>41794</v>
      </c>
      <c r="C960" s="84">
        <v>0.56827546296296294</v>
      </c>
    </row>
    <row r="961" spans="1:3" x14ac:dyDescent="0.25">
      <c r="A961" s="5" t="s">
        <v>658</v>
      </c>
      <c r="B961" s="72">
        <v>41794</v>
      </c>
      <c r="C961" s="84">
        <v>0.55644675925925924</v>
      </c>
    </row>
    <row r="962" spans="1:3" x14ac:dyDescent="0.25">
      <c r="A962" s="5" t="s">
        <v>659</v>
      </c>
      <c r="B962" s="72">
        <v>41793</v>
      </c>
      <c r="C962" s="84">
        <v>0.17582175925925925</v>
      </c>
    </row>
    <row r="963" spans="1:3" x14ac:dyDescent="0.25">
      <c r="A963" s="5" t="s">
        <v>569</v>
      </c>
      <c r="B963" s="72">
        <v>41793</v>
      </c>
      <c r="C963" s="84">
        <v>0.17307870370370371</v>
      </c>
    </row>
    <row r="964" spans="1:3" x14ac:dyDescent="0.25">
      <c r="A964" s="5" t="s">
        <v>660</v>
      </c>
      <c r="B964" s="72">
        <v>41792</v>
      </c>
      <c r="C964" s="84">
        <v>0.53263888888888888</v>
      </c>
    </row>
    <row r="965" spans="1:3" x14ac:dyDescent="0.25">
      <c r="A965" s="5" t="s">
        <v>661</v>
      </c>
      <c r="B965" s="72">
        <v>41789</v>
      </c>
      <c r="C965" s="84">
        <v>0.4029282407407408</v>
      </c>
    </row>
    <row r="966" spans="1:3" x14ac:dyDescent="0.25">
      <c r="A966" s="5" t="s">
        <v>662</v>
      </c>
      <c r="B966" s="72">
        <v>41788</v>
      </c>
      <c r="C966" s="84">
        <v>7.3506944444444444E-2</v>
      </c>
    </row>
    <row r="967" spans="1:3" x14ac:dyDescent="0.25">
      <c r="A967" s="5" t="s">
        <v>663</v>
      </c>
      <c r="B967" s="72">
        <v>41786</v>
      </c>
      <c r="C967" s="84">
        <v>0.18399305555555556</v>
      </c>
    </row>
    <row r="968" spans="1:3" x14ac:dyDescent="0.25">
      <c r="A968" s="5" t="s">
        <v>664</v>
      </c>
      <c r="B968" s="72">
        <v>41785</v>
      </c>
      <c r="C968" s="84">
        <v>0.87</v>
      </c>
    </row>
    <row r="969" spans="1:3" x14ac:dyDescent="0.25">
      <c r="A969" s="5" t="s">
        <v>665</v>
      </c>
      <c r="B969" s="72">
        <v>41785</v>
      </c>
      <c r="C969" s="84">
        <v>0.3512615740740741</v>
      </c>
    </row>
    <row r="970" spans="1:3" x14ac:dyDescent="0.25">
      <c r="A970" s="5" t="s">
        <v>666</v>
      </c>
      <c r="B970" s="72">
        <v>41781</v>
      </c>
      <c r="C970" s="84">
        <v>0.39206018518518521</v>
      </c>
    </row>
    <row r="971" spans="1:3" x14ac:dyDescent="0.25">
      <c r="A971" s="5" t="s">
        <v>667</v>
      </c>
      <c r="B971" s="72">
        <v>41781</v>
      </c>
      <c r="C971" s="84">
        <v>0.34131944444444445</v>
      </c>
    </row>
    <row r="972" spans="1:3" x14ac:dyDescent="0.25">
      <c r="A972" s="5" t="s">
        <v>668</v>
      </c>
      <c r="B972" s="72">
        <v>41780</v>
      </c>
      <c r="C972" s="84">
        <v>0.44766203703703705</v>
      </c>
    </row>
    <row r="973" spans="1:3" x14ac:dyDescent="0.25">
      <c r="A973" s="5" t="s">
        <v>669</v>
      </c>
      <c r="B973" s="72">
        <v>41780</v>
      </c>
      <c r="C973" s="84">
        <v>0.44459490740740742</v>
      </c>
    </row>
    <row r="974" spans="1:3" x14ac:dyDescent="0.25">
      <c r="A974" s="5" t="s">
        <v>670</v>
      </c>
      <c r="B974" s="72">
        <v>41779</v>
      </c>
      <c r="C974" s="84">
        <v>0.79728009259259258</v>
      </c>
    </row>
    <row r="975" spans="1:3" x14ac:dyDescent="0.25">
      <c r="A975" s="5" t="s">
        <v>671</v>
      </c>
      <c r="B975" s="72">
        <v>41779</v>
      </c>
      <c r="C975" s="84">
        <v>0.16400462962962961</v>
      </c>
    </row>
    <row r="976" spans="1:3" x14ac:dyDescent="0.25">
      <c r="A976" s="5" t="s">
        <v>672</v>
      </c>
      <c r="B976" s="72">
        <v>41778</v>
      </c>
      <c r="C976" s="84">
        <v>0.87381944444444448</v>
      </c>
    </row>
    <row r="977" spans="1:3" x14ac:dyDescent="0.25">
      <c r="A977" s="5" t="s">
        <v>673</v>
      </c>
      <c r="B977" s="72">
        <v>41778</v>
      </c>
      <c r="C977" s="84">
        <v>0.66115740740740747</v>
      </c>
    </row>
    <row r="978" spans="1:3" x14ac:dyDescent="0.25">
      <c r="A978" s="5" t="s">
        <v>673</v>
      </c>
      <c r="B978" s="72">
        <v>41778</v>
      </c>
      <c r="C978" s="84">
        <v>0.66115740740740747</v>
      </c>
    </row>
    <row r="979" spans="1:3" x14ac:dyDescent="0.25">
      <c r="A979" s="5" t="s">
        <v>673</v>
      </c>
      <c r="B979" s="72">
        <v>41778</v>
      </c>
      <c r="C979" s="84">
        <v>0.66115740740740747</v>
      </c>
    </row>
    <row r="980" spans="1:3" x14ac:dyDescent="0.25">
      <c r="A980" s="5" t="s">
        <v>30</v>
      </c>
      <c r="B980" s="72">
        <v>41776</v>
      </c>
      <c r="C980" s="84">
        <v>0.17432870370370371</v>
      </c>
    </row>
    <row r="981" spans="1:3" x14ac:dyDescent="0.25">
      <c r="A981" s="5" t="s">
        <v>674</v>
      </c>
      <c r="B981" s="72">
        <v>41776</v>
      </c>
      <c r="C981" s="84">
        <v>8.5324074074074066E-2</v>
      </c>
    </row>
    <row r="982" spans="1:3" x14ac:dyDescent="0.25">
      <c r="A982" s="5" t="s">
        <v>60</v>
      </c>
      <c r="B982" s="72">
        <v>41775</v>
      </c>
      <c r="C982" s="84">
        <v>0.99225694444444434</v>
      </c>
    </row>
    <row r="983" spans="1:3" x14ac:dyDescent="0.25">
      <c r="A983" s="5" t="s">
        <v>675</v>
      </c>
      <c r="B983" s="72">
        <v>41775</v>
      </c>
      <c r="C983" s="84">
        <v>0.86675925925925934</v>
      </c>
    </row>
    <row r="984" spans="1:3" x14ac:dyDescent="0.25">
      <c r="A984" s="5" t="s">
        <v>676</v>
      </c>
      <c r="B984" s="72">
        <v>41773</v>
      </c>
      <c r="C984" s="84">
        <v>0.86137731481481483</v>
      </c>
    </row>
    <row r="985" spans="1:3" x14ac:dyDescent="0.25">
      <c r="A985" s="5" t="s">
        <v>677</v>
      </c>
      <c r="B985" s="72">
        <v>41771</v>
      </c>
      <c r="C985" s="84">
        <v>0.85543981481481479</v>
      </c>
    </row>
    <row r="986" spans="1:3" x14ac:dyDescent="0.25">
      <c r="A986" s="5" t="s">
        <v>492</v>
      </c>
      <c r="B986" s="72">
        <v>41764</v>
      </c>
      <c r="C986" s="84">
        <v>0.4468287037037037</v>
      </c>
    </row>
    <row r="987" spans="1:3" x14ac:dyDescent="0.25">
      <c r="A987" s="5" t="s">
        <v>678</v>
      </c>
      <c r="B987" s="72">
        <v>41759</v>
      </c>
      <c r="C987" s="84">
        <v>0.84013888888888888</v>
      </c>
    </row>
    <row r="988" spans="1:3" x14ac:dyDescent="0.25">
      <c r="A988" s="5" t="s">
        <v>679</v>
      </c>
      <c r="B988" s="72">
        <v>41759</v>
      </c>
      <c r="C988" s="84">
        <v>0.72277777777777785</v>
      </c>
    </row>
    <row r="989" spans="1:3" x14ac:dyDescent="0.25">
      <c r="A989" s="5" t="s">
        <v>680</v>
      </c>
      <c r="B989" s="72">
        <v>41758</v>
      </c>
      <c r="C989" s="84">
        <v>0.81981481481481477</v>
      </c>
    </row>
    <row r="990" spans="1:3" x14ac:dyDescent="0.25">
      <c r="A990" s="5" t="s">
        <v>681</v>
      </c>
      <c r="B990" s="72">
        <v>41758</v>
      </c>
      <c r="C990" s="84">
        <v>0.6060416666666667</v>
      </c>
    </row>
    <row r="991" spans="1:3" x14ac:dyDescent="0.25">
      <c r="A991" s="5" t="s">
        <v>70</v>
      </c>
      <c r="B991" s="72">
        <v>41757</v>
      </c>
      <c r="C991" s="84">
        <v>0.85182870370370367</v>
      </c>
    </row>
    <row r="992" spans="1:3" x14ac:dyDescent="0.25">
      <c r="A992" s="5" t="s">
        <v>682</v>
      </c>
      <c r="B992" s="72">
        <v>41757</v>
      </c>
      <c r="C992" s="84">
        <v>0.85033564814814822</v>
      </c>
    </row>
    <row r="993" spans="1:3" x14ac:dyDescent="0.25">
      <c r="A993" s="5" t="s">
        <v>683</v>
      </c>
      <c r="B993" s="72">
        <v>41754</v>
      </c>
      <c r="C993" s="84">
        <v>0.78383101851851855</v>
      </c>
    </row>
    <row r="994" spans="1:3" x14ac:dyDescent="0.25">
      <c r="A994" s="5" t="s">
        <v>681</v>
      </c>
      <c r="B994" s="72">
        <v>41754</v>
      </c>
      <c r="C994" s="84">
        <v>0.42459490740740741</v>
      </c>
    </row>
    <row r="995" spans="1:3" x14ac:dyDescent="0.25">
      <c r="A995" s="5" t="s">
        <v>684</v>
      </c>
      <c r="B995" s="72">
        <v>41748</v>
      </c>
      <c r="C995" s="84">
        <v>9.706018518518518E-2</v>
      </c>
    </row>
    <row r="996" spans="1:3" x14ac:dyDescent="0.25">
      <c r="A996" s="5" t="s">
        <v>685</v>
      </c>
      <c r="B996" s="72">
        <v>41746</v>
      </c>
      <c r="C996" s="84">
        <v>0.43472222222222223</v>
      </c>
    </row>
    <row r="997" spans="1:3" x14ac:dyDescent="0.25">
      <c r="A997" s="5" t="s">
        <v>686</v>
      </c>
      <c r="B997" s="72">
        <v>41745</v>
      </c>
      <c r="C997" s="84">
        <v>0.86547453703703703</v>
      </c>
    </row>
    <row r="998" spans="1:3" x14ac:dyDescent="0.25">
      <c r="A998" s="5" t="s">
        <v>687</v>
      </c>
      <c r="B998" s="72">
        <v>41745</v>
      </c>
      <c r="C998" s="84">
        <v>0.60978009259259258</v>
      </c>
    </row>
    <row r="999" spans="1:3" x14ac:dyDescent="0.25">
      <c r="A999" s="5" t="s">
        <v>688</v>
      </c>
      <c r="B999" s="72">
        <v>41745</v>
      </c>
      <c r="C999" s="84">
        <v>0.54956018518518512</v>
      </c>
    </row>
    <row r="1000" spans="1:3" x14ac:dyDescent="0.25">
      <c r="A1000" s="5" t="s">
        <v>689</v>
      </c>
      <c r="B1000" s="72">
        <v>41745</v>
      </c>
      <c r="C1000" s="84">
        <v>0.1839814814814815</v>
      </c>
    </row>
    <row r="1001" spans="1:3" x14ac:dyDescent="0.25">
      <c r="A1001" s="5" t="s">
        <v>438</v>
      </c>
      <c r="B1001" s="72">
        <v>41745</v>
      </c>
      <c r="C1001" s="84">
        <v>0.1726388888888889</v>
      </c>
    </row>
    <row r="1002" spans="1:3" x14ac:dyDescent="0.25">
      <c r="A1002" s="5" t="s">
        <v>137</v>
      </c>
      <c r="B1002" s="72">
        <v>41744</v>
      </c>
      <c r="C1002" s="84">
        <v>0.17967592592592593</v>
      </c>
    </row>
    <row r="1003" spans="1:3" x14ac:dyDescent="0.25">
      <c r="A1003" s="5" t="s">
        <v>690</v>
      </c>
      <c r="B1003" s="72">
        <v>41743</v>
      </c>
      <c r="C1003" s="84">
        <v>0.38430555555555551</v>
      </c>
    </row>
    <row r="1004" spans="1:3" x14ac:dyDescent="0.25">
      <c r="A1004" s="5" t="s">
        <v>58</v>
      </c>
      <c r="B1004" s="72">
        <v>41740</v>
      </c>
      <c r="C1004" s="84">
        <v>0.87362268518518515</v>
      </c>
    </row>
    <row r="1005" spans="1:3" x14ac:dyDescent="0.25">
      <c r="A1005" s="5" t="s">
        <v>691</v>
      </c>
      <c r="B1005" s="72">
        <v>41739</v>
      </c>
      <c r="C1005" s="84">
        <v>0.81994212962962953</v>
      </c>
    </row>
    <row r="1006" spans="1:3" x14ac:dyDescent="0.25">
      <c r="A1006" s="5" t="s">
        <v>58</v>
      </c>
      <c r="B1006" s="72">
        <v>41739</v>
      </c>
      <c r="C1006" s="84">
        <v>0.56938657407407411</v>
      </c>
    </row>
    <row r="1007" spans="1:3" x14ac:dyDescent="0.25">
      <c r="A1007" s="5" t="s">
        <v>692</v>
      </c>
      <c r="B1007" s="72">
        <v>41737</v>
      </c>
      <c r="C1007" s="84">
        <v>0.34193287037037035</v>
      </c>
    </row>
    <row r="1008" spans="1:3" x14ac:dyDescent="0.25">
      <c r="A1008" s="5" t="s">
        <v>693</v>
      </c>
      <c r="B1008" s="72">
        <v>41736</v>
      </c>
      <c r="C1008" s="84">
        <v>0.56079861111111107</v>
      </c>
    </row>
    <row r="1009" spans="1:3" x14ac:dyDescent="0.25">
      <c r="A1009" s="5" t="s">
        <v>694</v>
      </c>
      <c r="B1009" s="72">
        <v>41733</v>
      </c>
      <c r="C1009" s="84">
        <v>0.76561342592592585</v>
      </c>
    </row>
    <row r="1010" spans="1:3" x14ac:dyDescent="0.25">
      <c r="A1010" s="5" t="s">
        <v>12</v>
      </c>
      <c r="B1010" s="72">
        <v>41733</v>
      </c>
      <c r="C1010" s="84">
        <v>0.63978009259259261</v>
      </c>
    </row>
    <row r="1011" spans="1:3" x14ac:dyDescent="0.25">
      <c r="A1011" s="5" t="s">
        <v>695</v>
      </c>
      <c r="B1011" s="72">
        <v>41733</v>
      </c>
      <c r="C1011" s="84">
        <v>0.40806712962962965</v>
      </c>
    </row>
    <row r="1012" spans="1:3" x14ac:dyDescent="0.25">
      <c r="A1012" s="5" t="s">
        <v>696</v>
      </c>
      <c r="B1012" s="72">
        <v>41733</v>
      </c>
      <c r="C1012" s="84">
        <v>0.11493055555555555</v>
      </c>
    </row>
    <row r="1013" spans="1:3" x14ac:dyDescent="0.25">
      <c r="A1013" s="5" t="s">
        <v>697</v>
      </c>
      <c r="B1013" s="72">
        <v>41733</v>
      </c>
      <c r="C1013" s="84">
        <v>0.11306712962962963</v>
      </c>
    </row>
    <row r="1014" spans="1:3" x14ac:dyDescent="0.25">
      <c r="A1014" s="5" t="s">
        <v>698</v>
      </c>
      <c r="B1014" s="72">
        <v>41733</v>
      </c>
      <c r="C1014" s="84">
        <v>4.6597222222222227E-2</v>
      </c>
    </row>
    <row r="1015" spans="1:3" x14ac:dyDescent="0.25">
      <c r="A1015" s="5" t="s">
        <v>699</v>
      </c>
      <c r="B1015" s="72">
        <v>41733</v>
      </c>
      <c r="C1015" s="84">
        <v>4.2870370370370371E-2</v>
      </c>
    </row>
    <row r="1016" spans="1:3" x14ac:dyDescent="0.25">
      <c r="A1016" s="5" t="s">
        <v>58</v>
      </c>
      <c r="B1016" s="72">
        <v>41732</v>
      </c>
      <c r="C1016" s="84">
        <v>0.83247685185185183</v>
      </c>
    </row>
    <row r="1017" spans="1:3" x14ac:dyDescent="0.25">
      <c r="A1017" s="5" t="s">
        <v>12</v>
      </c>
      <c r="B1017" s="72">
        <v>41732</v>
      </c>
      <c r="C1017" s="84">
        <v>0.62361111111111112</v>
      </c>
    </row>
    <row r="1018" spans="1:3" x14ac:dyDescent="0.25">
      <c r="A1018" s="5" t="s">
        <v>12</v>
      </c>
      <c r="B1018" s="72">
        <v>41732</v>
      </c>
      <c r="C1018" s="84">
        <v>0.54792824074074076</v>
      </c>
    </row>
    <row r="1019" spans="1:3" x14ac:dyDescent="0.25">
      <c r="A1019" s="5" t="s">
        <v>700</v>
      </c>
      <c r="B1019" s="72">
        <v>41732</v>
      </c>
      <c r="C1019" s="84">
        <v>7.6041666666666662E-3</v>
      </c>
    </row>
    <row r="1020" spans="1:3" x14ac:dyDescent="0.25">
      <c r="A1020" s="5" t="s">
        <v>701</v>
      </c>
      <c r="B1020" s="72">
        <v>41731</v>
      </c>
      <c r="C1020" s="84">
        <v>0.69445601851851846</v>
      </c>
    </row>
    <row r="1021" spans="1:3" x14ac:dyDescent="0.25">
      <c r="A1021" s="5" t="s">
        <v>702</v>
      </c>
      <c r="B1021" s="72">
        <v>41731</v>
      </c>
      <c r="C1021" s="84">
        <v>0.41099537037037037</v>
      </c>
    </row>
    <row r="1022" spans="1:3" x14ac:dyDescent="0.25">
      <c r="A1022" s="5" t="s">
        <v>703</v>
      </c>
      <c r="B1022" s="72">
        <v>41730</v>
      </c>
      <c r="C1022" s="84">
        <v>0.39746527777777779</v>
      </c>
    </row>
    <row r="1023" spans="1:3" x14ac:dyDescent="0.25">
      <c r="A1023" s="5" t="s">
        <v>704</v>
      </c>
      <c r="B1023" s="72">
        <v>41730</v>
      </c>
      <c r="C1023" s="84">
        <v>0.39675925925925926</v>
      </c>
    </row>
    <row r="1024" spans="1:3" x14ac:dyDescent="0.25">
      <c r="A1024" s="5" t="s">
        <v>367</v>
      </c>
      <c r="B1024" s="72">
        <v>41729</v>
      </c>
      <c r="C1024" s="84">
        <v>0.87663194444444448</v>
      </c>
    </row>
    <row r="1025" spans="1:3" x14ac:dyDescent="0.25">
      <c r="A1025" s="5" t="s">
        <v>705</v>
      </c>
      <c r="B1025" s="72">
        <v>41729</v>
      </c>
      <c r="C1025" s="84">
        <v>0.73765046296296299</v>
      </c>
    </row>
    <row r="1026" spans="1:3" x14ac:dyDescent="0.25">
      <c r="A1026" s="5" t="s">
        <v>30</v>
      </c>
      <c r="B1026" s="72">
        <v>41725</v>
      </c>
      <c r="C1026" s="84">
        <v>0.76068287037037041</v>
      </c>
    </row>
    <row r="1027" spans="1:3" x14ac:dyDescent="0.25">
      <c r="A1027" s="5" t="s">
        <v>706</v>
      </c>
      <c r="B1027" s="72">
        <v>41725</v>
      </c>
      <c r="C1027" s="84">
        <v>0.5884490740740741</v>
      </c>
    </row>
    <row r="1028" spans="1:3" x14ac:dyDescent="0.25">
      <c r="A1028" s="5" t="s">
        <v>70</v>
      </c>
      <c r="B1028" s="72">
        <v>41725</v>
      </c>
      <c r="C1028" s="84">
        <v>0.52975694444444443</v>
      </c>
    </row>
    <row r="1029" spans="1:3" x14ac:dyDescent="0.25">
      <c r="A1029" s="5" t="s">
        <v>30</v>
      </c>
      <c r="B1029" s="72">
        <v>41724</v>
      </c>
      <c r="C1029" s="84">
        <v>0.7736574074074074</v>
      </c>
    </row>
    <row r="1030" spans="1:3" x14ac:dyDescent="0.25">
      <c r="A1030" s="5" t="s">
        <v>707</v>
      </c>
      <c r="B1030" s="72">
        <v>41723</v>
      </c>
      <c r="C1030" s="84">
        <v>0.55682870370370374</v>
      </c>
    </row>
    <row r="1031" spans="1:3" x14ac:dyDescent="0.25">
      <c r="A1031" s="5" t="s">
        <v>708</v>
      </c>
      <c r="B1031" s="72">
        <v>41723</v>
      </c>
      <c r="C1031" s="84">
        <v>0.5354282407407408</v>
      </c>
    </row>
    <row r="1032" spans="1:3" x14ac:dyDescent="0.25">
      <c r="A1032" s="5" t="s">
        <v>709</v>
      </c>
      <c r="B1032" s="72">
        <v>41719</v>
      </c>
      <c r="C1032" s="84">
        <v>0.56042824074074071</v>
      </c>
    </row>
    <row r="1033" spans="1:3" x14ac:dyDescent="0.25">
      <c r="A1033" s="5" t="s">
        <v>12</v>
      </c>
      <c r="B1033" s="72">
        <v>41719</v>
      </c>
      <c r="C1033" s="84">
        <v>0.51973379629629635</v>
      </c>
    </row>
    <row r="1034" spans="1:3" x14ac:dyDescent="0.25">
      <c r="A1034" s="5" t="s">
        <v>710</v>
      </c>
      <c r="B1034" s="72">
        <v>41719</v>
      </c>
      <c r="C1034" s="84">
        <v>0.43731481481481477</v>
      </c>
    </row>
    <row r="1035" spans="1:3" x14ac:dyDescent="0.25">
      <c r="A1035" s="5" t="s">
        <v>12</v>
      </c>
      <c r="B1035" s="72">
        <v>41719</v>
      </c>
      <c r="C1035" s="84">
        <v>0.33980324074074075</v>
      </c>
    </row>
    <row r="1036" spans="1:3" x14ac:dyDescent="0.25">
      <c r="A1036" s="5" t="s">
        <v>711</v>
      </c>
      <c r="B1036" s="72">
        <v>41719</v>
      </c>
      <c r="C1036" s="84">
        <v>0.33583333333333337</v>
      </c>
    </row>
    <row r="1037" spans="1:3" x14ac:dyDescent="0.25">
      <c r="A1037" s="5" t="s">
        <v>60</v>
      </c>
      <c r="B1037" s="72">
        <v>41718</v>
      </c>
      <c r="C1037" s="84">
        <v>0.70505787037037038</v>
      </c>
    </row>
    <row r="1038" spans="1:3" x14ac:dyDescent="0.25">
      <c r="A1038" s="5" t="s">
        <v>712</v>
      </c>
      <c r="B1038" s="72">
        <v>41718</v>
      </c>
      <c r="C1038" s="84">
        <v>0.53700231481481475</v>
      </c>
    </row>
    <row r="1039" spans="1:3" x14ac:dyDescent="0.25">
      <c r="A1039" s="5" t="s">
        <v>417</v>
      </c>
      <c r="B1039" s="72">
        <v>41716</v>
      </c>
      <c r="C1039" s="84">
        <v>0.55693287037037031</v>
      </c>
    </row>
    <row r="1040" spans="1:3" x14ac:dyDescent="0.25">
      <c r="A1040" s="5" t="s">
        <v>713</v>
      </c>
      <c r="B1040" s="72">
        <v>41716</v>
      </c>
      <c r="C1040" s="84">
        <v>0.54613425925925929</v>
      </c>
    </row>
    <row r="1041" spans="1:3" x14ac:dyDescent="0.25">
      <c r="A1041" s="5" t="s">
        <v>227</v>
      </c>
      <c r="B1041" s="72">
        <v>41715</v>
      </c>
      <c r="C1041" s="84">
        <v>0.85384259259259254</v>
      </c>
    </row>
    <row r="1042" spans="1:3" x14ac:dyDescent="0.25">
      <c r="A1042" s="5" t="s">
        <v>714</v>
      </c>
      <c r="B1042" s="72">
        <v>41712</v>
      </c>
      <c r="C1042" s="84">
        <v>0.36725694444444446</v>
      </c>
    </row>
    <row r="1043" spans="1:3" x14ac:dyDescent="0.25">
      <c r="A1043" s="5" t="s">
        <v>715</v>
      </c>
      <c r="B1043" s="72">
        <v>41712</v>
      </c>
      <c r="C1043" s="84">
        <v>0.36655092592592592</v>
      </c>
    </row>
    <row r="1044" spans="1:3" x14ac:dyDescent="0.25">
      <c r="A1044" s="5" t="s">
        <v>716</v>
      </c>
      <c r="B1044" s="72">
        <v>41711</v>
      </c>
      <c r="C1044" s="84">
        <v>0.45456018518518521</v>
      </c>
    </row>
    <row r="1045" spans="1:3" x14ac:dyDescent="0.25">
      <c r="A1045" s="5" t="s">
        <v>12</v>
      </c>
      <c r="B1045" s="72">
        <v>41709</v>
      </c>
      <c r="C1045" s="84">
        <v>0.85086805555555556</v>
      </c>
    </row>
    <row r="1046" spans="1:3" x14ac:dyDescent="0.25">
      <c r="A1046" s="5" t="s">
        <v>717</v>
      </c>
      <c r="B1046" s="72">
        <v>41709</v>
      </c>
      <c r="C1046" s="84">
        <v>3.2106481481481479E-2</v>
      </c>
    </row>
    <row r="1047" spans="1:3" x14ac:dyDescent="0.25">
      <c r="A1047" s="5" t="s">
        <v>246</v>
      </c>
      <c r="B1047" s="72">
        <v>41708</v>
      </c>
      <c r="C1047" s="84">
        <v>0.87842592592592583</v>
      </c>
    </row>
    <row r="1048" spans="1:3" x14ac:dyDescent="0.25">
      <c r="A1048" s="5" t="s">
        <v>718</v>
      </c>
      <c r="B1048" s="72">
        <v>41703</v>
      </c>
      <c r="C1048" s="84">
        <v>0.32386574074074076</v>
      </c>
    </row>
    <row r="1049" spans="1:3" x14ac:dyDescent="0.25">
      <c r="A1049" s="5" t="s">
        <v>719</v>
      </c>
      <c r="B1049" s="72">
        <v>41702</v>
      </c>
      <c r="C1049" s="84">
        <v>0.54780092592592589</v>
      </c>
    </row>
    <row r="1050" spans="1:3" x14ac:dyDescent="0.25">
      <c r="A1050" s="5" t="s">
        <v>720</v>
      </c>
      <c r="B1050" s="72">
        <v>41701</v>
      </c>
      <c r="C1050" s="84">
        <v>0.51760416666666664</v>
      </c>
    </row>
    <row r="1051" spans="1:3" x14ac:dyDescent="0.25">
      <c r="A1051" s="5" t="s">
        <v>721</v>
      </c>
      <c r="B1051" s="72">
        <v>41701</v>
      </c>
      <c r="C1051" s="84">
        <v>0.35358796296296297</v>
      </c>
    </row>
    <row r="1052" spans="1:3" x14ac:dyDescent="0.25">
      <c r="A1052" s="5" t="s">
        <v>714</v>
      </c>
      <c r="B1052" s="72">
        <v>41698</v>
      </c>
      <c r="C1052" s="84">
        <v>0.4826388888888889</v>
      </c>
    </row>
    <row r="1053" spans="1:3" x14ac:dyDescent="0.25">
      <c r="A1053" s="5" t="s">
        <v>246</v>
      </c>
      <c r="B1053" s="72">
        <v>41697</v>
      </c>
      <c r="C1053" s="84">
        <v>0.85129629629629633</v>
      </c>
    </row>
    <row r="1054" spans="1:3" x14ac:dyDescent="0.25">
      <c r="A1054" s="5" t="s">
        <v>70</v>
      </c>
      <c r="B1054" s="72">
        <v>41696</v>
      </c>
      <c r="C1054" s="84">
        <v>0.76467592592592604</v>
      </c>
    </row>
    <row r="1055" spans="1:3" x14ac:dyDescent="0.25">
      <c r="A1055" s="5" t="s">
        <v>30</v>
      </c>
      <c r="B1055" s="72">
        <v>41696</v>
      </c>
      <c r="C1055" s="84">
        <v>0.48464120370370373</v>
      </c>
    </row>
    <row r="1056" spans="1:3" x14ac:dyDescent="0.25">
      <c r="A1056" s="5" t="s">
        <v>722</v>
      </c>
      <c r="B1056" s="72">
        <v>41689</v>
      </c>
      <c r="C1056" s="84">
        <v>0.76833333333333342</v>
      </c>
    </row>
    <row r="1057" spans="1:3" x14ac:dyDescent="0.25">
      <c r="A1057" s="5" t="s">
        <v>30</v>
      </c>
      <c r="B1057" s="72">
        <v>41689</v>
      </c>
      <c r="C1057" s="84">
        <v>0.64438657407407407</v>
      </c>
    </row>
    <row r="1058" spans="1:3" x14ac:dyDescent="0.25">
      <c r="A1058" s="5" t="s">
        <v>719</v>
      </c>
      <c r="B1058" s="72">
        <v>41688</v>
      </c>
      <c r="C1058" s="84">
        <v>0.43935185185185183</v>
      </c>
    </row>
    <row r="1059" spans="1:3" x14ac:dyDescent="0.25">
      <c r="A1059" s="5" t="s">
        <v>723</v>
      </c>
      <c r="B1059" s="72">
        <v>41687</v>
      </c>
      <c r="C1059" s="84">
        <v>0.89254629629629623</v>
      </c>
    </row>
    <row r="1060" spans="1:3" x14ac:dyDescent="0.25">
      <c r="A1060" s="5" t="s">
        <v>724</v>
      </c>
      <c r="B1060" s="72">
        <v>41687</v>
      </c>
      <c r="C1060" s="84">
        <v>0.54881944444444442</v>
      </c>
    </row>
    <row r="1061" spans="1:3" x14ac:dyDescent="0.25">
      <c r="A1061" s="5" t="s">
        <v>246</v>
      </c>
      <c r="B1061" s="72">
        <v>41687</v>
      </c>
      <c r="C1061" s="84">
        <v>0.54084490740740743</v>
      </c>
    </row>
    <row r="1062" spans="1:3" x14ac:dyDescent="0.25">
      <c r="A1062" s="5" t="s">
        <v>725</v>
      </c>
      <c r="B1062" s="72">
        <v>41687</v>
      </c>
      <c r="C1062" s="84">
        <v>0.4425115740740741</v>
      </c>
    </row>
    <row r="1063" spans="1:3" x14ac:dyDescent="0.25">
      <c r="A1063" s="5" t="s">
        <v>726</v>
      </c>
      <c r="B1063" s="72">
        <v>41683</v>
      </c>
      <c r="C1063" s="84">
        <v>0.77038194444444441</v>
      </c>
    </row>
    <row r="1064" spans="1:3" x14ac:dyDescent="0.25">
      <c r="A1064" s="5" t="s">
        <v>727</v>
      </c>
      <c r="B1064" s="72">
        <v>41682</v>
      </c>
      <c r="C1064" s="84">
        <v>0.5550694444444445</v>
      </c>
    </row>
    <row r="1065" spans="1:3" x14ac:dyDescent="0.25">
      <c r="A1065" s="5" t="s">
        <v>728</v>
      </c>
      <c r="B1065" s="72">
        <v>41677</v>
      </c>
      <c r="C1065" s="84">
        <v>0.35049768518518515</v>
      </c>
    </row>
    <row r="1066" spans="1:3" x14ac:dyDescent="0.25">
      <c r="A1066" s="5" t="s">
        <v>729</v>
      </c>
      <c r="B1066" s="72">
        <v>41676</v>
      </c>
      <c r="C1066" s="84">
        <v>0.50045138888888896</v>
      </c>
    </row>
    <row r="1067" spans="1:3" x14ac:dyDescent="0.25">
      <c r="A1067" s="5" t="s">
        <v>246</v>
      </c>
      <c r="B1067" s="72">
        <v>41676</v>
      </c>
      <c r="C1067" s="84">
        <v>0.40137731481481481</v>
      </c>
    </row>
    <row r="1068" spans="1:3" x14ac:dyDescent="0.25">
      <c r="A1068" s="5" t="s">
        <v>730</v>
      </c>
      <c r="B1068" s="72">
        <v>41675</v>
      </c>
      <c r="C1068" s="84">
        <v>0.86506944444444445</v>
      </c>
    </row>
    <row r="1069" spans="1:3" x14ac:dyDescent="0.25">
      <c r="A1069" s="5" t="s">
        <v>731</v>
      </c>
      <c r="B1069" s="72">
        <v>41675</v>
      </c>
      <c r="C1069" s="84">
        <v>0.75671296296296298</v>
      </c>
    </row>
    <row r="1070" spans="1:3" x14ac:dyDescent="0.25">
      <c r="A1070" s="5" t="s">
        <v>732</v>
      </c>
      <c r="B1070" s="72">
        <v>41675</v>
      </c>
      <c r="C1070" s="84">
        <v>0.35858796296296297</v>
      </c>
    </row>
    <row r="1071" spans="1:3" x14ac:dyDescent="0.25">
      <c r="A1071" s="5" t="s">
        <v>733</v>
      </c>
      <c r="B1071" s="72">
        <v>41674</v>
      </c>
      <c r="C1071" s="84">
        <v>0.82341435185185186</v>
      </c>
    </row>
    <row r="1072" spans="1:3" x14ac:dyDescent="0.25">
      <c r="A1072" s="5" t="s">
        <v>246</v>
      </c>
      <c r="B1072" s="72">
        <v>41674</v>
      </c>
      <c r="C1072" s="84">
        <v>0.50442129629629628</v>
      </c>
    </row>
    <row r="1073" spans="1:3" x14ac:dyDescent="0.25">
      <c r="A1073" s="5" t="s">
        <v>734</v>
      </c>
      <c r="B1073" s="72">
        <v>41669</v>
      </c>
      <c r="C1073" s="84">
        <v>0.66796296296296298</v>
      </c>
    </row>
    <row r="1074" spans="1:3" x14ac:dyDescent="0.25">
      <c r="A1074" s="5" t="s">
        <v>735</v>
      </c>
      <c r="B1074" s="72">
        <v>41669</v>
      </c>
      <c r="C1074" s="84">
        <v>0.53060185185185182</v>
      </c>
    </row>
    <row r="1075" spans="1:3" x14ac:dyDescent="0.25">
      <c r="A1075" s="5" t="s">
        <v>736</v>
      </c>
      <c r="B1075" s="72">
        <v>41667</v>
      </c>
      <c r="C1075" s="84">
        <v>0.4334837962962963</v>
      </c>
    </row>
    <row r="1076" spans="1:3" x14ac:dyDescent="0.25">
      <c r="A1076" s="5" t="s">
        <v>737</v>
      </c>
      <c r="B1076" s="72">
        <v>41666</v>
      </c>
      <c r="C1076" s="84">
        <v>0.34605324074074079</v>
      </c>
    </row>
    <row r="1077" spans="1:3" x14ac:dyDescent="0.25">
      <c r="A1077" s="5" t="s">
        <v>738</v>
      </c>
      <c r="B1077" s="72">
        <v>41663</v>
      </c>
      <c r="C1077" s="84">
        <v>0.21840277777777775</v>
      </c>
    </row>
    <row r="1078" spans="1:3" x14ac:dyDescent="0.25">
      <c r="B1078" s="72">
        <v>41661</v>
      </c>
      <c r="C1078" s="84">
        <v>0.5630208333333333</v>
      </c>
    </row>
    <row r="1079" spans="1:3" x14ac:dyDescent="0.25">
      <c r="A1079" s="5" t="s">
        <v>739</v>
      </c>
      <c r="B1079" s="72">
        <v>41659</v>
      </c>
      <c r="C1079" s="84">
        <v>0.35335648148148152</v>
      </c>
    </row>
    <row r="1080" spans="1:3" x14ac:dyDescent="0.25">
      <c r="A1080" s="5" t="s">
        <v>740</v>
      </c>
      <c r="B1080" s="72">
        <v>41656</v>
      </c>
      <c r="C1080" s="84">
        <v>0.84453703703703698</v>
      </c>
    </row>
    <row r="1081" spans="1:3" x14ac:dyDescent="0.25">
      <c r="A1081" s="5" t="s">
        <v>741</v>
      </c>
      <c r="B1081" s="72">
        <v>41656</v>
      </c>
      <c r="C1081" s="84">
        <v>0.53521990740740744</v>
      </c>
    </row>
    <row r="1082" spans="1:3" x14ac:dyDescent="0.25">
      <c r="A1082" s="5" t="s">
        <v>742</v>
      </c>
      <c r="B1082" s="72">
        <v>41656</v>
      </c>
      <c r="C1082" s="84">
        <v>0.47104166666666664</v>
      </c>
    </row>
    <row r="1083" spans="1:3" x14ac:dyDescent="0.25">
      <c r="A1083" s="5" t="s">
        <v>743</v>
      </c>
      <c r="B1083" s="72">
        <v>41655</v>
      </c>
      <c r="C1083" s="84">
        <v>0.58406250000000004</v>
      </c>
    </row>
    <row r="1084" spans="1:3" x14ac:dyDescent="0.25">
      <c r="A1084" s="5" t="s">
        <v>744</v>
      </c>
      <c r="B1084" s="72">
        <v>41652</v>
      </c>
      <c r="C1084" s="84">
        <v>0.64959490740740744</v>
      </c>
    </row>
    <row r="1085" spans="1:3" x14ac:dyDescent="0.25">
      <c r="A1085" s="5" t="s">
        <v>745</v>
      </c>
      <c r="B1085" s="72">
        <v>41648</v>
      </c>
      <c r="C1085" s="84">
        <v>0.68599537037037039</v>
      </c>
    </row>
    <row r="1086" spans="1:3" x14ac:dyDescent="0.25">
      <c r="A1086" s="5" t="s">
        <v>746</v>
      </c>
      <c r="B1086" s="72">
        <v>41645</v>
      </c>
      <c r="C1086" s="84">
        <v>0.51982638888888888</v>
      </c>
    </row>
    <row r="1087" spans="1:3" x14ac:dyDescent="0.25">
      <c r="A1087" s="5" t="s">
        <v>747</v>
      </c>
      <c r="B1087" s="72">
        <v>41642</v>
      </c>
      <c r="C1087" s="84">
        <v>0.59759259259259256</v>
      </c>
    </row>
    <row r="1088" spans="1:3" x14ac:dyDescent="0.25">
      <c r="A1088" s="5" t="s">
        <v>748</v>
      </c>
      <c r="B1088" s="72">
        <v>41641</v>
      </c>
      <c r="C1088" s="84">
        <v>0.77671296296296299</v>
      </c>
    </row>
    <row r="1089" spans="1:3" x14ac:dyDescent="0.25">
      <c r="A1089" s="5" t="s">
        <v>749</v>
      </c>
      <c r="B1089" s="72">
        <v>41641</v>
      </c>
      <c r="C1089" s="84">
        <v>0.7704050925925926</v>
      </c>
    </row>
    <row r="1090" spans="1:3" x14ac:dyDescent="0.25">
      <c r="A1090" s="5" t="s">
        <v>750</v>
      </c>
      <c r="B1090" s="72">
        <v>41641</v>
      </c>
      <c r="C1090" s="84">
        <v>0.41729166666666667</v>
      </c>
    </row>
    <row r="1091" spans="1:3" x14ac:dyDescent="0.25">
      <c r="A1091" s="5" t="s">
        <v>751</v>
      </c>
      <c r="B1091" s="72">
        <v>41627</v>
      </c>
      <c r="C1091" s="84">
        <v>0.87408564814814815</v>
      </c>
    </row>
    <row r="1092" spans="1:3" x14ac:dyDescent="0.25">
      <c r="A1092" s="5" t="s">
        <v>752</v>
      </c>
      <c r="B1092" s="72">
        <v>41627</v>
      </c>
      <c r="C1092" s="84">
        <v>0.86356481481481484</v>
      </c>
    </row>
    <row r="1093" spans="1:3" x14ac:dyDescent="0.25">
      <c r="A1093" s="5" t="s">
        <v>753</v>
      </c>
      <c r="B1093" s="72">
        <v>41625</v>
      </c>
      <c r="C1093" s="84">
        <v>0.4581944444444444</v>
      </c>
    </row>
    <row r="1094" spans="1:3" x14ac:dyDescent="0.25">
      <c r="A1094" s="5" t="s">
        <v>750</v>
      </c>
      <c r="B1094" s="72">
        <v>41622</v>
      </c>
      <c r="C1094" s="84">
        <v>0.12353009259259258</v>
      </c>
    </row>
    <row r="1095" spans="1:3" x14ac:dyDescent="0.25">
      <c r="A1095" s="5" t="s">
        <v>754</v>
      </c>
      <c r="B1095" s="72">
        <v>41621</v>
      </c>
      <c r="C1095" s="84">
        <v>0.61226851851851849</v>
      </c>
    </row>
    <row r="1096" spans="1:3" x14ac:dyDescent="0.25">
      <c r="A1096" s="5" t="s">
        <v>755</v>
      </c>
      <c r="B1096" s="72">
        <v>41621</v>
      </c>
      <c r="C1096" s="84">
        <v>0.46756944444444448</v>
      </c>
    </row>
    <row r="1097" spans="1:3" x14ac:dyDescent="0.25">
      <c r="A1097" s="5" t="s">
        <v>756</v>
      </c>
      <c r="B1097" s="72">
        <v>41620</v>
      </c>
      <c r="C1097" s="84">
        <v>0.56107638888888889</v>
      </c>
    </row>
    <row r="1098" spans="1:3" x14ac:dyDescent="0.25">
      <c r="A1098" s="5" t="s">
        <v>757</v>
      </c>
      <c r="B1098" s="72">
        <v>41618</v>
      </c>
      <c r="C1098" s="84">
        <v>0.80086805555555562</v>
      </c>
    </row>
    <row r="1099" spans="1:3" x14ac:dyDescent="0.25">
      <c r="A1099" s="5" t="s">
        <v>757</v>
      </c>
      <c r="B1099" s="72">
        <v>41618</v>
      </c>
      <c r="C1099" s="84">
        <v>0.79943287037037036</v>
      </c>
    </row>
    <row r="1100" spans="1:3" x14ac:dyDescent="0.25">
      <c r="A1100" s="5" t="s">
        <v>758</v>
      </c>
      <c r="B1100" s="72">
        <v>41617</v>
      </c>
      <c r="C1100" s="84">
        <v>0.60108796296296296</v>
      </c>
    </row>
    <row r="1101" spans="1:3" x14ac:dyDescent="0.25">
      <c r="A1101" s="5" t="s">
        <v>759</v>
      </c>
      <c r="B1101" s="72">
        <v>41617</v>
      </c>
      <c r="C1101" s="84">
        <v>0.60108796296296296</v>
      </c>
    </row>
    <row r="1102" spans="1:3" x14ac:dyDescent="0.25">
      <c r="A1102" s="5" t="s">
        <v>760</v>
      </c>
      <c r="B1102" s="72">
        <v>41617</v>
      </c>
      <c r="C1102" s="84">
        <v>0.60108796296296296</v>
      </c>
    </row>
    <row r="1103" spans="1:3" x14ac:dyDescent="0.25">
      <c r="A1103" s="5" t="s">
        <v>761</v>
      </c>
      <c r="B1103" s="72">
        <v>41617</v>
      </c>
      <c r="C1103" s="84">
        <v>0.38241898148148151</v>
      </c>
    </row>
    <row r="1104" spans="1:3" x14ac:dyDescent="0.25">
      <c r="A1104" s="5" t="s">
        <v>762</v>
      </c>
      <c r="B1104" s="72">
        <v>41613</v>
      </c>
      <c r="C1104" s="84">
        <v>0.82721064814814815</v>
      </c>
    </row>
    <row r="1105" spans="1:3" x14ac:dyDescent="0.25">
      <c r="A1105" s="5" t="s">
        <v>763</v>
      </c>
      <c r="B1105" s="72">
        <v>41613</v>
      </c>
      <c r="C1105" s="84">
        <v>0.37592592592592594</v>
      </c>
    </row>
    <row r="1106" spans="1:3" x14ac:dyDescent="0.25">
      <c r="A1106" s="5" t="s">
        <v>750</v>
      </c>
      <c r="B1106" s="72">
        <v>41613</v>
      </c>
      <c r="C1106" s="84">
        <v>0.37366898148148148</v>
      </c>
    </row>
    <row r="1107" spans="1:3" x14ac:dyDescent="0.25">
      <c r="A1107" s="5" t="s">
        <v>764</v>
      </c>
      <c r="B1107" s="72">
        <v>41612</v>
      </c>
      <c r="C1107" s="84">
        <v>0.42545138888888889</v>
      </c>
    </row>
    <row r="1108" spans="1:3" x14ac:dyDescent="0.25">
      <c r="A1108" s="5" t="s">
        <v>765</v>
      </c>
      <c r="B1108" s="72">
        <v>41608</v>
      </c>
      <c r="C1108" s="84">
        <v>0.21261574074074074</v>
      </c>
    </row>
    <row r="1109" spans="1:3" x14ac:dyDescent="0.25">
      <c r="A1109" s="5" t="s">
        <v>750</v>
      </c>
      <c r="B1109" s="72">
        <v>41603</v>
      </c>
      <c r="C1109" s="84">
        <v>0.7238310185185185</v>
      </c>
    </row>
    <row r="1110" spans="1:3" x14ac:dyDescent="0.25">
      <c r="A1110" s="5" t="s">
        <v>766</v>
      </c>
      <c r="B1110" s="72">
        <v>41603</v>
      </c>
      <c r="C1110" s="84">
        <v>0.45945601851851853</v>
      </c>
    </row>
    <row r="1111" spans="1:3" x14ac:dyDescent="0.25">
      <c r="A1111" s="5" t="s">
        <v>767</v>
      </c>
      <c r="B1111" s="72">
        <v>41603</v>
      </c>
      <c r="C1111" s="84">
        <v>0.40785879629629629</v>
      </c>
    </row>
    <row r="1112" spans="1:3" x14ac:dyDescent="0.25">
      <c r="A1112" s="5" t="s">
        <v>750</v>
      </c>
      <c r="B1112" s="72">
        <v>41598</v>
      </c>
      <c r="C1112" s="84">
        <v>0.97348379629629633</v>
      </c>
    </row>
    <row r="1113" spans="1:3" x14ac:dyDescent="0.25">
      <c r="A1113" s="5" t="s">
        <v>768</v>
      </c>
      <c r="B1113" s="72">
        <v>41598</v>
      </c>
      <c r="C1113" s="84">
        <v>0.3183333333333333</v>
      </c>
    </row>
    <row r="1114" spans="1:3" x14ac:dyDescent="0.25">
      <c r="A1114" s="5" t="s">
        <v>769</v>
      </c>
      <c r="B1114" s="72">
        <v>41598</v>
      </c>
      <c r="C1114" s="84">
        <v>0.31206018518518519</v>
      </c>
    </row>
    <row r="1115" spans="1:3" x14ac:dyDescent="0.25">
      <c r="A1115" s="5" t="s">
        <v>770</v>
      </c>
      <c r="B1115" s="72">
        <v>41593</v>
      </c>
      <c r="C1115" s="84">
        <v>0.44450231481481484</v>
      </c>
    </row>
    <row r="1116" spans="1:3" x14ac:dyDescent="0.25">
      <c r="A1116" s="5" t="s">
        <v>771</v>
      </c>
      <c r="B1116" s="72">
        <v>41586</v>
      </c>
      <c r="C1116" s="84">
        <v>0.64186342592592593</v>
      </c>
    </row>
    <row r="1117" spans="1:3" x14ac:dyDescent="0.25">
      <c r="A1117" s="5" t="s">
        <v>772</v>
      </c>
      <c r="B1117" s="72">
        <v>41582</v>
      </c>
      <c r="C1117" s="84">
        <v>0.4408217592592592</v>
      </c>
    </row>
    <row r="1118" spans="1:3" x14ac:dyDescent="0.25">
      <c r="A1118" s="5" t="s">
        <v>773</v>
      </c>
      <c r="B1118" s="72">
        <v>41577</v>
      </c>
      <c r="C1118" s="84">
        <v>0.55483796296296295</v>
      </c>
    </row>
    <row r="1119" spans="1:3" x14ac:dyDescent="0.25">
      <c r="A1119" s="5" t="s">
        <v>774</v>
      </c>
      <c r="B1119" s="72">
        <v>41572</v>
      </c>
      <c r="C1119" s="84">
        <v>0.35619212962962959</v>
      </c>
    </row>
    <row r="1120" spans="1:3" x14ac:dyDescent="0.25">
      <c r="A1120" s="5" t="s">
        <v>775</v>
      </c>
      <c r="B1120" s="72">
        <v>41570</v>
      </c>
      <c r="C1120" s="84">
        <v>0.37444444444444441</v>
      </c>
    </row>
    <row r="1121" spans="1:3" x14ac:dyDescent="0.25">
      <c r="A1121" s="5" t="s">
        <v>776</v>
      </c>
      <c r="B1121" s="72">
        <v>41564</v>
      </c>
      <c r="C1121" s="84">
        <v>0.51548611111111109</v>
      </c>
    </row>
    <row r="1122" spans="1:3" x14ac:dyDescent="0.25">
      <c r="A1122" s="5" t="s">
        <v>777</v>
      </c>
      <c r="B1122" s="72">
        <v>41563</v>
      </c>
      <c r="C1122" s="84">
        <v>0.53020833333333328</v>
      </c>
    </row>
    <row r="1123" spans="1:3" x14ac:dyDescent="0.25">
      <c r="A1123" s="5" t="s">
        <v>778</v>
      </c>
      <c r="B1123" s="72">
        <v>41561</v>
      </c>
      <c r="C1123" s="84">
        <v>0.5473958333333333</v>
      </c>
    </row>
    <row r="1124" spans="1:3" x14ac:dyDescent="0.25">
      <c r="A1124" s="5" t="s">
        <v>779</v>
      </c>
      <c r="B1124" s="72">
        <v>41561</v>
      </c>
      <c r="C1124" s="84">
        <v>0.5473958333333333</v>
      </c>
    </row>
    <row r="1125" spans="1:3" x14ac:dyDescent="0.25">
      <c r="A1125" s="5" t="s">
        <v>780</v>
      </c>
      <c r="B1125" s="72">
        <v>41488</v>
      </c>
      <c r="C1125" s="84">
        <v>0.3747800925925926</v>
      </c>
    </row>
    <row r="1126" spans="1:3" x14ac:dyDescent="0.25">
      <c r="A1126" s="5" t="s">
        <v>781</v>
      </c>
      <c r="B1126" s="72">
        <v>41438</v>
      </c>
      <c r="C1126" s="84">
        <v>0.36016203703703703</v>
      </c>
    </row>
    <row r="1127" spans="1:3" x14ac:dyDescent="0.25">
      <c r="A1127" s="5" t="s">
        <v>782</v>
      </c>
      <c r="B1127" s="72">
        <v>41417</v>
      </c>
      <c r="C1127" s="84">
        <v>0.38494212962962965</v>
      </c>
    </row>
    <row r="1128" spans="1:3" x14ac:dyDescent="0.25">
      <c r="A1128" s="5" t="s">
        <v>783</v>
      </c>
      <c r="B1128" s="72">
        <v>41408</v>
      </c>
      <c r="C1128" s="84">
        <v>0.56578703703703703</v>
      </c>
    </row>
    <row r="1129" spans="1:3" x14ac:dyDescent="0.25">
      <c r="A1129" s="5" t="s">
        <v>784</v>
      </c>
      <c r="B1129" s="72">
        <v>41408</v>
      </c>
      <c r="C1129" s="84">
        <v>0.42145833333333332</v>
      </c>
    </row>
    <row r="1130" spans="1:3" x14ac:dyDescent="0.25">
      <c r="A1130" s="5" t="s">
        <v>785</v>
      </c>
      <c r="B1130" s="72">
        <v>41381</v>
      </c>
      <c r="C1130" s="84">
        <v>0.62413194444444442</v>
      </c>
    </row>
    <row r="1131" spans="1:3" x14ac:dyDescent="0.25">
      <c r="A1131" s="5" t="s">
        <v>786</v>
      </c>
      <c r="B1131" s="72">
        <v>41374</v>
      </c>
      <c r="C1131" s="84">
        <v>0.34781250000000002</v>
      </c>
    </row>
    <row r="1132" spans="1:3" x14ac:dyDescent="0.25">
      <c r="A1132" s="5" t="s">
        <v>787</v>
      </c>
      <c r="B1132" s="72">
        <v>41361</v>
      </c>
      <c r="C1132" s="84">
        <v>0.44017361111111114</v>
      </c>
    </row>
    <row r="1133" spans="1:3" x14ac:dyDescent="0.25">
      <c r="A1133" s="5" t="s">
        <v>788</v>
      </c>
      <c r="B1133" s="72">
        <v>41358</v>
      </c>
      <c r="C1133" s="84">
        <v>0.61335648148148147</v>
      </c>
    </row>
    <row r="1134" spans="1:3" x14ac:dyDescent="0.25">
      <c r="A1134" s="5" t="s">
        <v>789</v>
      </c>
      <c r="B1134" s="72">
        <v>41351</v>
      </c>
      <c r="C1134" s="84">
        <v>0.3897916666666667</v>
      </c>
    </row>
    <row r="1135" spans="1:3" x14ac:dyDescent="0.25">
      <c r="A1135" s="5" t="s">
        <v>790</v>
      </c>
      <c r="B1135" s="72">
        <v>41337</v>
      </c>
      <c r="C1135" s="84">
        <v>0.42790509259259263</v>
      </c>
    </row>
    <row r="1136" spans="1:3" x14ac:dyDescent="0.25">
      <c r="A1136" s="5" t="s">
        <v>791</v>
      </c>
      <c r="B1136" s="72">
        <v>41333</v>
      </c>
      <c r="C1136" s="84">
        <v>0.57019675925925928</v>
      </c>
    </row>
    <row r="1137" spans="1:3" x14ac:dyDescent="0.25">
      <c r="A1137" s="5" t="s">
        <v>792</v>
      </c>
      <c r="B1137" s="72">
        <v>41320</v>
      </c>
      <c r="C1137" s="84">
        <v>0.42719907407407409</v>
      </c>
    </row>
    <row r="1138" spans="1:3" x14ac:dyDescent="0.25">
      <c r="A1138" s="5" t="s">
        <v>793</v>
      </c>
      <c r="B1138" s="72">
        <v>41317</v>
      </c>
      <c r="C1138" s="84">
        <v>0.4042824074074074</v>
      </c>
    </row>
    <row r="1139" spans="1:3" x14ac:dyDescent="0.25">
      <c r="A1139" s="5" t="s">
        <v>794</v>
      </c>
      <c r="B1139" s="72">
        <v>41310</v>
      </c>
      <c r="C1139" s="84">
        <v>0.64493055555555556</v>
      </c>
    </row>
    <row r="1140" spans="1:3" x14ac:dyDescent="0.25">
      <c r="A1140" s="5" t="s">
        <v>795</v>
      </c>
      <c r="B1140" s="72">
        <v>41305</v>
      </c>
      <c r="C1140" s="84">
        <v>0.53481481481481474</v>
      </c>
    </row>
    <row r="1141" spans="1:3" x14ac:dyDescent="0.25">
      <c r="A1141" s="5" t="s">
        <v>796</v>
      </c>
      <c r="B1141" s="72">
        <v>41302</v>
      </c>
      <c r="C1141" s="84">
        <v>0.56591435185185179</v>
      </c>
    </row>
    <row r="1142" spans="1:3" x14ac:dyDescent="0.25">
      <c r="A1142" s="5" t="s">
        <v>797</v>
      </c>
      <c r="B1142" s="72">
        <v>41298</v>
      </c>
      <c r="C1142" s="84">
        <v>0.54091435185185188</v>
      </c>
    </row>
    <row r="1143" spans="1:3" x14ac:dyDescent="0.25">
      <c r="A1143" s="5" t="s">
        <v>798</v>
      </c>
      <c r="B1143" s="72">
        <v>41296</v>
      </c>
      <c r="C1143" s="84">
        <v>0.66539351851851858</v>
      </c>
    </row>
    <row r="1144" spans="1:3" x14ac:dyDescent="0.25">
      <c r="A1144" s="5" t="s">
        <v>799</v>
      </c>
      <c r="B1144" s="72">
        <v>41295</v>
      </c>
      <c r="C1144" s="84">
        <v>0.64861111111111114</v>
      </c>
    </row>
    <row r="1145" spans="1:3" x14ac:dyDescent="0.25">
      <c r="A1145" s="5" t="s">
        <v>800</v>
      </c>
      <c r="B1145" s="72">
        <v>41292</v>
      </c>
      <c r="C1145" s="84">
        <v>0.72594907407407405</v>
      </c>
    </row>
    <row r="1146" spans="1:3" x14ac:dyDescent="0.25">
      <c r="A1146" s="5" t="s">
        <v>1156</v>
      </c>
      <c r="B1146" s="72">
        <v>41292</v>
      </c>
      <c r="C1146" s="84">
        <v>0.53767361111111112</v>
      </c>
    </row>
    <row r="1147" spans="1:3" x14ac:dyDescent="0.25">
      <c r="A1147" s="5" t="s">
        <v>801</v>
      </c>
      <c r="B1147" s="72">
        <v>41292</v>
      </c>
      <c r="C1147" s="84">
        <v>0.52364583333333337</v>
      </c>
    </row>
    <row r="1148" spans="1:3" x14ac:dyDescent="0.25">
      <c r="A1148" s="5" t="s">
        <v>802</v>
      </c>
      <c r="B1148" s="72">
        <v>41292</v>
      </c>
      <c r="C1148" s="84">
        <v>0.38498842592592591</v>
      </c>
    </row>
    <row r="1149" spans="1:3" x14ac:dyDescent="0.25">
      <c r="A1149" s="5" t="s">
        <v>803</v>
      </c>
      <c r="B1149" s="72">
        <v>41291</v>
      </c>
      <c r="C1149" s="84">
        <v>0.6224884259259259</v>
      </c>
    </row>
    <row r="1150" spans="1:3" x14ac:dyDescent="0.25">
      <c r="A1150" s="5" t="s">
        <v>804</v>
      </c>
      <c r="B1150" s="72">
        <v>41283</v>
      </c>
      <c r="C1150" s="84">
        <v>0.74725694444444446</v>
      </c>
    </row>
    <row r="1151" spans="1:3" x14ac:dyDescent="0.25">
      <c r="A1151" s="5" t="s">
        <v>805</v>
      </c>
      <c r="B1151" s="72">
        <v>41282</v>
      </c>
      <c r="C1151" s="84">
        <v>0.84686342592592589</v>
      </c>
    </row>
    <row r="1152" spans="1:3" x14ac:dyDescent="0.25">
      <c r="A1152" s="5" t="s">
        <v>805</v>
      </c>
      <c r="B1152" s="72">
        <v>41282</v>
      </c>
      <c r="C1152" s="84">
        <v>0.84686342592592589</v>
      </c>
    </row>
    <row r="1153" spans="1:3" x14ac:dyDescent="0.25">
      <c r="A1153" s="5" t="s">
        <v>806</v>
      </c>
      <c r="B1153" s="72">
        <v>41263</v>
      </c>
      <c r="C1153" s="84">
        <v>0.68987268518518519</v>
      </c>
    </row>
    <row r="1154" spans="1:3" x14ac:dyDescent="0.25">
      <c r="A1154" s="5" t="s">
        <v>807</v>
      </c>
      <c r="B1154" s="72">
        <v>41263</v>
      </c>
      <c r="C1154" s="84">
        <v>0.66218750000000004</v>
      </c>
    </row>
    <row r="1155" spans="1:3" x14ac:dyDescent="0.25">
      <c r="A1155" s="5" t="s">
        <v>808</v>
      </c>
      <c r="B1155" s="72">
        <v>41253</v>
      </c>
      <c r="C1155" s="84">
        <v>0.45057870370370368</v>
      </c>
    </row>
    <row r="1156" spans="1:3" x14ac:dyDescent="0.25">
      <c r="A1156" s="5" t="s">
        <v>809</v>
      </c>
      <c r="B1156" s="72">
        <v>41250</v>
      </c>
      <c r="C1156" s="84">
        <v>0.70305555555555566</v>
      </c>
    </row>
    <row r="1157" spans="1:3" x14ac:dyDescent="0.25">
      <c r="B1157" s="72">
        <v>41248</v>
      </c>
      <c r="C1157" s="84">
        <v>0.64001157407407405</v>
      </c>
    </row>
    <row r="1158" spans="1:3" x14ac:dyDescent="0.25">
      <c r="A1158" s="5" t="s">
        <v>810</v>
      </c>
      <c r="B1158" s="72">
        <v>41247</v>
      </c>
      <c r="C1158" s="84">
        <v>0.47895833333333332</v>
      </c>
    </row>
    <row r="1159" spans="1:3" x14ac:dyDescent="0.25">
      <c r="B1159" s="72">
        <v>41243</v>
      </c>
      <c r="C1159" s="84">
        <v>0.54531249999999998</v>
      </c>
    </row>
    <row r="1160" spans="1:3" x14ac:dyDescent="0.25">
      <c r="A1160" s="5" t="s">
        <v>1157</v>
      </c>
      <c r="B1160" s="72">
        <v>41242</v>
      </c>
      <c r="C1160" s="84">
        <v>0.48732638888888885</v>
      </c>
    </row>
    <row r="1161" spans="1:3" x14ac:dyDescent="0.25">
      <c r="A1161" s="5" t="s">
        <v>811</v>
      </c>
      <c r="B1161" s="72">
        <v>41240</v>
      </c>
      <c r="C1161" s="84">
        <v>0.47899305555555555</v>
      </c>
    </row>
    <row r="1162" spans="1:3" x14ac:dyDescent="0.25">
      <c r="A1162" s="5" t="s">
        <v>812</v>
      </c>
      <c r="B1162" s="72">
        <v>41239</v>
      </c>
      <c r="C1162" s="84">
        <v>0.62209490740740747</v>
      </c>
    </row>
    <row r="1163" spans="1:3" x14ac:dyDescent="0.25">
      <c r="A1163" s="5" t="s">
        <v>813</v>
      </c>
      <c r="B1163" s="72">
        <v>41232</v>
      </c>
      <c r="C1163" s="84">
        <v>0.67143518518518519</v>
      </c>
    </row>
    <row r="1164" spans="1:3" x14ac:dyDescent="0.25">
      <c r="A1164" s="5" t="s">
        <v>814</v>
      </c>
      <c r="B1164" s="72">
        <v>41220</v>
      </c>
      <c r="C1164" s="84">
        <v>0.57078703703703704</v>
      </c>
    </row>
    <row r="1165" spans="1:3" x14ac:dyDescent="0.25">
      <c r="A1165" s="5" t="s">
        <v>815</v>
      </c>
      <c r="B1165" s="72">
        <v>41218</v>
      </c>
      <c r="C1165" s="84">
        <v>0.59127314814814813</v>
      </c>
    </row>
    <row r="1166" spans="1:3" x14ac:dyDescent="0.25">
      <c r="A1166" s="5" t="s">
        <v>816</v>
      </c>
      <c r="B1166" s="72">
        <v>41205</v>
      </c>
      <c r="C1166" s="84">
        <v>0.68326388888888889</v>
      </c>
    </row>
    <row r="1167" spans="1:3" x14ac:dyDescent="0.25">
      <c r="A1167" s="5" t="s">
        <v>817</v>
      </c>
      <c r="B1167" s="72">
        <v>41205</v>
      </c>
      <c r="C1167" s="84">
        <v>0.6820949074074073</v>
      </c>
    </row>
    <row r="1168" spans="1:3" x14ac:dyDescent="0.25">
      <c r="A1168" s="5" t="s">
        <v>818</v>
      </c>
      <c r="B1168" s="72">
        <v>41204</v>
      </c>
      <c r="C1168" s="84">
        <v>0.48615740740740737</v>
      </c>
    </row>
    <row r="1169" spans="1:3" x14ac:dyDescent="0.25">
      <c r="A1169" s="5" t="s">
        <v>819</v>
      </c>
      <c r="B1169" s="72">
        <v>41191</v>
      </c>
      <c r="C1169" s="84">
        <v>0.37375000000000003</v>
      </c>
    </row>
    <row r="1170" spans="1:3" x14ac:dyDescent="0.25">
      <c r="A1170" s="5" t="s">
        <v>820</v>
      </c>
      <c r="B1170" s="72">
        <v>41187</v>
      </c>
      <c r="C1170" s="84">
        <v>0.67554398148148154</v>
      </c>
    </row>
    <row r="1171" spans="1:3" x14ac:dyDescent="0.25">
      <c r="A1171" s="5" t="s">
        <v>821</v>
      </c>
      <c r="B1171" s="72">
        <v>41186</v>
      </c>
      <c r="C1171" s="84">
        <v>0.6274305555555556</v>
      </c>
    </row>
    <row r="1172" spans="1:3" x14ac:dyDescent="0.25">
      <c r="A1172" s="5" t="s">
        <v>822</v>
      </c>
      <c r="B1172" s="72">
        <v>41185</v>
      </c>
      <c r="C1172" s="84">
        <v>0.54921296296296296</v>
      </c>
    </row>
    <row r="1173" spans="1:3" x14ac:dyDescent="0.25">
      <c r="A1173" s="5" t="s">
        <v>823</v>
      </c>
      <c r="B1173" s="72">
        <v>41178</v>
      </c>
      <c r="C1173" s="84">
        <v>0.55932870370370369</v>
      </c>
    </row>
    <row r="1174" spans="1:3" x14ac:dyDescent="0.25">
      <c r="A1174" s="5" t="s">
        <v>824</v>
      </c>
      <c r="B1174" s="72">
        <v>41169</v>
      </c>
      <c r="C1174" s="84">
        <v>0.6909143518518519</v>
      </c>
    </row>
    <row r="1175" spans="1:3" x14ac:dyDescent="0.25">
      <c r="A1175" s="5" t="s">
        <v>825</v>
      </c>
      <c r="B1175" s="72">
        <v>41166</v>
      </c>
      <c r="C1175" s="84">
        <v>0.75543981481481481</v>
      </c>
    </row>
    <row r="1176" spans="1:3" x14ac:dyDescent="0.25">
      <c r="A1176" s="5" t="s">
        <v>826</v>
      </c>
      <c r="B1176" s="72">
        <v>41157</v>
      </c>
      <c r="C1176" s="84">
        <v>0.54944444444444451</v>
      </c>
    </row>
    <row r="1177" spans="1:3" x14ac:dyDescent="0.25">
      <c r="A1177" s="5" t="s">
        <v>827</v>
      </c>
      <c r="B1177" s="72">
        <v>41156</v>
      </c>
      <c r="C1177" s="84">
        <v>0.33924768518518517</v>
      </c>
    </row>
    <row r="1178" spans="1:3" x14ac:dyDescent="0.25">
      <c r="A1178" s="5" t="s">
        <v>828</v>
      </c>
      <c r="B1178" s="72">
        <v>41151</v>
      </c>
      <c r="C1178" s="84">
        <v>0.60621527777777773</v>
      </c>
    </row>
    <row r="1179" spans="1:3" x14ac:dyDescent="0.25">
      <c r="A1179" s="5" t="s">
        <v>829</v>
      </c>
      <c r="B1179" s="72">
        <v>41150</v>
      </c>
      <c r="C1179" s="84">
        <v>0.71030092592592586</v>
      </c>
    </row>
    <row r="1180" spans="1:3" x14ac:dyDescent="0.25">
      <c r="A1180" s="5" t="s">
        <v>830</v>
      </c>
      <c r="B1180" s="72">
        <v>41128</v>
      </c>
      <c r="C1180" s="84">
        <v>0.35112268518518519</v>
      </c>
    </row>
    <row r="1181" spans="1:3" x14ac:dyDescent="0.25">
      <c r="A1181" s="5" t="s">
        <v>831</v>
      </c>
      <c r="B1181" s="72">
        <v>41110</v>
      </c>
      <c r="C1181" s="84">
        <v>0.32662037037037034</v>
      </c>
    </row>
    <row r="1182" spans="1:3" x14ac:dyDescent="0.25">
      <c r="A1182" s="5" t="s">
        <v>832</v>
      </c>
      <c r="B1182" s="72">
        <v>41108</v>
      </c>
      <c r="C1182" s="84">
        <v>0.71636574074074078</v>
      </c>
    </row>
    <row r="1183" spans="1:3" x14ac:dyDescent="0.25">
      <c r="A1183" s="5" t="s">
        <v>833</v>
      </c>
      <c r="B1183" s="72">
        <v>41108</v>
      </c>
      <c r="C1183" s="84">
        <v>0.7114583333333333</v>
      </c>
    </row>
    <row r="1184" spans="1:3" x14ac:dyDescent="0.25">
      <c r="A1184" s="5" t="s">
        <v>834</v>
      </c>
      <c r="B1184" s="72">
        <v>41107</v>
      </c>
      <c r="C1184" s="84">
        <v>0.34519675925925924</v>
      </c>
    </row>
    <row r="1185" spans="1:3" x14ac:dyDescent="0.25">
      <c r="A1185" s="5" t="s">
        <v>835</v>
      </c>
      <c r="B1185" s="72">
        <v>41106</v>
      </c>
      <c r="C1185" s="84">
        <v>0.84358796296296301</v>
      </c>
    </row>
    <row r="1186" spans="1:3" x14ac:dyDescent="0.25">
      <c r="A1186" s="5" t="s">
        <v>836</v>
      </c>
      <c r="B1186" s="72">
        <v>41102</v>
      </c>
      <c r="C1186" s="84">
        <v>0.57104166666666667</v>
      </c>
    </row>
    <row r="1187" spans="1:3" x14ac:dyDescent="0.25">
      <c r="A1187" s="5" t="s">
        <v>837</v>
      </c>
      <c r="B1187" s="72">
        <v>41100</v>
      </c>
      <c r="C1187" s="84">
        <v>0.50047453703703704</v>
      </c>
    </row>
    <row r="1188" spans="1:3" x14ac:dyDescent="0.25">
      <c r="A1188" s="5" t="s">
        <v>838</v>
      </c>
      <c r="B1188" s="72">
        <v>41099</v>
      </c>
      <c r="C1188" s="84">
        <v>0.54141203703703711</v>
      </c>
    </row>
    <row r="1189" spans="1:3" x14ac:dyDescent="0.25">
      <c r="A1189" s="5" t="s">
        <v>839</v>
      </c>
      <c r="B1189" s="72">
        <v>41099</v>
      </c>
      <c r="C1189" s="84">
        <v>0.49836805555555558</v>
      </c>
    </row>
    <row r="1190" spans="1:3" x14ac:dyDescent="0.25">
      <c r="A1190" s="5" t="s">
        <v>840</v>
      </c>
      <c r="B1190" s="72">
        <v>41095</v>
      </c>
      <c r="C1190" s="84">
        <v>0.28172453703703704</v>
      </c>
    </row>
    <row r="1191" spans="1:3" x14ac:dyDescent="0.25">
      <c r="A1191" s="5" t="s">
        <v>841</v>
      </c>
      <c r="B1191" s="72">
        <v>41094</v>
      </c>
      <c r="C1191" s="84">
        <v>0.83187500000000003</v>
      </c>
    </row>
    <row r="1192" spans="1:3" x14ac:dyDescent="0.25">
      <c r="A1192" s="5" t="s">
        <v>842</v>
      </c>
      <c r="B1192" s="72">
        <v>41092</v>
      </c>
      <c r="C1192" s="84">
        <v>0.81195601851851851</v>
      </c>
    </row>
    <row r="1193" spans="1:3" x14ac:dyDescent="0.25">
      <c r="A1193" s="5" t="s">
        <v>843</v>
      </c>
      <c r="B1193" s="72">
        <v>41089</v>
      </c>
      <c r="C1193" s="84">
        <v>0.40087962962962959</v>
      </c>
    </row>
    <row r="1194" spans="1:3" x14ac:dyDescent="0.25">
      <c r="A1194" s="5" t="s">
        <v>844</v>
      </c>
      <c r="B1194" s="72">
        <v>41087</v>
      </c>
      <c r="C1194" s="84">
        <v>0.85965277777777782</v>
      </c>
    </row>
    <row r="1195" spans="1:3" x14ac:dyDescent="0.25">
      <c r="A1195" s="5" t="s">
        <v>845</v>
      </c>
      <c r="B1195" s="72">
        <v>41086</v>
      </c>
      <c r="C1195" s="84">
        <v>0.86554398148148148</v>
      </c>
    </row>
    <row r="1196" spans="1:3" x14ac:dyDescent="0.25">
      <c r="A1196" s="5" t="s">
        <v>846</v>
      </c>
      <c r="B1196" s="72">
        <v>41085</v>
      </c>
      <c r="C1196" s="84">
        <v>0.72042824074074074</v>
      </c>
    </row>
    <row r="1197" spans="1:3" x14ac:dyDescent="0.25">
      <c r="A1197" s="5" t="s">
        <v>847</v>
      </c>
      <c r="B1197" s="72">
        <v>41085</v>
      </c>
      <c r="C1197" s="84">
        <v>0.54481481481481475</v>
      </c>
    </row>
    <row r="1198" spans="1:3" x14ac:dyDescent="0.25">
      <c r="A1198" s="5" t="s">
        <v>848</v>
      </c>
      <c r="B1198" s="72">
        <v>41079</v>
      </c>
      <c r="C1198" s="84">
        <v>9.8032407407407415E-2</v>
      </c>
    </row>
    <row r="1199" spans="1:3" x14ac:dyDescent="0.25">
      <c r="A1199" s="5" t="s">
        <v>849</v>
      </c>
      <c r="B1199" s="72">
        <v>41074</v>
      </c>
      <c r="C1199" s="84">
        <v>0.75535879629629632</v>
      </c>
    </row>
    <row r="1200" spans="1:3" x14ac:dyDescent="0.25">
      <c r="A1200" s="5" t="s">
        <v>850</v>
      </c>
      <c r="B1200" s="72">
        <v>41073</v>
      </c>
      <c r="C1200" s="84">
        <v>0.6428356481481482</v>
      </c>
    </row>
    <row r="1201" spans="1:3" x14ac:dyDescent="0.25">
      <c r="A1201" s="5" t="s">
        <v>851</v>
      </c>
      <c r="B1201" s="72">
        <v>41068</v>
      </c>
      <c r="C1201" s="84">
        <v>0.53133101851851849</v>
      </c>
    </row>
    <row r="1202" spans="1:3" x14ac:dyDescent="0.25">
      <c r="A1202" s="5" t="s">
        <v>852</v>
      </c>
      <c r="B1202" s="72">
        <v>41064</v>
      </c>
      <c r="C1202" s="84">
        <v>0.49341435185185184</v>
      </c>
    </row>
    <row r="1203" spans="1:3" x14ac:dyDescent="0.25">
      <c r="A1203" s="5" t="s">
        <v>853</v>
      </c>
      <c r="B1203" s="72">
        <v>41059</v>
      </c>
      <c r="C1203" s="84">
        <v>0.86162037037037031</v>
      </c>
    </row>
    <row r="1204" spans="1:3" x14ac:dyDescent="0.25">
      <c r="A1204" s="5" t="s">
        <v>854</v>
      </c>
      <c r="B1204" s="72">
        <v>41054</v>
      </c>
      <c r="C1204" s="84">
        <v>0.32674768518518521</v>
      </c>
    </row>
    <row r="1205" spans="1:3" x14ac:dyDescent="0.25">
      <c r="A1205" s="5" t="s">
        <v>855</v>
      </c>
      <c r="B1205" s="72">
        <v>41051</v>
      </c>
      <c r="C1205" s="84">
        <v>0.70012731481481483</v>
      </c>
    </row>
    <row r="1206" spans="1:3" x14ac:dyDescent="0.25">
      <c r="A1206" s="5" t="s">
        <v>856</v>
      </c>
      <c r="B1206" s="72">
        <v>41051</v>
      </c>
      <c r="C1206" s="84">
        <v>0.52877314814814813</v>
      </c>
    </row>
    <row r="1207" spans="1:3" x14ac:dyDescent="0.25">
      <c r="A1207" s="5" t="s">
        <v>857</v>
      </c>
      <c r="B1207" s="72">
        <v>41051</v>
      </c>
      <c r="C1207" s="84">
        <v>0.31873842592592594</v>
      </c>
    </row>
    <row r="1208" spans="1:3" x14ac:dyDescent="0.25">
      <c r="A1208" s="5" t="s">
        <v>858</v>
      </c>
      <c r="B1208" s="72">
        <v>41044</v>
      </c>
      <c r="C1208" s="84">
        <v>0.76836805555555554</v>
      </c>
    </row>
    <row r="1209" spans="1:3" x14ac:dyDescent="0.25">
      <c r="A1209" s="5" t="s">
        <v>859</v>
      </c>
      <c r="B1209" s="72">
        <v>41043</v>
      </c>
      <c r="C1209" s="84">
        <v>0.84304398148148152</v>
      </c>
    </row>
    <row r="1210" spans="1:3" x14ac:dyDescent="0.25">
      <c r="A1210" s="5" t="s">
        <v>860</v>
      </c>
      <c r="B1210" s="72">
        <v>41040</v>
      </c>
      <c r="C1210" s="84">
        <v>0.66700231481481476</v>
      </c>
    </row>
    <row r="1211" spans="1:3" x14ac:dyDescent="0.25">
      <c r="A1211" s="5" t="s">
        <v>861</v>
      </c>
      <c r="B1211" s="72">
        <v>41040</v>
      </c>
      <c r="C1211" s="84">
        <v>0.47934027777777777</v>
      </c>
    </row>
    <row r="1212" spans="1:3" x14ac:dyDescent="0.25">
      <c r="A1212" s="5" t="s">
        <v>862</v>
      </c>
      <c r="B1212" s="72">
        <v>41040</v>
      </c>
      <c r="C1212" s="84">
        <v>0.46444444444444444</v>
      </c>
    </row>
    <row r="1213" spans="1:3" x14ac:dyDescent="0.25">
      <c r="A1213" s="5" t="s">
        <v>863</v>
      </c>
      <c r="B1213" s="72">
        <v>41040</v>
      </c>
      <c r="C1213" s="84">
        <v>0.44959490740740743</v>
      </c>
    </row>
    <row r="1214" spans="1:3" x14ac:dyDescent="0.25">
      <c r="A1214" s="5" t="s">
        <v>864</v>
      </c>
      <c r="B1214" s="72">
        <v>41040</v>
      </c>
      <c r="C1214" s="84">
        <v>0.44175925925925924</v>
      </c>
    </row>
    <row r="1215" spans="1:3" x14ac:dyDescent="0.25">
      <c r="A1215" s="5" t="s">
        <v>865</v>
      </c>
      <c r="B1215" s="72">
        <v>41040</v>
      </c>
      <c r="C1215" s="84">
        <v>0.38335648148148144</v>
      </c>
    </row>
    <row r="1216" spans="1:3" x14ac:dyDescent="0.25">
      <c r="A1216" s="5" t="s">
        <v>866</v>
      </c>
      <c r="B1216" s="72">
        <v>41026</v>
      </c>
      <c r="C1216" s="84">
        <v>0.62716435185185182</v>
      </c>
    </row>
    <row r="1217" spans="1:3" x14ac:dyDescent="0.25">
      <c r="A1217" s="5" t="s">
        <v>867</v>
      </c>
      <c r="B1217" s="72">
        <v>41026</v>
      </c>
      <c r="C1217" s="84">
        <v>0.38475694444444447</v>
      </c>
    </row>
    <row r="1218" spans="1:3" x14ac:dyDescent="0.25">
      <c r="A1218" s="5" t="s">
        <v>868</v>
      </c>
      <c r="B1218" s="72">
        <v>41025</v>
      </c>
      <c r="C1218" s="84">
        <v>9.8159722222222232E-2</v>
      </c>
    </row>
    <row r="1219" spans="1:3" x14ac:dyDescent="0.25">
      <c r="A1219" s="5" t="s">
        <v>869</v>
      </c>
      <c r="B1219" s="72">
        <v>41024</v>
      </c>
      <c r="C1219" s="84">
        <v>0.44354166666666667</v>
      </c>
    </row>
    <row r="1220" spans="1:3" x14ac:dyDescent="0.25">
      <c r="A1220" s="5" t="s">
        <v>870</v>
      </c>
      <c r="B1220" s="72">
        <v>41023</v>
      </c>
      <c r="C1220" s="84">
        <v>0.13118055555555555</v>
      </c>
    </row>
    <row r="1221" spans="1:3" x14ac:dyDescent="0.25">
      <c r="A1221" s="5" t="s">
        <v>871</v>
      </c>
      <c r="B1221" s="72">
        <v>41022</v>
      </c>
      <c r="C1221" s="84">
        <v>0.63620370370370372</v>
      </c>
    </row>
    <row r="1222" spans="1:3" x14ac:dyDescent="0.25">
      <c r="A1222" s="5" t="s">
        <v>872</v>
      </c>
      <c r="B1222" s="72">
        <v>41019</v>
      </c>
      <c r="C1222" s="84">
        <v>8.8310185185185186E-2</v>
      </c>
    </row>
    <row r="1223" spans="1:3" x14ac:dyDescent="0.25">
      <c r="A1223" s="5" t="s">
        <v>873</v>
      </c>
      <c r="B1223" s="72">
        <v>41018</v>
      </c>
      <c r="C1223" s="84">
        <v>0.56186342592592597</v>
      </c>
    </row>
    <row r="1224" spans="1:3" x14ac:dyDescent="0.25">
      <c r="A1224" s="5" t="s">
        <v>874</v>
      </c>
      <c r="B1224" s="72">
        <v>41017</v>
      </c>
      <c r="C1224" s="84">
        <v>0.44124999999999998</v>
      </c>
    </row>
    <row r="1225" spans="1:3" x14ac:dyDescent="0.25">
      <c r="A1225" s="5" t="s">
        <v>875</v>
      </c>
      <c r="B1225" s="72">
        <v>41017</v>
      </c>
      <c r="C1225" s="84">
        <v>0.43614583333333329</v>
      </c>
    </row>
    <row r="1226" spans="1:3" x14ac:dyDescent="0.25">
      <c r="A1226" s="5" t="s">
        <v>876</v>
      </c>
      <c r="B1226" s="72">
        <v>41017</v>
      </c>
      <c r="C1226" s="84">
        <v>0.41869212962962959</v>
      </c>
    </row>
    <row r="1227" spans="1:3" x14ac:dyDescent="0.25">
      <c r="A1227" s="5" t="s">
        <v>877</v>
      </c>
      <c r="B1227" s="72">
        <v>41016</v>
      </c>
      <c r="C1227" s="84">
        <v>0.51974537037037039</v>
      </c>
    </row>
    <row r="1228" spans="1:3" x14ac:dyDescent="0.25">
      <c r="A1228" s="5" t="s">
        <v>878</v>
      </c>
      <c r="B1228" s="72">
        <v>41016</v>
      </c>
      <c r="C1228" s="84">
        <v>0.13790509259259259</v>
      </c>
    </row>
    <row r="1229" spans="1:3" x14ac:dyDescent="0.25">
      <c r="A1229" s="5" t="s">
        <v>60</v>
      </c>
      <c r="B1229" s="72">
        <v>41016</v>
      </c>
      <c r="C1229" s="84">
        <v>7.0636574074074074E-2</v>
      </c>
    </row>
    <row r="1230" spans="1:3" x14ac:dyDescent="0.25">
      <c r="A1230" s="5" t="s">
        <v>879</v>
      </c>
      <c r="B1230" s="72">
        <v>41011</v>
      </c>
      <c r="C1230" s="84">
        <v>0.15768518518518518</v>
      </c>
    </row>
    <row r="1231" spans="1:3" x14ac:dyDescent="0.25">
      <c r="A1231" s="5" t="s">
        <v>879</v>
      </c>
      <c r="B1231" s="72">
        <v>41011</v>
      </c>
      <c r="C1231" s="84">
        <v>0.15768518518518518</v>
      </c>
    </row>
    <row r="1232" spans="1:3" x14ac:dyDescent="0.25">
      <c r="A1232" s="5" t="s">
        <v>730</v>
      </c>
      <c r="B1232" s="72">
        <v>41009</v>
      </c>
      <c r="C1232" s="84">
        <v>0.54843750000000002</v>
      </c>
    </row>
    <row r="1233" spans="1:3" x14ac:dyDescent="0.25">
      <c r="A1233" s="5" t="s">
        <v>880</v>
      </c>
      <c r="B1233" s="72">
        <v>41004</v>
      </c>
      <c r="C1233" s="84">
        <v>0.13266203703703702</v>
      </c>
    </row>
    <row r="1234" spans="1:3" x14ac:dyDescent="0.25">
      <c r="A1234" s="5" t="s">
        <v>881</v>
      </c>
      <c r="B1234" s="72">
        <v>41004</v>
      </c>
      <c r="C1234" s="84">
        <v>0.12483796296296296</v>
      </c>
    </row>
    <row r="1235" spans="1:3" x14ac:dyDescent="0.25">
      <c r="A1235" s="5" t="s">
        <v>882</v>
      </c>
      <c r="B1235" s="72">
        <v>41003</v>
      </c>
      <c r="C1235" s="84">
        <v>0.8677893518518518</v>
      </c>
    </row>
    <row r="1236" spans="1:3" x14ac:dyDescent="0.25">
      <c r="A1236" s="5" t="s">
        <v>883</v>
      </c>
      <c r="B1236" s="72">
        <v>41001</v>
      </c>
      <c r="C1236" s="84">
        <v>0.82934027777777775</v>
      </c>
    </row>
    <row r="1237" spans="1:3" x14ac:dyDescent="0.25">
      <c r="A1237" s="5" t="s">
        <v>884</v>
      </c>
      <c r="B1237" s="72">
        <v>41001</v>
      </c>
      <c r="C1237" s="84">
        <v>0.55752314814814818</v>
      </c>
    </row>
    <row r="1238" spans="1:3" x14ac:dyDescent="0.25">
      <c r="A1238" s="5" t="s">
        <v>838</v>
      </c>
      <c r="B1238" s="72">
        <v>40999</v>
      </c>
      <c r="C1238" s="84">
        <v>9.5601851851851841E-2</v>
      </c>
    </row>
    <row r="1239" spans="1:3" x14ac:dyDescent="0.25">
      <c r="A1239" s="5" t="s">
        <v>885</v>
      </c>
      <c r="B1239" s="72">
        <v>40997</v>
      </c>
      <c r="C1239" s="84">
        <v>0.15491898148148148</v>
      </c>
    </row>
    <row r="1240" spans="1:3" x14ac:dyDescent="0.25">
      <c r="A1240" s="5" t="s">
        <v>886</v>
      </c>
      <c r="B1240" s="72">
        <v>40996</v>
      </c>
      <c r="C1240" s="84">
        <v>0.3964699074074074</v>
      </c>
    </row>
    <row r="1241" spans="1:3" x14ac:dyDescent="0.25">
      <c r="A1241" s="5" t="s">
        <v>887</v>
      </c>
      <c r="B1241" s="72">
        <v>40995</v>
      </c>
      <c r="C1241" s="84">
        <v>0.5993518518518518</v>
      </c>
    </row>
    <row r="1242" spans="1:3" x14ac:dyDescent="0.25">
      <c r="A1242" s="5" t="s">
        <v>888</v>
      </c>
      <c r="B1242" s="72">
        <v>40995</v>
      </c>
      <c r="C1242" s="84">
        <v>0.53335648148148151</v>
      </c>
    </row>
    <row r="1243" spans="1:3" x14ac:dyDescent="0.25">
      <c r="A1243" s="5" t="s">
        <v>889</v>
      </c>
      <c r="B1243" s="72">
        <v>40994</v>
      </c>
      <c r="C1243" s="84">
        <v>0.55046296296296293</v>
      </c>
    </row>
    <row r="1244" spans="1:3" x14ac:dyDescent="0.25">
      <c r="A1244" s="5" t="s">
        <v>194</v>
      </c>
      <c r="B1244" s="72">
        <v>40992</v>
      </c>
      <c r="C1244" s="84">
        <v>0.10696759259259259</v>
      </c>
    </row>
    <row r="1245" spans="1:3" x14ac:dyDescent="0.25">
      <c r="A1245" s="5" t="s">
        <v>890</v>
      </c>
      <c r="B1245" s="72">
        <v>40991</v>
      </c>
      <c r="C1245" s="84">
        <v>0.46819444444444441</v>
      </c>
    </row>
    <row r="1246" spans="1:3" x14ac:dyDescent="0.25">
      <c r="A1246" s="5" t="s">
        <v>891</v>
      </c>
      <c r="B1246" s="72">
        <v>40990</v>
      </c>
      <c r="C1246" s="84">
        <v>0.43254629629629626</v>
      </c>
    </row>
    <row r="1247" spans="1:3" x14ac:dyDescent="0.25">
      <c r="A1247" s="5" t="s">
        <v>892</v>
      </c>
      <c r="B1247" s="72">
        <v>40990</v>
      </c>
      <c r="C1247" s="84">
        <v>2.4236111111111111E-2</v>
      </c>
    </row>
    <row r="1248" spans="1:3" x14ac:dyDescent="0.25">
      <c r="A1248" s="5" t="s">
        <v>893</v>
      </c>
      <c r="B1248" s="72">
        <v>40989</v>
      </c>
      <c r="C1248" s="84">
        <v>0.61070601851851858</v>
      </c>
    </row>
    <row r="1249" spans="1:3" x14ac:dyDescent="0.25">
      <c r="A1249" s="5" t="s">
        <v>894</v>
      </c>
      <c r="B1249" s="72">
        <v>40989</v>
      </c>
      <c r="C1249" s="84">
        <v>0.6077893518518519</v>
      </c>
    </row>
    <row r="1250" spans="1:3" x14ac:dyDescent="0.25">
      <c r="A1250" s="5" t="s">
        <v>895</v>
      </c>
      <c r="B1250" s="72">
        <v>40988</v>
      </c>
      <c r="C1250" s="84">
        <v>0.16391203703703702</v>
      </c>
    </row>
    <row r="1251" spans="1:3" x14ac:dyDescent="0.25">
      <c r="A1251" s="5" t="s">
        <v>896</v>
      </c>
      <c r="B1251" s="72">
        <v>40988</v>
      </c>
      <c r="C1251" s="84">
        <v>2.4398148148148145E-2</v>
      </c>
    </row>
    <row r="1252" spans="1:3" x14ac:dyDescent="0.25">
      <c r="A1252" s="5" t="s">
        <v>897</v>
      </c>
      <c r="B1252" s="72">
        <v>40987</v>
      </c>
      <c r="C1252" s="84">
        <v>0.45552083333333332</v>
      </c>
    </row>
    <row r="1253" spans="1:3" x14ac:dyDescent="0.25">
      <c r="A1253" s="5" t="s">
        <v>898</v>
      </c>
      <c r="B1253" s="72">
        <v>40981</v>
      </c>
      <c r="C1253" s="84">
        <v>0.84971064814814812</v>
      </c>
    </row>
    <row r="1254" spans="1:3" x14ac:dyDescent="0.25">
      <c r="A1254" s="5" t="s">
        <v>899</v>
      </c>
      <c r="B1254" s="72">
        <v>40981</v>
      </c>
      <c r="C1254" s="84">
        <v>0.55148148148148146</v>
      </c>
    </row>
    <row r="1255" spans="1:3" x14ac:dyDescent="0.25">
      <c r="A1255" s="5" t="s">
        <v>900</v>
      </c>
      <c r="B1255" s="72">
        <v>40977</v>
      </c>
      <c r="C1255" s="84">
        <v>0.52187499999999998</v>
      </c>
    </row>
    <row r="1256" spans="1:3" x14ac:dyDescent="0.25">
      <c r="A1256" s="5" t="s">
        <v>901</v>
      </c>
      <c r="B1256" s="72">
        <v>40975</v>
      </c>
      <c r="C1256" s="84">
        <v>0.52909722222222222</v>
      </c>
    </row>
    <row r="1257" spans="1:3" x14ac:dyDescent="0.25">
      <c r="A1257" s="5" t="s">
        <v>902</v>
      </c>
      <c r="B1257" s="72">
        <v>40975</v>
      </c>
      <c r="C1257" s="84">
        <v>0.39313657407407404</v>
      </c>
    </row>
    <row r="1258" spans="1:3" x14ac:dyDescent="0.25">
      <c r="A1258" s="5" t="s">
        <v>903</v>
      </c>
      <c r="B1258" s="72">
        <v>40974</v>
      </c>
      <c r="C1258" s="84">
        <v>0.55409722222222224</v>
      </c>
    </row>
    <row r="1259" spans="1:3" x14ac:dyDescent="0.25">
      <c r="A1259" s="5" t="s">
        <v>904</v>
      </c>
      <c r="B1259" s="72">
        <v>40973</v>
      </c>
      <c r="C1259" s="84">
        <v>0.53115740740740736</v>
      </c>
    </row>
    <row r="1260" spans="1:3" x14ac:dyDescent="0.25">
      <c r="A1260" s="5" t="s">
        <v>905</v>
      </c>
      <c r="B1260" s="72">
        <v>40973</v>
      </c>
      <c r="C1260" s="84">
        <v>0.46189814814814811</v>
      </c>
    </row>
    <row r="1261" spans="1:3" x14ac:dyDescent="0.25">
      <c r="A1261" s="5" t="s">
        <v>906</v>
      </c>
      <c r="B1261" s="72">
        <v>40969</v>
      </c>
      <c r="C1261" s="84">
        <v>0.15008101851851852</v>
      </c>
    </row>
    <row r="1262" spans="1:3" x14ac:dyDescent="0.25">
      <c r="A1262" s="5" t="s">
        <v>907</v>
      </c>
      <c r="B1262" s="72">
        <v>40968</v>
      </c>
      <c r="C1262" s="84">
        <v>0.55989583333333337</v>
      </c>
    </row>
    <row r="1263" spans="1:3" x14ac:dyDescent="0.25">
      <c r="A1263" s="5" t="s">
        <v>908</v>
      </c>
      <c r="B1263" s="72">
        <v>40962</v>
      </c>
      <c r="C1263" s="84">
        <v>3.7511574074074072E-2</v>
      </c>
    </row>
    <row r="1264" spans="1:3" x14ac:dyDescent="0.25">
      <c r="A1264" s="5" t="s">
        <v>909</v>
      </c>
      <c r="B1264" s="72">
        <v>40960</v>
      </c>
      <c r="C1264" s="84">
        <v>0.55055555555555558</v>
      </c>
    </row>
    <row r="1265" spans="1:3" x14ac:dyDescent="0.25">
      <c r="A1265" s="5" t="s">
        <v>910</v>
      </c>
      <c r="B1265" s="72">
        <v>40960</v>
      </c>
      <c r="C1265" s="84">
        <v>0.49539351851851854</v>
      </c>
    </row>
    <row r="1266" spans="1:3" x14ac:dyDescent="0.25">
      <c r="A1266" s="5" t="s">
        <v>911</v>
      </c>
      <c r="B1266" s="72">
        <v>40960</v>
      </c>
      <c r="C1266" s="84">
        <v>0.43208333333333332</v>
      </c>
    </row>
    <row r="1267" spans="1:3" x14ac:dyDescent="0.25">
      <c r="A1267" s="5" t="s">
        <v>912</v>
      </c>
      <c r="B1267" s="72">
        <v>40957</v>
      </c>
      <c r="C1267" s="84">
        <v>4.4826388888888895E-2</v>
      </c>
    </row>
    <row r="1268" spans="1:3" x14ac:dyDescent="0.25">
      <c r="A1268" s="5" t="s">
        <v>913</v>
      </c>
      <c r="B1268" s="72">
        <v>40957</v>
      </c>
      <c r="C1268" s="84">
        <v>4.0659722222222222E-2</v>
      </c>
    </row>
    <row r="1269" spans="1:3" x14ac:dyDescent="0.25">
      <c r="A1269" s="5" t="s">
        <v>913</v>
      </c>
      <c r="B1269" s="72">
        <v>40957</v>
      </c>
      <c r="C1269" s="84">
        <v>4.0659722222222222E-2</v>
      </c>
    </row>
    <row r="1270" spans="1:3" x14ac:dyDescent="0.25">
      <c r="A1270" s="5" t="s">
        <v>914</v>
      </c>
      <c r="B1270" s="72">
        <v>40956</v>
      </c>
      <c r="C1270" s="84">
        <v>0.14885416666666665</v>
      </c>
    </row>
    <row r="1271" spans="1:3" x14ac:dyDescent="0.25">
      <c r="A1271" s="5" t="s">
        <v>915</v>
      </c>
      <c r="B1271" s="72">
        <v>40955</v>
      </c>
      <c r="C1271" s="84">
        <v>0.55619212962962961</v>
      </c>
    </row>
    <row r="1272" spans="1:3" x14ac:dyDescent="0.25">
      <c r="A1272" s="5" t="s">
        <v>916</v>
      </c>
      <c r="B1272" s="72">
        <v>40955</v>
      </c>
      <c r="C1272" s="84">
        <v>2.9166666666666664E-2</v>
      </c>
    </row>
    <row r="1273" spans="1:3" x14ac:dyDescent="0.25">
      <c r="A1273" s="5" t="s">
        <v>917</v>
      </c>
      <c r="B1273" s="72">
        <v>40953</v>
      </c>
      <c r="C1273" s="84">
        <v>0.41127314814814814</v>
      </c>
    </row>
    <row r="1274" spans="1:3" x14ac:dyDescent="0.25">
      <c r="A1274" s="5" t="s">
        <v>918</v>
      </c>
      <c r="B1274" s="72">
        <v>40953</v>
      </c>
      <c r="C1274" s="84">
        <v>0.38226851851851856</v>
      </c>
    </row>
    <row r="1275" spans="1:3" x14ac:dyDescent="0.25">
      <c r="A1275" s="5" t="s">
        <v>919</v>
      </c>
      <c r="B1275" s="72">
        <v>40953</v>
      </c>
      <c r="C1275" s="84">
        <v>8.5636574074074087E-2</v>
      </c>
    </row>
    <row r="1276" spans="1:3" x14ac:dyDescent="0.25">
      <c r="A1276" s="5" t="s">
        <v>920</v>
      </c>
      <c r="B1276" s="72">
        <v>40949</v>
      </c>
      <c r="C1276" s="84">
        <v>0.58333333333333337</v>
      </c>
    </row>
    <row r="1277" spans="1:3" x14ac:dyDescent="0.25">
      <c r="A1277" s="5" t="s">
        <v>921</v>
      </c>
      <c r="B1277" s="72">
        <v>40949</v>
      </c>
      <c r="C1277" s="84">
        <v>0.551875</v>
      </c>
    </row>
    <row r="1278" spans="1:3" x14ac:dyDescent="0.25">
      <c r="A1278" s="5" t="s">
        <v>922</v>
      </c>
      <c r="B1278" s="72">
        <v>40949</v>
      </c>
      <c r="C1278" s="84">
        <v>0.55177083333333332</v>
      </c>
    </row>
    <row r="1279" spans="1:3" x14ac:dyDescent="0.25">
      <c r="A1279" s="5" t="s">
        <v>923</v>
      </c>
      <c r="B1279" s="72">
        <v>40949</v>
      </c>
      <c r="C1279" s="84">
        <v>0.53927083333333337</v>
      </c>
    </row>
    <row r="1280" spans="1:3" x14ac:dyDescent="0.25">
      <c r="A1280" s="5" t="s">
        <v>924</v>
      </c>
      <c r="B1280" s="72">
        <v>40948</v>
      </c>
      <c r="C1280" s="84">
        <v>0.46831018518518519</v>
      </c>
    </row>
    <row r="1281" spans="1:3" x14ac:dyDescent="0.25">
      <c r="A1281" s="5" t="s">
        <v>60</v>
      </c>
      <c r="B1281" s="72">
        <v>40947</v>
      </c>
      <c r="C1281" s="84">
        <v>0.41446759259259264</v>
      </c>
    </row>
    <row r="1282" spans="1:3" x14ac:dyDescent="0.25">
      <c r="A1282" s="5" t="s">
        <v>925</v>
      </c>
      <c r="B1282" s="72">
        <v>40942</v>
      </c>
      <c r="C1282" s="84">
        <v>0.55319444444444443</v>
      </c>
    </row>
    <row r="1283" spans="1:3" x14ac:dyDescent="0.25">
      <c r="A1283" s="5" t="s">
        <v>926</v>
      </c>
      <c r="B1283" s="72">
        <v>40942</v>
      </c>
      <c r="C1283" s="84">
        <v>0.55152777777777773</v>
      </c>
    </row>
    <row r="1284" spans="1:3" x14ac:dyDescent="0.25">
      <c r="A1284" s="5" t="s">
        <v>927</v>
      </c>
      <c r="B1284" s="72">
        <v>40941</v>
      </c>
      <c r="C1284" s="84">
        <v>0.43810185185185185</v>
      </c>
    </row>
    <row r="1285" spans="1:3" x14ac:dyDescent="0.25">
      <c r="A1285" s="5" t="s">
        <v>928</v>
      </c>
      <c r="B1285" s="72">
        <v>40940</v>
      </c>
      <c r="C1285" s="84">
        <v>0.57331018518518517</v>
      </c>
    </row>
    <row r="1286" spans="1:3" x14ac:dyDescent="0.25">
      <c r="A1286" s="5" t="s">
        <v>929</v>
      </c>
      <c r="B1286" s="72">
        <v>40938</v>
      </c>
      <c r="C1286" s="84">
        <v>0.88189814814814815</v>
      </c>
    </row>
    <row r="1287" spans="1:3" x14ac:dyDescent="0.25">
      <c r="A1287" s="5" t="s">
        <v>930</v>
      </c>
      <c r="B1287" s="72">
        <v>40938</v>
      </c>
      <c r="C1287" s="84">
        <v>0.82717592592592604</v>
      </c>
    </row>
    <row r="1288" spans="1:3" x14ac:dyDescent="0.25">
      <c r="A1288" s="5" t="s">
        <v>931</v>
      </c>
      <c r="B1288" s="72">
        <v>40938</v>
      </c>
      <c r="C1288" s="84">
        <v>0.4140625</v>
      </c>
    </row>
    <row r="1289" spans="1:3" x14ac:dyDescent="0.25">
      <c r="A1289" s="5" t="s">
        <v>932</v>
      </c>
      <c r="B1289" s="72">
        <v>40938</v>
      </c>
      <c r="C1289" s="84">
        <v>0.39307870370370374</v>
      </c>
    </row>
    <row r="1290" spans="1:3" x14ac:dyDescent="0.25">
      <c r="A1290" s="5" t="s">
        <v>933</v>
      </c>
      <c r="B1290" s="72">
        <v>40935</v>
      </c>
      <c r="C1290" s="84">
        <v>0.64964120370370371</v>
      </c>
    </row>
    <row r="1291" spans="1:3" x14ac:dyDescent="0.25">
      <c r="A1291" s="5" t="s">
        <v>934</v>
      </c>
      <c r="B1291" s="72">
        <v>40935</v>
      </c>
      <c r="C1291" s="84">
        <v>0.43893518518518521</v>
      </c>
    </row>
    <row r="1292" spans="1:3" x14ac:dyDescent="0.25">
      <c r="A1292" s="5" t="s">
        <v>935</v>
      </c>
      <c r="B1292" s="72">
        <v>40934</v>
      </c>
      <c r="C1292" s="84">
        <v>0.71490740740740744</v>
      </c>
    </row>
    <row r="1293" spans="1:3" x14ac:dyDescent="0.25">
      <c r="A1293" s="5" t="s">
        <v>936</v>
      </c>
      <c r="B1293" s="72">
        <v>40934</v>
      </c>
      <c r="C1293" s="84">
        <v>0.65075231481481477</v>
      </c>
    </row>
    <row r="1294" spans="1:3" x14ac:dyDescent="0.25">
      <c r="A1294" s="5" t="s">
        <v>937</v>
      </c>
      <c r="B1294" s="72">
        <v>40934</v>
      </c>
      <c r="C1294" s="84">
        <v>0.52828703703703705</v>
      </c>
    </row>
    <row r="1295" spans="1:3" x14ac:dyDescent="0.25">
      <c r="A1295" s="5" t="s">
        <v>938</v>
      </c>
      <c r="B1295" s="72">
        <v>40933</v>
      </c>
      <c r="C1295" s="84">
        <v>0.86516203703703709</v>
      </c>
    </row>
    <row r="1296" spans="1:3" x14ac:dyDescent="0.25">
      <c r="A1296" s="5" t="s">
        <v>939</v>
      </c>
      <c r="B1296" s="72">
        <v>40932</v>
      </c>
      <c r="C1296" s="84">
        <v>0.11203703703703705</v>
      </c>
    </row>
    <row r="1297" spans="1:3" x14ac:dyDescent="0.25">
      <c r="A1297" s="5" t="s">
        <v>940</v>
      </c>
      <c r="B1297" s="72">
        <v>40931</v>
      </c>
      <c r="C1297" s="84">
        <v>0.85759259259259257</v>
      </c>
    </row>
    <row r="1298" spans="1:3" x14ac:dyDescent="0.25">
      <c r="A1298" s="5" t="s">
        <v>940</v>
      </c>
      <c r="B1298" s="72">
        <v>40931</v>
      </c>
      <c r="C1298" s="84">
        <v>0.45641203703703703</v>
      </c>
    </row>
    <row r="1299" spans="1:3" x14ac:dyDescent="0.25">
      <c r="A1299" s="5" t="s">
        <v>941</v>
      </c>
      <c r="B1299" s="72">
        <v>40928</v>
      </c>
      <c r="C1299" s="84">
        <v>0.86692129629629633</v>
      </c>
    </row>
    <row r="1300" spans="1:3" x14ac:dyDescent="0.25">
      <c r="A1300" s="5" t="s">
        <v>942</v>
      </c>
      <c r="B1300" s="72">
        <v>40927</v>
      </c>
      <c r="C1300" s="84">
        <v>0.17028935185185187</v>
      </c>
    </row>
    <row r="1301" spans="1:3" x14ac:dyDescent="0.25">
      <c r="A1301" s="5" t="s">
        <v>943</v>
      </c>
      <c r="B1301" s="72">
        <v>40925</v>
      </c>
      <c r="C1301" s="84">
        <v>0.69035879629629626</v>
      </c>
    </row>
    <row r="1302" spans="1:3" x14ac:dyDescent="0.25">
      <c r="A1302" s="5" t="s">
        <v>944</v>
      </c>
      <c r="B1302" s="72">
        <v>40925</v>
      </c>
      <c r="C1302" s="84">
        <v>0.45572916666666669</v>
      </c>
    </row>
    <row r="1303" spans="1:3" x14ac:dyDescent="0.25">
      <c r="A1303" s="5" t="s">
        <v>945</v>
      </c>
      <c r="B1303" s="72">
        <v>40917</v>
      </c>
      <c r="C1303" s="84">
        <v>0.47965277777777776</v>
      </c>
    </row>
    <row r="1304" spans="1:3" x14ac:dyDescent="0.25">
      <c r="A1304" s="5" t="s">
        <v>946</v>
      </c>
      <c r="B1304" s="72">
        <v>40917</v>
      </c>
      <c r="C1304" s="84">
        <v>0.26459490740740738</v>
      </c>
    </row>
    <row r="1305" spans="1:3" x14ac:dyDescent="0.25">
      <c r="A1305" s="5" t="s">
        <v>947</v>
      </c>
      <c r="B1305" s="72">
        <v>40917</v>
      </c>
      <c r="C1305" s="84">
        <v>0.26284722222222223</v>
      </c>
    </row>
    <row r="1306" spans="1:3" x14ac:dyDescent="0.25">
      <c r="A1306" s="5" t="s">
        <v>948</v>
      </c>
      <c r="B1306" s="72">
        <v>40899</v>
      </c>
      <c r="C1306" s="84">
        <v>0.53211805555555558</v>
      </c>
    </row>
    <row r="1307" spans="1:3" x14ac:dyDescent="0.25">
      <c r="A1307" s="5" t="s">
        <v>949</v>
      </c>
      <c r="B1307" s="72">
        <v>40897</v>
      </c>
      <c r="C1307" s="84">
        <v>0.36400462962962959</v>
      </c>
    </row>
    <row r="1308" spans="1:3" x14ac:dyDescent="0.25">
      <c r="A1308" s="5" t="s">
        <v>950</v>
      </c>
      <c r="B1308" s="72">
        <v>40896</v>
      </c>
      <c r="C1308" s="84">
        <v>0.54516203703703703</v>
      </c>
    </row>
    <row r="1309" spans="1:3" x14ac:dyDescent="0.25">
      <c r="A1309" s="5" t="s">
        <v>951</v>
      </c>
      <c r="B1309" s="72">
        <v>40896</v>
      </c>
      <c r="C1309" s="84">
        <v>0.54429398148148145</v>
      </c>
    </row>
    <row r="1310" spans="1:3" x14ac:dyDescent="0.25">
      <c r="A1310" s="5" t="s">
        <v>952</v>
      </c>
      <c r="B1310" s="72">
        <v>40893</v>
      </c>
      <c r="C1310" s="84">
        <v>0.67365740740740743</v>
      </c>
    </row>
    <row r="1311" spans="1:3" x14ac:dyDescent="0.25">
      <c r="A1311" s="5" t="s">
        <v>946</v>
      </c>
      <c r="B1311" s="72">
        <v>40889</v>
      </c>
      <c r="C1311" s="84">
        <v>0.85130787037037037</v>
      </c>
    </row>
    <row r="1312" spans="1:3" x14ac:dyDescent="0.25">
      <c r="A1312" s="5" t="s">
        <v>953</v>
      </c>
      <c r="B1312" s="72">
        <v>40885</v>
      </c>
      <c r="C1312" s="84">
        <v>0.56901620370370376</v>
      </c>
    </row>
    <row r="1313" spans="1:3" x14ac:dyDescent="0.25">
      <c r="A1313" s="5" t="s">
        <v>954</v>
      </c>
      <c r="B1313" s="72">
        <v>40879</v>
      </c>
      <c r="C1313" s="84">
        <v>0.36895833333333333</v>
      </c>
    </row>
    <row r="1314" spans="1:3" x14ac:dyDescent="0.25">
      <c r="A1314" s="5" t="s">
        <v>955</v>
      </c>
      <c r="B1314" s="72">
        <v>40877</v>
      </c>
      <c r="C1314" s="84">
        <v>0.86953703703703711</v>
      </c>
    </row>
    <row r="1315" spans="1:3" x14ac:dyDescent="0.25">
      <c r="A1315" s="5" t="s">
        <v>956</v>
      </c>
      <c r="B1315" s="72">
        <v>40876</v>
      </c>
      <c r="C1315" s="84">
        <v>0.37462962962962965</v>
      </c>
    </row>
    <row r="1316" spans="1:3" x14ac:dyDescent="0.25">
      <c r="A1316" s="5" t="s">
        <v>957</v>
      </c>
      <c r="B1316" s="72">
        <v>40870</v>
      </c>
      <c r="C1316" s="84">
        <v>0.85931712962962958</v>
      </c>
    </row>
    <row r="1317" spans="1:3" x14ac:dyDescent="0.25">
      <c r="A1317" s="5" t="s">
        <v>958</v>
      </c>
      <c r="B1317" s="72">
        <v>40869</v>
      </c>
      <c r="C1317" s="84">
        <v>0.83461805555555557</v>
      </c>
    </row>
    <row r="1318" spans="1:3" x14ac:dyDescent="0.25">
      <c r="A1318" s="5" t="s">
        <v>959</v>
      </c>
      <c r="B1318" s="72">
        <v>40869</v>
      </c>
      <c r="C1318" s="84">
        <v>0.82711805555555562</v>
      </c>
    </row>
    <row r="1319" spans="1:3" x14ac:dyDescent="0.25">
      <c r="A1319" s="5" t="s">
        <v>960</v>
      </c>
      <c r="B1319" s="72">
        <v>40868</v>
      </c>
      <c r="C1319" s="84">
        <v>0.63355324074074071</v>
      </c>
    </row>
    <row r="1320" spans="1:3" x14ac:dyDescent="0.25">
      <c r="A1320" s="5" t="s">
        <v>961</v>
      </c>
      <c r="B1320" s="72">
        <v>40868</v>
      </c>
      <c r="C1320" s="84">
        <v>0.37953703703703701</v>
      </c>
    </row>
    <row r="1321" spans="1:3" x14ac:dyDescent="0.25">
      <c r="A1321" s="5" t="s">
        <v>962</v>
      </c>
      <c r="B1321" s="72">
        <v>40865</v>
      </c>
      <c r="C1321" s="84">
        <v>0.59600694444444446</v>
      </c>
    </row>
    <row r="1322" spans="1:3" x14ac:dyDescent="0.25">
      <c r="A1322" s="5" t="s">
        <v>963</v>
      </c>
      <c r="B1322" s="72">
        <v>40862</v>
      </c>
      <c r="C1322" s="84">
        <v>0.76629629629629636</v>
      </c>
    </row>
    <row r="1323" spans="1:3" x14ac:dyDescent="0.25">
      <c r="A1323" s="5" t="s">
        <v>964</v>
      </c>
      <c r="B1323" s="72">
        <v>40861</v>
      </c>
      <c r="C1323" s="84">
        <v>0.75410879629629635</v>
      </c>
    </row>
    <row r="1324" spans="1:3" x14ac:dyDescent="0.25">
      <c r="A1324" s="5" t="s">
        <v>965</v>
      </c>
      <c r="B1324" s="72">
        <v>40856</v>
      </c>
      <c r="C1324" s="84">
        <v>0.85927083333333332</v>
      </c>
    </row>
    <row r="1325" spans="1:3" x14ac:dyDescent="0.25">
      <c r="A1325" s="5" t="s">
        <v>966</v>
      </c>
      <c r="B1325" s="72">
        <v>40856</v>
      </c>
      <c r="C1325" s="84">
        <v>0.58381944444444445</v>
      </c>
    </row>
    <row r="1326" spans="1:3" x14ac:dyDescent="0.25">
      <c r="A1326" s="5" t="s">
        <v>967</v>
      </c>
      <c r="B1326" s="72">
        <v>40855</v>
      </c>
      <c r="C1326" s="84">
        <v>0.56067129629629631</v>
      </c>
    </row>
    <row r="1327" spans="1:3" x14ac:dyDescent="0.25">
      <c r="A1327" s="5" t="s">
        <v>968</v>
      </c>
      <c r="B1327" s="72">
        <v>40855</v>
      </c>
      <c r="C1327" s="84">
        <v>0.55884259259259261</v>
      </c>
    </row>
    <row r="1328" spans="1:3" x14ac:dyDescent="0.25">
      <c r="A1328" s="5" t="s">
        <v>969</v>
      </c>
      <c r="B1328" s="72">
        <v>40855</v>
      </c>
      <c r="C1328" s="84">
        <v>0.39016203703703706</v>
      </c>
    </row>
    <row r="1329" spans="1:3" x14ac:dyDescent="0.25">
      <c r="A1329" s="5" t="s">
        <v>970</v>
      </c>
      <c r="B1329" s="72">
        <v>40851</v>
      </c>
      <c r="C1329" s="84">
        <v>0.88483796296296291</v>
      </c>
    </row>
    <row r="1330" spans="1:3" x14ac:dyDescent="0.25">
      <c r="A1330" s="5" t="s">
        <v>971</v>
      </c>
      <c r="B1330" s="72">
        <v>40851</v>
      </c>
      <c r="C1330" s="84">
        <v>0.81445601851851857</v>
      </c>
    </row>
    <row r="1331" spans="1:3" x14ac:dyDescent="0.25">
      <c r="A1331" s="5" t="s">
        <v>972</v>
      </c>
      <c r="B1331" s="72">
        <v>40851</v>
      </c>
      <c r="C1331" s="84">
        <v>0.55186342592592597</v>
      </c>
    </row>
  </sheetData>
  <mergeCells count="1">
    <mergeCell ref="A1:C1"/>
  </mergeCells>
  <conditionalFormatting sqref="B2:B1048576">
    <cfRule type="cellIs" dxfId="5" priority="5" operator="equal">
      <formula>TEXT($B:$B,"21:00")&lt;&gt;TEXT($B:$B,"6:00")</formula>
    </cfRule>
  </conditionalFormatting>
  <conditionalFormatting sqref="D1:D1048576">
    <cfRule type="cellIs" dxfId="3" priority="1" operator="between">
      <formula>"""21:00:00""*1"</formula>
      <formula>"""6:00:00""1"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4A188BD3-CD95-4231-A9FF-D0716ADF2CF2}">
            <xm:f>NOT(ISERROR(SEARCH(AND($C:$C&gt;="21:00:00"*1,$C:$C&lt;="6:00:00"*1),C1)))</xm:f>
            <xm:f>AND($C:$C&gt;="21:00:00"*1,$C:$C&lt;="6:00:00"*1)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C1:C1048576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Répartition intervention</vt:lpstr>
      <vt:lpstr>Date des décalages</vt:lpstr>
      <vt:lpstr>Emplacement des décalages</vt:lpstr>
      <vt:lpstr>Classement selon l'heure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Tmp-papillie, Mathieu</dc:creator>
  <cp:lastModifiedBy>Tmp-papillie, Mathieu</cp:lastModifiedBy>
  <dcterms:created xsi:type="dcterms:W3CDTF">2016-04-08T08:12:22Z</dcterms:created>
  <dcterms:modified xsi:type="dcterms:W3CDTF">2016-05-18T07:24:43Z</dcterms:modified>
</cp:coreProperties>
</file>