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15" windowWidth="24915" windowHeight="10305" firstSheet="1" activeTab="1"/>
  </bookViews>
  <sheets>
    <sheet name="Nomenclature" sheetId="4" state="hidden" r:id="rId1"/>
    <sheet name="Recap " sheetId="2" r:id="rId2"/>
    <sheet name="Fichier extrait" sheetId="16" r:id="rId3"/>
  </sheets>
  <definedNames>
    <definedName name="FOCUS_SEAS" localSheetId="2" hidden="1">'Fichier extrait'!$D$3:$R$6</definedName>
    <definedName name="nomAs400">'Recap '!$B$3</definedName>
    <definedName name="nomenclature">Nomenclature!$A$1:$C$481</definedName>
    <definedName name="Taux_horaire_BE">'Recap '!$B$5</definedName>
    <definedName name="Taux_horaire_Prod">'Recap '!$B$6</definedName>
  </definedNames>
  <calcPr calcId="145621"/>
</workbook>
</file>

<file path=xl/calcChain.xml><?xml version="1.0" encoding="utf-8"?>
<calcChain xmlns="http://schemas.openxmlformats.org/spreadsheetml/2006/main">
  <c r="F49" i="2" l="1"/>
  <c r="E515" i="2" l="1"/>
  <c r="E516" i="2" s="1"/>
  <c r="E517" i="2"/>
  <c r="D517" i="2" s="1"/>
  <c r="E24" i="2" l="1"/>
  <c r="E575" i="2" l="1"/>
  <c r="E576" i="2" s="1"/>
  <c r="E571" i="2"/>
  <c r="E570" i="2"/>
  <c r="E569" i="2"/>
  <c r="E568" i="2"/>
  <c r="E567" i="2"/>
  <c r="E566" i="2"/>
  <c r="E565" i="2"/>
  <c r="E564" i="2"/>
  <c r="E563" i="2"/>
  <c r="E562" i="2"/>
  <c r="E561" i="2"/>
  <c r="E560" i="2"/>
  <c r="E558" i="2"/>
  <c r="E559" i="2" s="1"/>
  <c r="E557" i="2"/>
  <c r="E556" i="2"/>
  <c r="E555" i="2"/>
  <c r="E554" i="2"/>
  <c r="E553" i="2"/>
  <c r="E552" i="2"/>
  <c r="E551" i="2"/>
  <c r="E550" i="2"/>
  <c r="E549" i="2"/>
  <c r="E548" i="2"/>
  <c r="E547" i="2"/>
  <c r="E546" i="2"/>
  <c r="E545" i="2"/>
  <c r="E544" i="2"/>
  <c r="E543" i="2"/>
  <c r="E542" i="2"/>
  <c r="E541" i="2"/>
  <c r="E540" i="2"/>
  <c r="E539" i="2"/>
  <c r="E538" i="2"/>
  <c r="E537" i="2"/>
  <c r="E536" i="2"/>
  <c r="E535" i="2"/>
  <c r="E534" i="2"/>
  <c r="E533" i="2"/>
  <c r="E532" i="2"/>
  <c r="E531" i="2"/>
  <c r="E530" i="2"/>
  <c r="E528" i="2"/>
  <c r="E529" i="2" s="1"/>
  <c r="E527" i="2"/>
  <c r="E526" i="2"/>
  <c r="E525" i="2"/>
  <c r="E524" i="2"/>
  <c r="E523" i="2"/>
  <c r="E522" i="2"/>
  <c r="E521" i="2"/>
  <c r="E519" i="2"/>
  <c r="E520" i="2" s="1"/>
  <c r="E518" i="2"/>
  <c r="E513" i="2"/>
  <c r="E514" i="2" s="1"/>
  <c r="E512" i="2"/>
  <c r="E511" i="2"/>
  <c r="E509" i="2"/>
  <c r="E510" i="2" s="1"/>
  <c r="E505" i="2"/>
  <c r="E503" i="2"/>
  <c r="E504" i="2" s="1"/>
  <c r="E502" i="2"/>
  <c r="E501" i="2"/>
  <c r="E500" i="2"/>
  <c r="E499" i="2"/>
  <c r="E497" i="2"/>
  <c r="E498" i="2" s="1"/>
  <c r="E496" i="2"/>
  <c r="E495" i="2"/>
  <c r="E494" i="2"/>
  <c r="E493" i="2"/>
  <c r="E491" i="2"/>
  <c r="E492" i="2" s="1"/>
  <c r="E490" i="2"/>
  <c r="E489" i="2"/>
  <c r="E488" i="2"/>
  <c r="E487" i="2"/>
  <c r="E486" i="2"/>
  <c r="E484" i="2"/>
  <c r="E485" i="2" s="1"/>
  <c r="E480" i="2"/>
  <c r="E479" i="2"/>
  <c r="E477" i="2"/>
  <c r="E478" i="2" s="1"/>
  <c r="E476" i="2"/>
  <c r="E475" i="2"/>
  <c r="E473" i="2"/>
  <c r="E474" i="2" s="1"/>
  <c r="E472" i="2"/>
  <c r="E471" i="2"/>
  <c r="E470" i="2"/>
  <c r="E469" i="2"/>
  <c r="E467" i="2"/>
  <c r="E468" i="2" s="1"/>
  <c r="E466" i="2"/>
  <c r="E465" i="2"/>
  <c r="E463" i="2"/>
  <c r="E464" i="2" s="1"/>
  <c r="E459" i="2"/>
  <c r="E458" i="2"/>
  <c r="E456" i="2"/>
  <c r="E457" i="2" s="1"/>
  <c r="E455" i="2"/>
  <c r="E454" i="2"/>
  <c r="E453" i="2"/>
  <c r="E452" i="2"/>
  <c r="E451" i="2"/>
  <c r="E450" i="2"/>
  <c r="E449" i="2"/>
  <c r="E448" i="2"/>
  <c r="E446" i="2"/>
  <c r="E447" i="2" s="1"/>
  <c r="E445" i="2"/>
  <c r="E444" i="2"/>
  <c r="E443" i="2"/>
  <c r="E442" i="2"/>
  <c r="E441" i="2"/>
  <c r="E440" i="2"/>
  <c r="E439" i="2"/>
  <c r="E438" i="2"/>
  <c r="E437" i="2"/>
  <c r="E436" i="2"/>
  <c r="E434" i="2"/>
  <c r="E435" i="2" s="1"/>
  <c r="E430" i="2"/>
  <c r="E429" i="2"/>
  <c r="E428" i="2"/>
  <c r="E426" i="2"/>
  <c r="E427" i="2" s="1"/>
  <c r="E425" i="2"/>
  <c r="E424" i="2"/>
  <c r="E423" i="2"/>
  <c r="E421" i="2"/>
  <c r="E422" i="2" s="1"/>
  <c r="E420" i="2"/>
  <c r="E419" i="2"/>
  <c r="E418" i="2"/>
  <c r="E417" i="2"/>
  <c r="E415" i="2"/>
  <c r="E416" i="2" s="1"/>
  <c r="E414" i="2"/>
  <c r="E413" i="2"/>
  <c r="E412" i="2"/>
  <c r="E411" i="2"/>
  <c r="E409" i="2"/>
  <c r="E410" i="2" s="1"/>
  <c r="E408" i="2"/>
  <c r="E407" i="2"/>
  <c r="E406" i="2"/>
  <c r="E405" i="2"/>
  <c r="E404" i="2"/>
  <c r="E403" i="2"/>
  <c r="E402" i="2"/>
  <c r="E400" i="2"/>
  <c r="E401" i="2" s="1"/>
  <c r="E396" i="2"/>
  <c r="E395" i="2"/>
  <c r="E394" i="2"/>
  <c r="E392" i="2"/>
  <c r="E393" i="2" s="1"/>
  <c r="E391" i="2"/>
  <c r="E390" i="2"/>
  <c r="E389" i="2"/>
  <c r="E387" i="2"/>
  <c r="E388" i="2" s="1"/>
  <c r="E386" i="2"/>
  <c r="E385" i="2"/>
  <c r="E384" i="2"/>
  <c r="E383" i="2"/>
  <c r="E382" i="2"/>
  <c r="E380" i="2"/>
  <c r="E381" i="2" s="1"/>
  <c r="E379" i="2"/>
  <c r="E378" i="2"/>
  <c r="E377" i="2"/>
  <c r="E376" i="2"/>
  <c r="E375" i="2"/>
  <c r="E373" i="2"/>
  <c r="E374" i="2" s="1"/>
  <c r="E372" i="2"/>
  <c r="E371" i="2"/>
  <c r="E369" i="2"/>
  <c r="E370" i="2" s="1"/>
  <c r="E368" i="2"/>
  <c r="E367" i="2"/>
  <c r="E365" i="2"/>
  <c r="E366" i="2" s="1"/>
  <c r="E360" i="2"/>
  <c r="E361" i="2" s="1"/>
  <c r="E359" i="2"/>
  <c r="E358" i="2"/>
  <c r="E357" i="2"/>
  <c r="E356" i="2"/>
  <c r="E355" i="2"/>
  <c r="E354" i="2"/>
  <c r="E353" i="2"/>
  <c r="E352" i="2"/>
  <c r="E351" i="2"/>
  <c r="E350" i="2"/>
  <c r="E349" i="2"/>
  <c r="E348" i="2"/>
  <c r="E347" i="2"/>
  <c r="E346" i="2"/>
  <c r="E344" i="2"/>
  <c r="E345" i="2" s="1"/>
  <c r="E343" i="2"/>
  <c r="E342" i="2"/>
  <c r="E341" i="2"/>
  <c r="E340" i="2"/>
  <c r="E339" i="2"/>
  <c r="E338" i="2"/>
  <c r="E337" i="2"/>
  <c r="E336" i="2"/>
  <c r="E335" i="2"/>
  <c r="E334" i="2"/>
  <c r="E333" i="2"/>
  <c r="E332" i="2"/>
  <c r="E331" i="2"/>
  <c r="E330" i="2"/>
  <c r="E329" i="2"/>
  <c r="E328" i="2"/>
  <c r="E327" i="2"/>
  <c r="E326" i="2"/>
  <c r="E325" i="2"/>
  <c r="E324" i="2"/>
  <c r="E322" i="2"/>
  <c r="E323" i="2" s="1"/>
  <c r="E321" i="2"/>
  <c r="E320" i="2"/>
  <c r="E318" i="2"/>
  <c r="E319" i="2" s="1"/>
  <c r="E313" i="2"/>
  <c r="E314" i="2" s="1"/>
  <c r="E312" i="2"/>
  <c r="E311" i="2"/>
  <c r="E310" i="2"/>
  <c r="E309" i="2"/>
  <c r="E308" i="2"/>
  <c r="E307" i="2"/>
  <c r="E306" i="2"/>
  <c r="E305" i="2"/>
  <c r="E303" i="2"/>
  <c r="E304" i="2" s="1"/>
  <c r="E302" i="2"/>
  <c r="E301" i="2"/>
  <c r="E300" i="2"/>
  <c r="E299" i="2"/>
  <c r="E298" i="2"/>
  <c r="E297" i="2"/>
  <c r="E295" i="2"/>
  <c r="E296" i="2" s="1"/>
  <c r="E294" i="2"/>
  <c r="E293" i="2"/>
  <c r="E292" i="2"/>
  <c r="E291" i="2"/>
  <c r="E290" i="2"/>
  <c r="E289" i="2"/>
  <c r="E288" i="2"/>
  <c r="E286" i="2"/>
  <c r="E287" i="2" s="1"/>
  <c r="E285" i="2"/>
  <c r="E284" i="2"/>
  <c r="E283" i="2"/>
  <c r="E281" i="2"/>
  <c r="E282" i="2" s="1"/>
  <c r="E278" i="2"/>
  <c r="E279" i="2" s="1"/>
  <c r="E277" i="2"/>
  <c r="E276" i="2"/>
  <c r="E274" i="2"/>
  <c r="E275" i="2" s="1"/>
  <c r="E273" i="2"/>
  <c r="E272" i="2"/>
  <c r="E271" i="2"/>
  <c r="E270" i="2"/>
  <c r="E269" i="2"/>
  <c r="E267" i="2"/>
  <c r="E268" i="2" s="1"/>
  <c r="E266" i="2"/>
  <c r="E265" i="2"/>
  <c r="E264" i="2"/>
  <c r="E263" i="2"/>
  <c r="E262" i="2"/>
  <c r="E261" i="2"/>
  <c r="E260" i="2"/>
  <c r="E259" i="2"/>
  <c r="E257" i="2"/>
  <c r="E258" i="2" s="1"/>
  <c r="E256" i="2"/>
  <c r="E255" i="2"/>
  <c r="E254" i="2"/>
  <c r="E253" i="2"/>
  <c r="E252" i="2"/>
  <c r="E251" i="2"/>
  <c r="E249" i="2"/>
  <c r="E250" i="2" s="1"/>
  <c r="E248" i="2"/>
  <c r="E247" i="2"/>
  <c r="E246" i="2"/>
  <c r="E245" i="2"/>
  <c r="E244" i="2"/>
  <c r="E243" i="2"/>
  <c r="E242" i="2"/>
  <c r="E241" i="2"/>
  <c r="E240" i="2"/>
  <c r="E239" i="2"/>
  <c r="E238" i="2"/>
  <c r="E237" i="2"/>
  <c r="E236" i="2"/>
  <c r="E235" i="2"/>
  <c r="E233" i="2"/>
  <c r="E234" i="2" s="1"/>
  <c r="E229" i="2"/>
  <c r="E228" i="2"/>
  <c r="E227" i="2"/>
  <c r="E226" i="2"/>
  <c r="E225" i="2"/>
  <c r="E224" i="2"/>
  <c r="E223" i="2"/>
  <c r="E222" i="2"/>
  <c r="E221" i="2"/>
  <c r="E220" i="2"/>
  <c r="E219" i="2"/>
  <c r="E218" i="2"/>
  <c r="E216" i="2"/>
  <c r="E217" i="2" s="1"/>
  <c r="E215" i="2"/>
  <c r="E214" i="2"/>
  <c r="E213" i="2"/>
  <c r="E212" i="2"/>
  <c r="E211" i="2"/>
  <c r="E210" i="2"/>
  <c r="E209" i="2"/>
  <c r="E208" i="2"/>
  <c r="E206" i="2"/>
  <c r="E207" i="2" s="1"/>
  <c r="E205" i="2"/>
  <c r="E204" i="2"/>
  <c r="E203" i="2"/>
  <c r="E201" i="2"/>
  <c r="E202" i="2" s="1"/>
  <c r="E200" i="2"/>
  <c r="E199" i="2"/>
  <c r="E198" i="2"/>
  <c r="E197" i="2"/>
  <c r="E195" i="2"/>
  <c r="E196" i="2" s="1"/>
  <c r="E194" i="2"/>
  <c r="E193" i="2"/>
  <c r="E192" i="2"/>
  <c r="E191" i="2"/>
  <c r="E190" i="2"/>
  <c r="E189" i="2"/>
  <c r="E188" i="2"/>
  <c r="E186" i="2"/>
  <c r="E187" i="2" s="1"/>
  <c r="E185" i="2"/>
  <c r="E184" i="2"/>
  <c r="E183" i="2"/>
  <c r="E182" i="2"/>
  <c r="E181" i="2"/>
  <c r="E180" i="2"/>
  <c r="E179" i="2"/>
  <c r="E178" i="2"/>
  <c r="E176" i="2"/>
  <c r="E177" i="2" s="1"/>
  <c r="E175" i="2"/>
  <c r="E174" i="2"/>
  <c r="E173" i="2"/>
  <c r="E172" i="2"/>
  <c r="E170" i="2"/>
  <c r="E171" i="2" s="1"/>
  <c r="E166" i="2"/>
  <c r="E165" i="2"/>
  <c r="E164" i="2"/>
  <c r="E163" i="2"/>
  <c r="E162" i="2"/>
  <c r="E161" i="2"/>
  <c r="E159" i="2"/>
  <c r="E160" i="2" s="1"/>
  <c r="E155" i="2"/>
  <c r="E153" i="2"/>
  <c r="E154" i="2" s="1"/>
  <c r="E152" i="2"/>
  <c r="E151" i="2"/>
  <c r="E149" i="2"/>
  <c r="E150" i="2" s="1"/>
  <c r="E145" i="2"/>
  <c r="E144" i="2"/>
  <c r="E143" i="2"/>
  <c r="E142" i="2"/>
  <c r="E141" i="2"/>
  <c r="E140" i="2"/>
  <c r="E139" i="2"/>
  <c r="E138" i="2"/>
  <c r="E137" i="2"/>
  <c r="E136" i="2"/>
  <c r="E135" i="2"/>
  <c r="E134" i="2"/>
  <c r="E132" i="2"/>
  <c r="E133" i="2" s="1"/>
  <c r="E131" i="2"/>
  <c r="E130" i="2"/>
  <c r="E129" i="2"/>
  <c r="E128" i="2"/>
  <c r="E127" i="2"/>
  <c r="E126" i="2"/>
  <c r="E125" i="2"/>
  <c r="E124" i="2"/>
  <c r="E123" i="2"/>
  <c r="E122" i="2"/>
  <c r="E121" i="2"/>
  <c r="E120" i="2"/>
  <c r="E118" i="2"/>
  <c r="E119" i="2" s="1"/>
  <c r="E115" i="2"/>
  <c r="E116" i="2" s="1"/>
  <c r="E114" i="2"/>
  <c r="E113" i="2"/>
  <c r="E112" i="2"/>
  <c r="E111" i="2"/>
  <c r="E110" i="2"/>
  <c r="E109" i="2"/>
  <c r="E108" i="2"/>
  <c r="E107" i="2"/>
  <c r="E106" i="2"/>
  <c r="E105" i="2"/>
  <c r="E104" i="2"/>
  <c r="E103" i="2"/>
  <c r="E102" i="2"/>
  <c r="E101" i="2"/>
  <c r="E100" i="2"/>
  <c r="E99" i="2"/>
  <c r="E98" i="2"/>
  <c r="E97" i="2"/>
  <c r="E96" i="2"/>
  <c r="E95" i="2"/>
  <c r="E94" i="2"/>
  <c r="E93" i="2"/>
  <c r="E92" i="2"/>
  <c r="E91" i="2"/>
  <c r="E90" i="2"/>
  <c r="E89" i="2"/>
  <c r="E87" i="2"/>
  <c r="E88" i="2" s="1"/>
  <c r="E86" i="2"/>
  <c r="E85" i="2"/>
  <c r="E84" i="2"/>
  <c r="E83" i="2"/>
  <c r="E82" i="2"/>
  <c r="E81" i="2"/>
  <c r="E80" i="2"/>
  <c r="E79" i="2"/>
  <c r="E78" i="2"/>
  <c r="E77" i="2"/>
  <c r="E76" i="2"/>
  <c r="E75" i="2"/>
  <c r="E74" i="2"/>
  <c r="E73" i="2"/>
  <c r="E72" i="2"/>
  <c r="E71" i="2"/>
  <c r="E70" i="2"/>
  <c r="E69" i="2"/>
  <c r="E68" i="2"/>
  <c r="E67" i="2"/>
  <c r="E66" i="2"/>
  <c r="E65" i="2"/>
  <c r="E64" i="2"/>
  <c r="E63" i="2"/>
  <c r="E62" i="2"/>
  <c r="E61" i="2"/>
  <c r="E60" i="2"/>
  <c r="E59" i="2"/>
  <c r="E58" i="2"/>
  <c r="E57" i="2"/>
  <c r="E56" i="2"/>
  <c r="E55" i="2"/>
  <c r="E54" i="2"/>
  <c r="E53" i="2"/>
  <c r="E52" i="2"/>
  <c r="E50" i="2"/>
  <c r="E51" i="2" s="1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2" i="2"/>
  <c r="E23" i="2" s="1"/>
  <c r="E9" i="2"/>
  <c r="E11" i="2" s="1"/>
  <c r="E12" i="2"/>
  <c r="E21" i="2"/>
  <c r="E20" i="2"/>
  <c r="E19" i="2"/>
  <c r="E18" i="2"/>
  <c r="E17" i="2"/>
  <c r="E16" i="2"/>
  <c r="E15" i="2"/>
  <c r="E14" i="2"/>
  <c r="E13" i="2"/>
  <c r="E572" i="2"/>
  <c r="E574" i="2" s="1"/>
  <c r="E506" i="2"/>
  <c r="E507" i="2" s="1"/>
  <c r="E481" i="2"/>
  <c r="E482" i="2" s="1"/>
  <c r="E460" i="2"/>
  <c r="E461" i="2" s="1"/>
  <c r="E431" i="2"/>
  <c r="E432" i="2" s="1"/>
  <c r="E397" i="2"/>
  <c r="E399" i="2" s="1"/>
  <c r="E362" i="2"/>
  <c r="E364" i="2" s="1"/>
  <c r="E315" i="2"/>
  <c r="E317" i="2" s="1"/>
  <c r="E230" i="2"/>
  <c r="E231" i="2" s="1"/>
  <c r="E167" i="2"/>
  <c r="E168" i="2" s="1"/>
  <c r="E156" i="2"/>
  <c r="E157" i="2" s="1"/>
  <c r="E146" i="2"/>
  <c r="E148" i="2" s="1"/>
  <c r="E47" i="2"/>
  <c r="E49" i="2" s="1"/>
  <c r="E573" i="2" l="1"/>
  <c r="E398" i="2"/>
  <c r="E462" i="2"/>
  <c r="E433" i="2"/>
  <c r="E508" i="2"/>
  <c r="E363" i="2"/>
  <c r="E483" i="2"/>
  <c r="E48" i="2"/>
  <c r="E117" i="2"/>
  <c r="E232" i="2"/>
  <c r="E10" i="2"/>
  <c r="E280" i="2"/>
  <c r="E147" i="2"/>
  <c r="E169" i="2"/>
  <c r="E158" i="2"/>
  <c r="G171" i="2"/>
  <c r="G314" i="2"/>
  <c r="G23" i="2"/>
  <c r="F370" i="2"/>
  <c r="G514" i="2"/>
  <c r="G370" i="2"/>
  <c r="F529" i="2"/>
  <c r="G576" i="2"/>
  <c r="G393" i="2"/>
  <c r="F154" i="2"/>
  <c r="G401" i="2"/>
  <c r="G117" i="2"/>
  <c r="F468" i="2"/>
  <c r="G388" i="2"/>
  <c r="F559" i="2"/>
  <c r="G323" i="2"/>
  <c r="G427" i="2"/>
  <c r="G399" i="2"/>
  <c r="G287" i="2"/>
  <c r="F361" i="2"/>
  <c r="G520" i="2"/>
  <c r="F345" i="2"/>
  <c r="G202" i="2"/>
  <c r="G160" i="2"/>
  <c r="F232" i="2"/>
  <c r="G510" i="2"/>
  <c r="G483" i="2"/>
  <c r="G433" i="2"/>
  <c r="F508" i="2"/>
  <c r="G304" i="2"/>
  <c r="F518" i="2"/>
  <c r="G319" i="2"/>
  <c r="F492" i="2"/>
  <c r="F158" i="2"/>
  <c r="G317" i="2"/>
  <c r="G361" i="2"/>
  <c r="F381" i="2"/>
  <c r="G381" i="2"/>
  <c r="F177" i="2"/>
  <c r="F268" i="2"/>
  <c r="F399" i="2"/>
  <c r="B1" i="2"/>
  <c r="F150" i="2"/>
  <c r="F196" i="2"/>
  <c r="G280" i="2"/>
  <c r="F304" i="2"/>
  <c r="F464" i="2"/>
  <c r="G366" i="2"/>
  <c r="B2" i="2"/>
  <c r="F88" i="2"/>
  <c r="G187" i="2"/>
  <c r="F287" i="2"/>
  <c r="F447" i="2"/>
  <c r="G217" i="2"/>
  <c r="G462" i="2"/>
  <c r="F574" i="2"/>
  <c r="G282" i="2"/>
  <c r="F314" i="2"/>
  <c r="F576" i="2"/>
  <c r="G258" i="2"/>
  <c r="F23" i="2"/>
  <c r="G435" i="2"/>
  <c r="G559" i="2"/>
  <c r="G234" i="2"/>
  <c r="G133" i="2"/>
  <c r="G268" i="2"/>
  <c r="G504" i="2"/>
  <c r="F133" i="2"/>
  <c r="F393" i="2"/>
  <c r="F435" i="2"/>
  <c r="F171" i="2"/>
  <c r="G364" i="2"/>
  <c r="G345" i="2"/>
  <c r="F202" i="2"/>
  <c r="G468" i="2"/>
  <c r="G207" i="2"/>
  <c r="F510" i="2"/>
  <c r="G574" i="2"/>
  <c r="G447" i="2"/>
  <c r="F581" i="2"/>
  <c r="F457" i="2"/>
  <c r="G148" i="2"/>
  <c r="F250" i="2"/>
  <c r="G457" i="2"/>
  <c r="G51" i="2"/>
  <c r="F148" i="2"/>
  <c r="F258" i="2"/>
  <c r="F504" i="2"/>
  <c r="G88" i="2"/>
  <c r="F427" i="2"/>
  <c r="G529" i="2"/>
  <c r="F364" i="2"/>
  <c r="F319" i="2"/>
  <c r="F388" i="2"/>
  <c r="F498" i="2"/>
  <c r="G474" i="2"/>
  <c r="G508" i="2"/>
  <c r="F217" i="2"/>
  <c r="G49" i="2"/>
  <c r="F374" i="2"/>
  <c r="G232" i="2"/>
  <c r="F485" i="2"/>
  <c r="G498" i="2"/>
  <c r="F280" i="2"/>
  <c r="F516" i="2"/>
  <c r="F520" i="2"/>
  <c r="F401" i="2"/>
  <c r="G169" i="2"/>
  <c r="G150" i="2"/>
  <c r="G250" i="2"/>
  <c r="F514" i="2"/>
  <c r="F462" i="2"/>
  <c r="G518" i="2"/>
  <c r="G478" i="2"/>
  <c r="G422" i="2"/>
  <c r="G464" i="2"/>
  <c r="F282" i="2"/>
  <c r="F478" i="2"/>
  <c r="F11" i="2"/>
  <c r="F474" i="2"/>
  <c r="G516" i="2"/>
  <c r="G410" i="2"/>
  <c r="F234" i="2"/>
  <c r="G296" i="2"/>
  <c r="G374" i="2"/>
  <c r="G177" i="2"/>
  <c r="G11" i="2"/>
  <c r="G196" i="2"/>
  <c r="F483" i="2"/>
  <c r="G581" i="2"/>
  <c r="F416" i="2"/>
  <c r="F207" i="2"/>
  <c r="F275" i="2"/>
  <c r="F366" i="2"/>
  <c r="G158" i="2"/>
  <c r="F410" i="2"/>
  <c r="G275" i="2"/>
  <c r="G492" i="2"/>
  <c r="F160" i="2"/>
  <c r="F323" i="2"/>
  <c r="F317" i="2"/>
  <c r="F422" i="2"/>
  <c r="G416" i="2"/>
  <c r="F433" i="2"/>
  <c r="F117" i="2"/>
  <c r="F51" i="2"/>
  <c r="G154" i="2"/>
  <c r="G485" i="2"/>
  <c r="F187" i="2"/>
  <c r="F169" i="2"/>
  <c r="F296" i="2"/>
  <c r="F168" i="2" l="1"/>
  <c r="F116" i="2"/>
  <c r="F432" i="2"/>
  <c r="F316" i="2"/>
  <c r="G157" i="2"/>
  <c r="F482" i="2"/>
  <c r="G10" i="2"/>
  <c r="G515" i="2"/>
  <c r="F10" i="2"/>
  <c r="G517" i="2"/>
  <c r="F461" i="2"/>
  <c r="F513" i="2"/>
  <c r="G168" i="2"/>
  <c r="F515" i="2"/>
  <c r="F279" i="2"/>
  <c r="G231" i="2"/>
  <c r="G48" i="2"/>
  <c r="G507" i="2"/>
  <c r="F48" i="2"/>
  <c r="F363" i="2"/>
  <c r="F147" i="2"/>
  <c r="G147" i="2"/>
  <c r="G573" i="2"/>
  <c r="G363" i="2"/>
  <c r="F575" i="2"/>
  <c r="F313" i="2"/>
  <c r="F573" i="2"/>
  <c r="G461" i="2"/>
  <c r="G279" i="2"/>
  <c r="F398" i="2"/>
  <c r="G360" i="2"/>
  <c r="G316" i="2"/>
  <c r="F157" i="2"/>
  <c r="F517" i="2"/>
  <c r="F507" i="2"/>
  <c r="G432" i="2"/>
  <c r="G482" i="2"/>
  <c r="F231" i="2"/>
  <c r="F360" i="2"/>
  <c r="G398" i="2"/>
  <c r="G116" i="2"/>
  <c r="G575" i="2"/>
  <c r="G513" i="2"/>
  <c r="G313" i="2"/>
  <c r="D13" i="2"/>
  <c r="F13" i="2"/>
  <c r="G13" i="2"/>
  <c r="G572" i="2" l="1"/>
  <c r="F572" i="2"/>
  <c r="D362" i="2"/>
  <c r="D9" i="2"/>
  <c r="D575" i="2"/>
  <c r="D572" i="2"/>
  <c r="D571" i="2"/>
  <c r="D570" i="2"/>
  <c r="D569" i="2"/>
  <c r="D568" i="2"/>
  <c r="D567" i="2"/>
  <c r="D566" i="2"/>
  <c r="D565" i="2"/>
  <c r="D564" i="2"/>
  <c r="D563" i="2"/>
  <c r="D562" i="2"/>
  <c r="D561" i="2"/>
  <c r="D560" i="2"/>
  <c r="D558" i="2"/>
  <c r="D557" i="2"/>
  <c r="D556" i="2"/>
  <c r="D555" i="2"/>
  <c r="D554" i="2"/>
  <c r="D553" i="2"/>
  <c r="D552" i="2"/>
  <c r="D551" i="2"/>
  <c r="D550" i="2"/>
  <c r="D549" i="2"/>
  <c r="D548" i="2"/>
  <c r="D547" i="2"/>
  <c r="D546" i="2"/>
  <c r="D545" i="2"/>
  <c r="D544" i="2"/>
  <c r="D543" i="2"/>
  <c r="D542" i="2"/>
  <c r="D541" i="2"/>
  <c r="D540" i="2"/>
  <c r="D539" i="2"/>
  <c r="D538" i="2"/>
  <c r="D537" i="2"/>
  <c r="D536" i="2"/>
  <c r="D535" i="2"/>
  <c r="D534" i="2"/>
  <c r="D533" i="2"/>
  <c r="D532" i="2"/>
  <c r="D531" i="2"/>
  <c r="D530" i="2"/>
  <c r="D528" i="2"/>
  <c r="D527" i="2"/>
  <c r="D526" i="2"/>
  <c r="D525" i="2"/>
  <c r="D524" i="2"/>
  <c r="D523" i="2"/>
  <c r="D522" i="2"/>
  <c r="D521" i="2"/>
  <c r="D519" i="2"/>
  <c r="D515" i="2"/>
  <c r="D513" i="2"/>
  <c r="D512" i="2"/>
  <c r="D511" i="2"/>
  <c r="D509" i="2"/>
  <c r="D506" i="2"/>
  <c r="D505" i="2"/>
  <c r="D503" i="2"/>
  <c r="D502" i="2"/>
  <c r="D501" i="2"/>
  <c r="D500" i="2"/>
  <c r="D499" i="2"/>
  <c r="D497" i="2"/>
  <c r="D496" i="2"/>
  <c r="D495" i="2"/>
  <c r="D494" i="2"/>
  <c r="D493" i="2"/>
  <c r="D491" i="2"/>
  <c r="D490" i="2"/>
  <c r="D489" i="2"/>
  <c r="D488" i="2"/>
  <c r="D487" i="2"/>
  <c r="D486" i="2"/>
  <c r="D484" i="2"/>
  <c r="D481" i="2"/>
  <c r="D480" i="2"/>
  <c r="D479" i="2"/>
  <c r="D477" i="2"/>
  <c r="D476" i="2"/>
  <c r="D475" i="2"/>
  <c r="D473" i="2"/>
  <c r="D472" i="2"/>
  <c r="D471" i="2"/>
  <c r="D470" i="2"/>
  <c r="D469" i="2"/>
  <c r="D467" i="2"/>
  <c r="D466" i="2"/>
  <c r="D465" i="2"/>
  <c r="D463" i="2"/>
  <c r="D460" i="2"/>
  <c r="D459" i="2"/>
  <c r="D458" i="2"/>
  <c r="D456" i="2"/>
  <c r="D455" i="2"/>
  <c r="D454" i="2"/>
  <c r="D453" i="2"/>
  <c r="D452" i="2"/>
  <c r="D451" i="2"/>
  <c r="D450" i="2"/>
  <c r="D449" i="2"/>
  <c r="D448" i="2"/>
  <c r="D446" i="2"/>
  <c r="D445" i="2"/>
  <c r="D444" i="2"/>
  <c r="D443" i="2"/>
  <c r="D442" i="2"/>
  <c r="D441" i="2"/>
  <c r="D440" i="2"/>
  <c r="D439" i="2"/>
  <c r="D438" i="2"/>
  <c r="D437" i="2"/>
  <c r="D436" i="2"/>
  <c r="D434" i="2"/>
  <c r="D431" i="2"/>
  <c r="D430" i="2"/>
  <c r="D429" i="2"/>
  <c r="D428" i="2"/>
  <c r="D426" i="2"/>
  <c r="D425" i="2"/>
  <c r="D424" i="2"/>
  <c r="D423" i="2"/>
  <c r="D421" i="2"/>
  <c r="D420" i="2"/>
  <c r="D419" i="2"/>
  <c r="D418" i="2"/>
  <c r="D417" i="2"/>
  <c r="D415" i="2"/>
  <c r="D414" i="2"/>
  <c r="D413" i="2"/>
  <c r="D412" i="2"/>
  <c r="D411" i="2"/>
  <c r="D409" i="2"/>
  <c r="D408" i="2"/>
  <c r="D407" i="2"/>
  <c r="D406" i="2"/>
  <c r="D405" i="2"/>
  <c r="D404" i="2"/>
  <c r="D403" i="2"/>
  <c r="D402" i="2"/>
  <c r="D400" i="2"/>
  <c r="D397" i="2"/>
  <c r="D396" i="2"/>
  <c r="D395" i="2"/>
  <c r="D394" i="2"/>
  <c r="D392" i="2"/>
  <c r="D391" i="2"/>
  <c r="D390" i="2"/>
  <c r="D389" i="2"/>
  <c r="D387" i="2"/>
  <c r="D386" i="2"/>
  <c r="D385" i="2"/>
  <c r="D384" i="2"/>
  <c r="D383" i="2"/>
  <c r="D382" i="2"/>
  <c r="D380" i="2"/>
  <c r="D379" i="2"/>
  <c r="D378" i="2"/>
  <c r="D377" i="2"/>
  <c r="D376" i="2"/>
  <c r="D375" i="2"/>
  <c r="D373" i="2"/>
  <c r="D372" i="2"/>
  <c r="D371" i="2"/>
  <c r="D369" i="2"/>
  <c r="D368" i="2"/>
  <c r="D367" i="2"/>
  <c r="D365" i="2"/>
  <c r="D360" i="2"/>
  <c r="D359" i="2"/>
  <c r="D358" i="2"/>
  <c r="D357" i="2"/>
  <c r="D356" i="2"/>
  <c r="D355" i="2"/>
  <c r="D354" i="2"/>
  <c r="D353" i="2"/>
  <c r="D352" i="2"/>
  <c r="D351" i="2"/>
  <c r="D350" i="2"/>
  <c r="D349" i="2"/>
  <c r="D348" i="2"/>
  <c r="D347" i="2"/>
  <c r="D346" i="2"/>
  <c r="D344" i="2"/>
  <c r="D343" i="2"/>
  <c r="D342" i="2"/>
  <c r="D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D322" i="2"/>
  <c r="D321" i="2"/>
  <c r="D320" i="2"/>
  <c r="D318" i="2"/>
  <c r="D315" i="2"/>
  <c r="D313" i="2"/>
  <c r="D312" i="2"/>
  <c r="D311" i="2"/>
  <c r="D310" i="2"/>
  <c r="D309" i="2"/>
  <c r="D308" i="2"/>
  <c r="D307" i="2"/>
  <c r="D306" i="2"/>
  <c r="D305" i="2"/>
  <c r="D303" i="2"/>
  <c r="D302" i="2"/>
  <c r="D301" i="2"/>
  <c r="D300" i="2"/>
  <c r="D299" i="2"/>
  <c r="D298" i="2"/>
  <c r="D297" i="2"/>
  <c r="D295" i="2"/>
  <c r="D294" i="2"/>
  <c r="D293" i="2"/>
  <c r="D292" i="2"/>
  <c r="D291" i="2"/>
  <c r="D290" i="2"/>
  <c r="D289" i="2"/>
  <c r="D288" i="2"/>
  <c r="D286" i="2"/>
  <c r="D285" i="2"/>
  <c r="D284" i="2"/>
  <c r="D283" i="2"/>
  <c r="D281" i="2"/>
  <c r="D278" i="2"/>
  <c r="D277" i="2"/>
  <c r="D276" i="2"/>
  <c r="D274" i="2"/>
  <c r="D273" i="2"/>
  <c r="D272" i="2"/>
  <c r="D271" i="2"/>
  <c r="D270" i="2"/>
  <c r="D269" i="2"/>
  <c r="D267" i="2"/>
  <c r="D266" i="2"/>
  <c r="D265" i="2"/>
  <c r="D264" i="2"/>
  <c r="D263" i="2"/>
  <c r="D262" i="2"/>
  <c r="D261" i="2"/>
  <c r="D260" i="2"/>
  <c r="D259" i="2"/>
  <c r="D257" i="2"/>
  <c r="D256" i="2"/>
  <c r="D255" i="2"/>
  <c r="D254" i="2"/>
  <c r="D253" i="2"/>
  <c r="D252" i="2"/>
  <c r="D251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3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6" i="2"/>
  <c r="D215" i="2"/>
  <c r="D214" i="2"/>
  <c r="D213" i="2"/>
  <c r="D212" i="2"/>
  <c r="D211" i="2"/>
  <c r="D210" i="2"/>
  <c r="D209" i="2"/>
  <c r="D208" i="2"/>
  <c r="D206" i="2"/>
  <c r="D205" i="2"/>
  <c r="D204" i="2"/>
  <c r="D203" i="2"/>
  <c r="D201" i="2"/>
  <c r="D200" i="2"/>
  <c r="D199" i="2"/>
  <c r="D198" i="2"/>
  <c r="D197" i="2"/>
  <c r="D195" i="2"/>
  <c r="D194" i="2"/>
  <c r="D193" i="2"/>
  <c r="D192" i="2"/>
  <c r="D191" i="2"/>
  <c r="D190" i="2"/>
  <c r="D189" i="2"/>
  <c r="D188" i="2"/>
  <c r="D186" i="2"/>
  <c r="D185" i="2"/>
  <c r="D184" i="2"/>
  <c r="D183" i="2"/>
  <c r="D182" i="2"/>
  <c r="D181" i="2"/>
  <c r="D180" i="2"/>
  <c r="D179" i="2"/>
  <c r="D178" i="2"/>
  <c r="D176" i="2"/>
  <c r="D175" i="2"/>
  <c r="D174" i="2"/>
  <c r="D173" i="2"/>
  <c r="D172" i="2"/>
  <c r="D170" i="2"/>
  <c r="D167" i="2"/>
  <c r="D166" i="2"/>
  <c r="D165" i="2"/>
  <c r="D164" i="2"/>
  <c r="D163" i="2"/>
  <c r="D162" i="2"/>
  <c r="D161" i="2"/>
  <c r="D159" i="2"/>
  <c r="D156" i="2"/>
  <c r="D155" i="2"/>
  <c r="D153" i="2"/>
  <c r="D152" i="2"/>
  <c r="D151" i="2"/>
  <c r="D149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0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2" i="2"/>
  <c r="D21" i="2"/>
  <c r="D20" i="2"/>
  <c r="D19" i="2"/>
  <c r="D18" i="2"/>
  <c r="D17" i="2"/>
  <c r="D16" i="2"/>
  <c r="D15" i="2"/>
  <c r="D14" i="2"/>
  <c r="D12" i="2"/>
  <c r="G537" i="2"/>
  <c r="F488" i="2"/>
  <c r="G290" i="2"/>
  <c r="G453" i="2"/>
  <c r="G238" i="2"/>
  <c r="G405" i="2"/>
  <c r="G81" i="2"/>
  <c r="F384" i="2"/>
  <c r="F144" i="2"/>
  <c r="G561" i="2"/>
  <c r="F465" i="2"/>
  <c r="G450" i="2"/>
  <c r="G226" i="2"/>
  <c r="F162" i="2"/>
  <c r="G138" i="2"/>
  <c r="F139" i="2"/>
  <c r="G512" i="2"/>
  <c r="G443" i="2"/>
  <c r="F105" i="2"/>
  <c r="G89" i="2"/>
  <c r="F222" i="2"/>
  <c r="G567" i="2"/>
  <c r="G189" i="2"/>
  <c r="G326" i="2"/>
  <c r="G305" i="2"/>
  <c r="G239" i="2"/>
  <c r="G92" i="2"/>
  <c r="G55" i="2"/>
  <c r="G375" i="2"/>
  <c r="G179" i="2"/>
  <c r="G33" i="2"/>
  <c r="G523" i="2"/>
  <c r="F452" i="2"/>
  <c r="G367" i="2"/>
  <c r="F212" i="2"/>
  <c r="G84" i="2"/>
  <c r="F269" i="2"/>
  <c r="F27" i="2"/>
  <c r="G505" i="2"/>
  <c r="G209" i="2"/>
  <c r="F173" i="2"/>
  <c r="F91" i="2"/>
  <c r="G106" i="2"/>
  <c r="G140" i="2"/>
  <c r="G543" i="2"/>
  <c r="F15" i="2"/>
  <c r="F129" i="2"/>
  <c r="G349" i="2"/>
  <c r="G52" i="2"/>
  <c r="F208" i="2"/>
  <c r="F562" i="2"/>
  <c r="F290" i="2"/>
  <c r="G298" i="2"/>
  <c r="F334" i="2"/>
  <c r="F261" i="2"/>
  <c r="F60" i="2"/>
  <c r="F563" i="2"/>
  <c r="F213" i="2"/>
  <c r="G96" i="2"/>
  <c r="G522" i="2"/>
  <c r="G353" i="2"/>
  <c r="F38" i="2"/>
  <c r="F305" i="2"/>
  <c r="G470" i="2"/>
  <c r="F163" i="2"/>
  <c r="G560" i="2"/>
  <c r="G119" i="2"/>
  <c r="G475" i="2"/>
  <c r="F382" i="2"/>
  <c r="F538" i="2"/>
  <c r="F501" i="2"/>
  <c r="F486" i="2"/>
  <c r="G192" i="2"/>
  <c r="F54" i="2"/>
  <c r="F183" i="2"/>
  <c r="G321" i="2"/>
  <c r="F100" i="2"/>
  <c r="F55" i="2"/>
  <c r="F189" i="2"/>
  <c r="F471" i="2"/>
  <c r="F533" i="2"/>
  <c r="G163" i="2"/>
  <c r="G264" i="2"/>
  <c r="F123" i="2"/>
  <c r="F441" i="2"/>
  <c r="F298" i="2"/>
  <c r="F248" i="2"/>
  <c r="G241" i="2"/>
  <c r="F130" i="2"/>
  <c r="F194" i="2"/>
  <c r="F371" i="2"/>
  <c r="F310" i="2"/>
  <c r="F530" i="2"/>
  <c r="G451" i="2"/>
  <c r="F90" i="2"/>
  <c r="G384" i="2"/>
  <c r="G501" i="2"/>
  <c r="F297" i="2"/>
  <c r="G425" i="2"/>
  <c r="G551" i="2"/>
  <c r="F254" i="2"/>
  <c r="F124" i="2"/>
  <c r="F480" i="2"/>
  <c r="G391" i="2"/>
  <c r="G103" i="2"/>
  <c r="F89" i="2"/>
  <c r="F302" i="2"/>
  <c r="G412" i="2"/>
  <c r="G437" i="2"/>
  <c r="F239" i="2"/>
  <c r="F448" i="2"/>
  <c r="G229" i="2"/>
  <c r="F112" i="2"/>
  <c r="F311" i="2"/>
  <c r="G444" i="2"/>
  <c r="F546" i="2"/>
  <c r="F352" i="2"/>
  <c r="F253" i="2"/>
  <c r="G134" i="2"/>
  <c r="G25" i="2"/>
  <c r="G458" i="2"/>
  <c r="G270" i="2"/>
  <c r="F71" i="2"/>
  <c r="G376" i="2"/>
  <c r="F512" i="2"/>
  <c r="G245" i="2"/>
  <c r="G101" i="2"/>
  <c r="G54" i="2"/>
  <c r="G29" i="2"/>
  <c r="G39" i="2"/>
  <c r="G60" i="2"/>
  <c r="G386" i="2"/>
  <c r="F259" i="2"/>
  <c r="G337" i="2"/>
  <c r="F444" i="2"/>
  <c r="F312" i="2"/>
  <c r="F571" i="2"/>
  <c r="F264" i="2"/>
  <c r="F495" i="2"/>
  <c r="F423" i="2"/>
  <c r="G527" i="2"/>
  <c r="F205" i="2"/>
  <c r="F79" i="2"/>
  <c r="F405" i="2"/>
  <c r="G277" i="2"/>
  <c r="G525" i="2"/>
  <c r="F270" i="2"/>
  <c r="F224" i="2"/>
  <c r="G34" i="2"/>
  <c r="F86" i="2"/>
  <c r="G46" i="2"/>
  <c r="G554" i="2"/>
  <c r="G145" i="2"/>
  <c r="G309" i="2"/>
  <c r="G172" i="2"/>
  <c r="G493" i="2"/>
  <c r="F403" i="2"/>
  <c r="F238" i="2"/>
  <c r="G408" i="2"/>
  <c r="G486" i="2"/>
  <c r="G564" i="2"/>
  <c r="F97" i="2"/>
  <c r="G37" i="2"/>
  <c r="F58" i="2"/>
  <c r="F404" i="2"/>
  <c r="G213" i="2"/>
  <c r="G108" i="2"/>
  <c r="G555" i="2"/>
  <c r="G107" i="2"/>
  <c r="G24" i="2"/>
  <c r="F33" i="2"/>
  <c r="G312" i="2"/>
  <c r="G120" i="2"/>
  <c r="F252" i="2"/>
  <c r="G204" i="2"/>
  <c r="F35" i="2"/>
  <c r="F493" i="2"/>
  <c r="F110" i="2"/>
  <c r="F77" i="2"/>
  <c r="F309" i="2"/>
  <c r="F101" i="2"/>
  <c r="F142" i="2"/>
  <c r="G299" i="2"/>
  <c r="F439" i="2"/>
  <c r="G301" i="2"/>
  <c r="G359" i="2"/>
  <c r="G28" i="2"/>
  <c r="F390" i="2"/>
  <c r="G19" i="2"/>
  <c r="G569" i="2"/>
  <c r="F487" i="2"/>
  <c r="F161" i="2"/>
  <c r="G237" i="2"/>
  <c r="F61" i="2"/>
  <c r="G269" i="2"/>
  <c r="G144" i="2"/>
  <c r="G538" i="2"/>
  <c r="F300" i="2"/>
  <c r="F134" i="2"/>
  <c r="F368" i="2"/>
  <c r="G330" i="2"/>
  <c r="G454" i="2"/>
  <c r="G21" i="2"/>
  <c r="G436" i="2"/>
  <c r="G429" i="2"/>
  <c r="F108" i="2"/>
  <c r="F550" i="2"/>
  <c r="G449" i="2"/>
  <c r="G343" i="2"/>
  <c r="F292" i="2"/>
  <c r="F327" i="2"/>
  <c r="G236" i="2"/>
  <c r="F193" i="2"/>
  <c r="F438" i="2"/>
  <c r="F291" i="2"/>
  <c r="G302" i="2"/>
  <c r="F353" i="2"/>
  <c r="G65" i="2"/>
  <c r="F247" i="2"/>
  <c r="F476" i="2"/>
  <c r="F570" i="2"/>
  <c r="F489" i="2"/>
  <c r="F74" i="2"/>
  <c r="G350" i="2"/>
  <c r="F137" i="2"/>
  <c r="G79" i="2"/>
  <c r="F262" i="2"/>
  <c r="G489" i="2"/>
  <c r="G480" i="2"/>
  <c r="G222" i="2"/>
  <c r="F263" i="2"/>
  <c r="G248" i="2"/>
  <c r="G30" i="2"/>
  <c r="F235" i="2"/>
  <c r="G130" i="2"/>
  <c r="F69" i="2"/>
  <c r="F566" i="2"/>
  <c r="F214" i="2"/>
  <c r="G211" i="2"/>
  <c r="G194" i="2"/>
  <c r="F64" i="2"/>
  <c r="F454" i="2"/>
  <c r="F543" i="2"/>
  <c r="F17" i="2"/>
  <c r="F76" i="2"/>
  <c r="F221" i="2"/>
  <c r="F293" i="2"/>
  <c r="F43" i="2"/>
  <c r="F356" i="2"/>
  <c r="F308" i="2"/>
  <c r="F567" i="2"/>
  <c r="F155" i="2"/>
  <c r="G174" i="2"/>
  <c r="F540" i="2"/>
  <c r="F406" i="2"/>
  <c r="G73" i="2"/>
  <c r="G354" i="2"/>
  <c r="F99" i="2"/>
  <c r="F152" i="2"/>
  <c r="G332" i="2"/>
  <c r="F505" i="2"/>
  <c r="F395" i="2"/>
  <c r="G300" i="2"/>
  <c r="G90" i="2"/>
  <c r="G32" i="2"/>
  <c r="G557" i="2"/>
  <c r="G552" i="2"/>
  <c r="F141" i="2"/>
  <c r="F204" i="2"/>
  <c r="F119" i="2"/>
  <c r="G61" i="2"/>
  <c r="F42" i="2"/>
  <c r="G308" i="2"/>
  <c r="F143" i="2"/>
  <c r="G242" i="2"/>
  <c r="G137" i="2"/>
  <c r="F271" i="2"/>
  <c r="G114" i="2"/>
  <c r="G402" i="2"/>
  <c r="F568" i="2"/>
  <c r="F440" i="2"/>
  <c r="G181" i="2"/>
  <c r="F396" i="2"/>
  <c r="G205" i="2"/>
  <c r="G139" i="2"/>
  <c r="F436" i="2"/>
  <c r="F544" i="2"/>
  <c r="G262" i="2"/>
  <c r="F306" i="2"/>
  <c r="G214" i="2"/>
  <c r="F165" i="2"/>
  <c r="F455" i="2"/>
  <c r="G113" i="2"/>
  <c r="G95" i="2"/>
  <c r="F260" i="2"/>
  <c r="G252" i="2"/>
  <c r="G200" i="2"/>
  <c r="G225" i="2"/>
  <c r="F111" i="2"/>
  <c r="F185" i="2"/>
  <c r="F350" i="2"/>
  <c r="F337" i="2"/>
  <c r="F358" i="2"/>
  <c r="G479" i="2"/>
  <c r="F203" i="2"/>
  <c r="G406" i="2"/>
  <c r="F347" i="2"/>
  <c r="F289" i="2"/>
  <c r="G102" i="2"/>
  <c r="G142" i="2"/>
  <c r="G307" i="2"/>
  <c r="F417" i="2"/>
  <c r="F136" i="2"/>
  <c r="F343" i="2"/>
  <c r="G70" i="2"/>
  <c r="F228" i="2"/>
  <c r="G190" i="2"/>
  <c r="F490" i="2"/>
  <c r="G495" i="2"/>
  <c r="G136" i="2"/>
  <c r="G297" i="2"/>
  <c r="F288" i="2"/>
  <c r="F412" i="2"/>
  <c r="G199" i="2"/>
  <c r="G243" i="2"/>
  <c r="F109" i="2"/>
  <c r="F443" i="2"/>
  <c r="F80" i="2"/>
  <c r="F526" i="2"/>
  <c r="F299" i="2"/>
  <c r="F449" i="2"/>
  <c r="G18" i="2"/>
  <c r="G253" i="2"/>
  <c r="F348" i="2"/>
  <c r="G273" i="2"/>
  <c r="G152" i="2"/>
  <c r="F547" i="2"/>
  <c r="F458" i="2"/>
  <c r="G110" i="2"/>
  <c r="G162" i="2"/>
  <c r="F128" i="2"/>
  <c r="G75" i="2"/>
  <c r="F131" i="2"/>
  <c r="G36" i="2"/>
  <c r="F277" i="2"/>
  <c r="F285" i="2"/>
  <c r="G310" i="2"/>
  <c r="F424" i="2"/>
  <c r="G45" i="2"/>
  <c r="F450" i="2"/>
  <c r="F339" i="2"/>
  <c r="G35" i="2"/>
  <c r="G548" i="2"/>
  <c r="F437" i="2"/>
  <c r="G175" i="2"/>
  <c r="F220" i="2"/>
  <c r="F103" i="2"/>
  <c r="F561" i="2"/>
  <c r="F354" i="2"/>
  <c r="G355" i="2"/>
  <c r="G549" i="2"/>
  <c r="F56" i="2"/>
  <c r="G272" i="2"/>
  <c r="F237" i="2"/>
  <c r="F459" i="2"/>
  <c r="F453" i="2"/>
  <c r="G135" i="2"/>
  <c r="G124" i="2"/>
  <c r="G197" i="2"/>
  <c r="F470" i="2"/>
  <c r="F19" i="2"/>
  <c r="F430" i="2"/>
  <c r="G534" i="2"/>
  <c r="F225" i="2"/>
  <c r="F16" i="2"/>
  <c r="G455" i="2"/>
  <c r="G289" i="2"/>
  <c r="F266" i="2"/>
  <c r="F475" i="2"/>
  <c r="G294" i="2"/>
  <c r="F46" i="2"/>
  <c r="G212" i="2"/>
  <c r="G193" i="2"/>
  <c r="G43" i="2"/>
  <c r="G221" i="2"/>
  <c r="G394" i="2"/>
  <c r="F219" i="2"/>
  <c r="F226" i="2"/>
  <c r="G404" i="2"/>
  <c r="F181" i="2"/>
  <c r="F21" i="2"/>
  <c r="F525" i="2"/>
  <c r="G100" i="2"/>
  <c r="G550" i="2"/>
  <c r="G198" i="2"/>
  <c r="G244" i="2"/>
  <c r="G111" i="2"/>
  <c r="G417" i="2"/>
  <c r="F95" i="2"/>
  <c r="G40" i="2"/>
  <c r="G191" i="2"/>
  <c r="G407" i="2"/>
  <c r="G80" i="2"/>
  <c r="F192" i="2"/>
  <c r="F251" i="2"/>
  <c r="G334" i="2"/>
  <c r="G524" i="2"/>
  <c r="F92" i="2"/>
  <c r="F338" i="2"/>
  <c r="F411" i="2"/>
  <c r="F402" i="2"/>
  <c r="G331" i="2"/>
  <c r="G185" i="2"/>
  <c r="F330" i="2"/>
  <c r="F445" i="2"/>
  <c r="G151" i="2"/>
  <c r="G570" i="2"/>
  <c r="G56" i="2"/>
  <c r="F539" i="2"/>
  <c r="G544" i="2"/>
  <c r="F379" i="2"/>
  <c r="F40" i="2"/>
  <c r="G69" i="2"/>
  <c r="G324" i="2"/>
  <c r="G521" i="2"/>
  <c r="F346" i="2"/>
  <c r="G31" i="2"/>
  <c r="F14" i="2"/>
  <c r="G494" i="2"/>
  <c r="G424" i="2"/>
  <c r="F98" i="2"/>
  <c r="G428" i="2"/>
  <c r="F210" i="2"/>
  <c r="F39" i="2"/>
  <c r="F18" i="2"/>
  <c r="G465" i="2"/>
  <c r="F376" i="2"/>
  <c r="G173" i="2"/>
  <c r="F24" i="2"/>
  <c r="F451" i="2"/>
  <c r="F73" i="2"/>
  <c r="G536" i="2"/>
  <c r="F359" i="2"/>
  <c r="F332" i="2"/>
  <c r="G220" i="2"/>
  <c r="G76" i="2"/>
  <c r="F72" i="2"/>
  <c r="G452" i="2"/>
  <c r="F37" i="2"/>
  <c r="F190" i="2"/>
  <c r="G357" i="2"/>
  <c r="G472" i="2"/>
  <c r="G336" i="2"/>
  <c r="G93" i="2"/>
  <c r="G83" i="2"/>
  <c r="F328" i="2"/>
  <c r="F218" i="2"/>
  <c r="G546" i="2"/>
  <c r="F84" i="2"/>
  <c r="G372" i="2"/>
  <c r="F325" i="2"/>
  <c r="F324" i="2"/>
  <c r="F341" i="2"/>
  <c r="F104" i="2"/>
  <c r="G165" i="2"/>
  <c r="F30" i="2"/>
  <c r="G166" i="2"/>
  <c r="F172" i="2"/>
  <c r="F531" i="2"/>
  <c r="G511" i="2"/>
  <c r="G259" i="2"/>
  <c r="G265" i="2"/>
  <c r="F32" i="2"/>
  <c r="G423" i="2"/>
  <c r="F127" i="2"/>
  <c r="G306" i="2"/>
  <c r="G105" i="2"/>
  <c r="F551" i="2"/>
  <c r="F523" i="2"/>
  <c r="F122" i="2"/>
  <c r="F57" i="2"/>
  <c r="G291" i="2"/>
  <c r="G488" i="2"/>
  <c r="G341" i="2"/>
  <c r="G320" i="2"/>
  <c r="F107" i="2"/>
  <c r="G66" i="2"/>
  <c r="F236" i="2"/>
  <c r="F556" i="2"/>
  <c r="F408" i="2"/>
  <c r="F554" i="2"/>
  <c r="F521" i="2"/>
  <c r="G112" i="2"/>
  <c r="G541" i="2"/>
  <c r="G16" i="2"/>
  <c r="G276" i="2"/>
  <c r="G466" i="2"/>
  <c r="G99" i="2"/>
  <c r="G490" i="2"/>
  <c r="G228" i="2"/>
  <c r="G38" i="2"/>
  <c r="G235" i="2"/>
  <c r="G254" i="2"/>
  <c r="G227" i="2"/>
  <c r="G420" i="2"/>
  <c r="F496" i="2"/>
  <c r="F215" i="2"/>
  <c r="F552" i="2"/>
  <c r="G293" i="2"/>
  <c r="G57" i="2"/>
  <c r="F420" i="2"/>
  <c r="G496" i="2"/>
  <c r="F389" i="2"/>
  <c r="G261" i="2"/>
  <c r="G347" i="2"/>
  <c r="F114" i="2"/>
  <c r="F553" i="2"/>
  <c r="F240" i="2"/>
  <c r="F442" i="2"/>
  <c r="G327" i="2"/>
  <c r="G164" i="2"/>
  <c r="G430" i="2"/>
  <c r="F294" i="2"/>
  <c r="F145" i="2"/>
  <c r="G340" i="2"/>
  <c r="G17" i="2"/>
  <c r="F276" i="2"/>
  <c r="G530" i="2"/>
  <c r="G328" i="2"/>
  <c r="G390" i="2"/>
  <c r="G439" i="2"/>
  <c r="F20" i="2"/>
  <c r="F182" i="2"/>
  <c r="G442" i="2"/>
  <c r="G329" i="2"/>
  <c r="G414" i="2"/>
  <c r="G123" i="2"/>
  <c r="F342" i="2"/>
  <c r="F184" i="2"/>
  <c r="F34" i="2"/>
  <c r="F209" i="2"/>
  <c r="F394" i="2"/>
  <c r="F67" i="2"/>
  <c r="G379" i="2"/>
  <c r="F413" i="2"/>
  <c r="G128" i="2"/>
  <c r="G42" i="2"/>
  <c r="F65" i="2"/>
  <c r="F273" i="2"/>
  <c r="G553" i="2"/>
  <c r="G499" i="2"/>
  <c r="F94" i="2"/>
  <c r="G413" i="2"/>
  <c r="G396" i="2"/>
  <c r="F536" i="2"/>
  <c r="F53" i="2"/>
  <c r="G62" i="2"/>
  <c r="F351" i="2"/>
  <c r="G210" i="2"/>
  <c r="F63" i="2"/>
  <c r="G97" i="2"/>
  <c r="F41" i="2"/>
  <c r="G122" i="2"/>
  <c r="G58" i="2"/>
  <c r="G448" i="2"/>
  <c r="G271" i="2"/>
  <c r="G382" i="2"/>
  <c r="F542" i="2"/>
  <c r="F428" i="2"/>
  <c r="G129" i="2"/>
  <c r="F419" i="2"/>
  <c r="F378" i="2"/>
  <c r="G385" i="2"/>
  <c r="F82" i="2"/>
  <c r="G82" i="2"/>
  <c r="F414" i="2"/>
  <c r="G94" i="2"/>
  <c r="G411" i="2"/>
  <c r="F174" i="2"/>
  <c r="F569" i="2"/>
  <c r="F140" i="2"/>
  <c r="F191" i="2"/>
  <c r="F335" i="2"/>
  <c r="G263" i="2"/>
  <c r="F331" i="2"/>
  <c r="G325" i="2"/>
  <c r="G545" i="2"/>
  <c r="F469" i="2"/>
  <c r="F66" i="2"/>
  <c r="G208" i="2"/>
  <c r="G531" i="2"/>
  <c r="G240" i="2"/>
  <c r="F180" i="2"/>
  <c r="F511" i="2"/>
  <c r="F102" i="2"/>
  <c r="F383" i="2"/>
  <c r="G368" i="2"/>
  <c r="F272" i="2"/>
  <c r="G260" i="2"/>
  <c r="F545" i="2"/>
  <c r="F537" i="2"/>
  <c r="G155" i="2"/>
  <c r="G339" i="2"/>
  <c r="F548" i="2"/>
  <c r="F307" i="2"/>
  <c r="F527" i="2"/>
  <c r="F284" i="2"/>
  <c r="F85" i="2"/>
  <c r="F407" i="2"/>
  <c r="G141" i="2"/>
  <c r="G74" i="2"/>
  <c r="F336" i="2"/>
  <c r="G565" i="2"/>
  <c r="F211" i="2"/>
  <c r="F164" i="2"/>
  <c r="F29" i="2"/>
  <c r="F93" i="2"/>
  <c r="G352" i="2"/>
  <c r="G251" i="2"/>
  <c r="G109" i="2"/>
  <c r="G63" i="2"/>
  <c r="G500" i="2"/>
  <c r="G180" i="2"/>
  <c r="F386" i="2"/>
  <c r="G223" i="2"/>
  <c r="G378" i="2"/>
  <c r="F70" i="2"/>
  <c r="G502" i="2"/>
  <c r="G356" i="2"/>
  <c r="G487" i="2"/>
  <c r="F75" i="2"/>
  <c r="F175" i="2"/>
  <c r="F321" i="2"/>
  <c r="F242" i="2"/>
  <c r="F245" i="2"/>
  <c r="G371" i="2"/>
  <c r="F199" i="2"/>
  <c r="F549" i="2"/>
  <c r="F557" i="2"/>
  <c r="F500" i="2"/>
  <c r="G71" i="2"/>
  <c r="G471" i="2"/>
  <c r="G161" i="2"/>
  <c r="F26" i="2"/>
  <c r="G182" i="2"/>
  <c r="G377" i="2"/>
  <c r="F555" i="2"/>
  <c r="F494" i="2"/>
  <c r="G459" i="2"/>
  <c r="F522" i="2"/>
  <c r="G445" i="2"/>
  <c r="G438" i="2"/>
  <c r="G125" i="2"/>
  <c r="F28" i="2"/>
  <c r="F223" i="2"/>
  <c r="F151" i="2"/>
  <c r="F564" i="2"/>
  <c r="G77" i="2"/>
  <c r="G188" i="2"/>
  <c r="G440" i="2"/>
  <c r="F120" i="2"/>
  <c r="G91" i="2"/>
  <c r="G285" i="2"/>
  <c r="F200" i="2"/>
  <c r="G53" i="2"/>
  <c r="G342" i="2"/>
  <c r="F326" i="2"/>
  <c r="F198" i="2"/>
  <c r="F524" i="2"/>
  <c r="F244" i="2"/>
  <c r="F241" i="2"/>
  <c r="F560" i="2"/>
  <c r="G539" i="2"/>
  <c r="G256" i="2"/>
  <c r="G178" i="2"/>
  <c r="F166" i="2"/>
  <c r="F229" i="2"/>
  <c r="G283" i="2"/>
  <c r="F81" i="2"/>
  <c r="F188" i="2"/>
  <c r="F377" i="2"/>
  <c r="F367" i="2"/>
  <c r="G44" i="2"/>
  <c r="G98" i="2"/>
  <c r="F125" i="2"/>
  <c r="G389" i="2"/>
  <c r="F96" i="2"/>
  <c r="G540" i="2"/>
  <c r="G568" i="2"/>
  <c r="G68" i="2"/>
  <c r="F138" i="2"/>
  <c r="G203" i="2"/>
  <c r="G333" i="2"/>
  <c r="G59" i="2"/>
  <c r="G338" i="2"/>
  <c r="G143" i="2"/>
  <c r="G121" i="2"/>
  <c r="F357" i="2"/>
  <c r="F418" i="2"/>
  <c r="G351" i="2"/>
  <c r="G64" i="2"/>
  <c r="G383" i="2"/>
  <c r="F25" i="2"/>
  <c r="G85" i="2"/>
  <c r="G395" i="2"/>
  <c r="G67" i="2"/>
  <c r="G218" i="2"/>
  <c r="G335" i="2"/>
  <c r="G86" i="2"/>
  <c r="G358" i="2"/>
  <c r="G311" i="2"/>
  <c r="F83" i="2"/>
  <c r="G563" i="2"/>
  <c r="F502" i="2"/>
  <c r="F472" i="2"/>
  <c r="G469" i="2"/>
  <c r="F479" i="2"/>
  <c r="G266" i="2"/>
  <c r="G532" i="2"/>
  <c r="F333" i="2"/>
  <c r="F391" i="2"/>
  <c r="G183" i="2"/>
  <c r="G419" i="2"/>
  <c r="G41" i="2"/>
  <c r="G15" i="2"/>
  <c r="F62" i="2"/>
  <c r="F246" i="2"/>
  <c r="G284" i="2"/>
  <c r="F197" i="2"/>
  <c r="G547" i="2"/>
  <c r="F178" i="2"/>
  <c r="F499" i="2"/>
  <c r="F349" i="2"/>
  <c r="G346" i="2"/>
  <c r="G533" i="2"/>
  <c r="G246" i="2"/>
  <c r="F385" i="2"/>
  <c r="F36" i="2"/>
  <c r="G184" i="2"/>
  <c r="G20" i="2"/>
  <c r="F532" i="2"/>
  <c r="F425" i="2"/>
  <c r="F78" i="2"/>
  <c r="G556" i="2"/>
  <c r="G72" i="2"/>
  <c r="F372" i="2"/>
  <c r="F227" i="2"/>
  <c r="G27" i="2"/>
  <c r="F256" i="2"/>
  <c r="F375" i="2"/>
  <c r="G535" i="2"/>
  <c r="F534" i="2"/>
  <c r="G418" i="2"/>
  <c r="F265" i="2"/>
  <c r="G131" i="2"/>
  <c r="F135" i="2"/>
  <c r="F283" i="2"/>
  <c r="F466" i="2"/>
  <c r="G126" i="2"/>
  <c r="G215" i="2"/>
  <c r="G348" i="2"/>
  <c r="G566" i="2"/>
  <c r="G403" i="2"/>
  <c r="F31" i="2"/>
  <c r="G78" i="2"/>
  <c r="F68" i="2"/>
  <c r="F126" i="2"/>
  <c r="G127" i="2"/>
  <c r="F429" i="2"/>
  <c r="F121" i="2"/>
  <c r="F44" i="2"/>
  <c r="G526" i="2"/>
  <c r="F340" i="2"/>
  <c r="F59" i="2"/>
  <c r="G26" i="2"/>
  <c r="F320" i="2"/>
  <c r="G441" i="2"/>
  <c r="F52" i="2"/>
  <c r="G247" i="2"/>
  <c r="G224" i="2"/>
  <c r="F355" i="2"/>
  <c r="G542" i="2"/>
  <c r="F113" i="2"/>
  <c r="G104" i="2"/>
  <c r="F45" i="2"/>
  <c r="F329" i="2"/>
  <c r="F541" i="2"/>
  <c r="F106" i="2"/>
  <c r="G571" i="2"/>
  <c r="G562" i="2"/>
  <c r="F565" i="2"/>
  <c r="F179" i="2"/>
  <c r="G288" i="2"/>
  <c r="G219" i="2"/>
  <c r="F535" i="2"/>
  <c r="G14" i="2"/>
  <c r="F243" i="2"/>
  <c r="F255" i="2"/>
  <c r="G292" i="2"/>
  <c r="G476" i="2"/>
  <c r="G255" i="2"/>
  <c r="F301" i="2"/>
  <c r="H572" i="2" l="1"/>
  <c r="G12" i="2"/>
  <c r="G286" i="2"/>
  <c r="F50" i="2"/>
  <c r="F318" i="2"/>
  <c r="F281" i="2"/>
  <c r="F373" i="2"/>
  <c r="G344" i="2"/>
  <c r="F497" i="2"/>
  <c r="F176" i="2"/>
  <c r="F195" i="2"/>
  <c r="F477" i="2"/>
  <c r="G467" i="2"/>
  <c r="G216" i="2"/>
  <c r="G201" i="2"/>
  <c r="G387" i="2"/>
  <c r="F365" i="2"/>
  <c r="F186" i="2"/>
  <c r="G281" i="2"/>
  <c r="G176" i="2"/>
  <c r="F558" i="2"/>
  <c r="G186" i="2"/>
  <c r="F149" i="2"/>
  <c r="G159" i="2"/>
  <c r="G156" i="2" s="1"/>
  <c r="G369" i="2"/>
  <c r="G249" i="2"/>
  <c r="G153" i="2"/>
  <c r="F509" i="2"/>
  <c r="G206" i="2"/>
  <c r="F467" i="2"/>
  <c r="G409" i="2"/>
  <c r="F426" i="2"/>
  <c r="G380" i="2"/>
  <c r="G446" i="2"/>
  <c r="F589" i="2"/>
  <c r="G589" i="2" s="1"/>
  <c r="G497" i="2"/>
  <c r="F392" i="2"/>
  <c r="G528" i="2"/>
  <c r="F274" i="2"/>
  <c r="F387" i="2"/>
  <c r="G233" i="2"/>
  <c r="G274" i="2"/>
  <c r="F519" i="2"/>
  <c r="G318" i="2"/>
  <c r="G421" i="2"/>
  <c r="G257" i="2"/>
  <c r="G509" i="2"/>
  <c r="F170" i="2"/>
  <c r="F587" i="2"/>
  <c r="G587" i="2" s="1"/>
  <c r="F322" i="2"/>
  <c r="F216" i="2"/>
  <c r="G463" i="2"/>
  <c r="G426" i="2"/>
  <c r="F12" i="2"/>
  <c r="F344" i="2"/>
  <c r="G519" i="2"/>
  <c r="G322" i="2"/>
  <c r="G149" i="2"/>
  <c r="F400" i="2"/>
  <c r="F409" i="2"/>
  <c r="F249" i="2"/>
  <c r="G415" i="2"/>
  <c r="G392" i="2"/>
  <c r="F473" i="2"/>
  <c r="G195" i="2"/>
  <c r="F456" i="2"/>
  <c r="F286" i="2"/>
  <c r="G295" i="2"/>
  <c r="F415" i="2"/>
  <c r="F201" i="2"/>
  <c r="G477" i="2"/>
  <c r="F434" i="2"/>
  <c r="G400" i="2"/>
  <c r="F118" i="2"/>
  <c r="F503" i="2"/>
  <c r="F153" i="2"/>
  <c r="F233" i="2"/>
  <c r="G434" i="2"/>
  <c r="F132" i="2"/>
  <c r="G267" i="2"/>
  <c r="F159" i="2"/>
  <c r="F156" i="2" s="1"/>
  <c r="F491" i="2"/>
  <c r="F588" i="2"/>
  <c r="G588" i="2" s="1"/>
  <c r="G22" i="2"/>
  <c r="G9" i="2" s="1"/>
  <c r="G484" i="2"/>
  <c r="G491" i="2"/>
  <c r="G170" i="2"/>
  <c r="F421" i="2"/>
  <c r="F257" i="2"/>
  <c r="G456" i="2"/>
  <c r="G132" i="2"/>
  <c r="F446" i="2"/>
  <c r="F87" i="2"/>
  <c r="F295" i="2"/>
  <c r="F528" i="2"/>
  <c r="F369" i="2"/>
  <c r="F484" i="2"/>
  <c r="F380" i="2"/>
  <c r="G473" i="2"/>
  <c r="G118" i="2"/>
  <c r="G558" i="2"/>
  <c r="F303" i="2"/>
  <c r="F206" i="2"/>
  <c r="G50" i="2"/>
  <c r="F586" i="2"/>
  <c r="G586" i="2" s="1"/>
  <c r="F22" i="2"/>
  <c r="G503" i="2"/>
  <c r="F267" i="2"/>
  <c r="G365" i="2"/>
  <c r="G373" i="2"/>
  <c r="G303" i="2"/>
  <c r="G87" i="2"/>
  <c r="F463" i="2"/>
  <c r="F9" i="2"/>
  <c r="G431" i="2" l="1"/>
  <c r="F431" i="2"/>
  <c r="F115" i="2"/>
  <c r="F460" i="2"/>
  <c r="G362" i="2"/>
  <c r="F481" i="2"/>
  <c r="G397" i="2"/>
  <c r="G115" i="2"/>
  <c r="F278" i="2"/>
  <c r="F47" i="2"/>
  <c r="F583" i="2" s="1"/>
  <c r="G583" i="2" s="1"/>
  <c r="H156" i="2"/>
  <c r="G315" i="2"/>
  <c r="G230" i="2"/>
  <c r="G167" i="2"/>
  <c r="F397" i="2"/>
  <c r="H397" i="2" s="1"/>
  <c r="G146" i="2"/>
  <c r="F146" i="2"/>
  <c r="G460" i="2"/>
  <c r="F315" i="2"/>
  <c r="G481" i="2"/>
  <c r="G506" i="2"/>
  <c r="F230" i="2"/>
  <c r="F362" i="2"/>
  <c r="F506" i="2"/>
  <c r="G278" i="2"/>
  <c r="H278" i="2" s="1"/>
  <c r="F167" i="2"/>
  <c r="H167" i="2" s="1"/>
  <c r="G47" i="2"/>
  <c r="H9" i="2"/>
  <c r="H431" i="2" l="1"/>
  <c r="H115" i="2"/>
  <c r="H481" i="2"/>
  <c r="H47" i="2"/>
  <c r="H146" i="2"/>
  <c r="H230" i="2"/>
  <c r="H315" i="2"/>
  <c r="H506" i="2"/>
  <c r="H460" i="2"/>
  <c r="G579" i="2"/>
  <c r="G577" i="2" s="1"/>
  <c r="F579" i="2"/>
  <c r="F577" i="2" s="1"/>
  <c r="H362" i="2"/>
  <c r="F584" i="2"/>
  <c r="H581" i="2" s="1"/>
  <c r="H577" i="2" l="1"/>
</calcChain>
</file>

<file path=xl/connections.xml><?xml version="1.0" encoding="utf-8"?>
<connections xmlns="http://schemas.openxmlformats.org/spreadsheetml/2006/main">
  <connection id="1" odcFile="C:\Users\yma\AppData\Roaming\Microsoft\Queries\FOCUS SEAS.dsn" name="FOCUS SEAS" description="Suivi d'affaire par fonction pour excel" type="1" refreshedVersion="4" background="1" saveData="1">
    <dbPr connection="DRIVER={Client Access ODBC Driver (32-bit)};SYSTEM=192.168.1.100;DBQ=FOCUSFICN;DFTPKGLIB=QGPL;LANGUAGEID=ENU;PKG=QGPL/DEFAULT(IBM),2,0,1,0,512;QRYSTGLMT=-1;SSL=;SIGNON=;" command="SELECT * FROM &quot;FOCUSFICN&quot;.&quot;ESEAS85YMA&quot;"/>
  </connection>
</connections>
</file>

<file path=xl/sharedStrings.xml><?xml version="1.0" encoding="utf-8"?>
<sst xmlns="http://schemas.openxmlformats.org/spreadsheetml/2006/main" count="1590" uniqueCount="1454">
  <si>
    <t>000110</t>
  </si>
  <si>
    <t>000120</t>
  </si>
  <si>
    <t>000150</t>
  </si>
  <si>
    <t>000160</t>
  </si>
  <si>
    <t>000180</t>
  </si>
  <si>
    <t>000190</t>
  </si>
  <si>
    <t>000200</t>
  </si>
  <si>
    <t>000205</t>
  </si>
  <si>
    <t>000210</t>
  </si>
  <si>
    <t>000211</t>
  </si>
  <si>
    <t>000212</t>
  </si>
  <si>
    <t>000213</t>
  </si>
  <si>
    <t>000214</t>
  </si>
  <si>
    <t>000215</t>
  </si>
  <si>
    <t>000220</t>
  </si>
  <si>
    <t>000225</t>
  </si>
  <si>
    <t>000230</t>
  </si>
  <si>
    <t>000235</t>
  </si>
  <si>
    <t>000240</t>
  </si>
  <si>
    <t>000245</t>
  </si>
  <si>
    <t>000250</t>
  </si>
  <si>
    <t>000255</t>
  </si>
  <si>
    <t>000260</t>
  </si>
  <si>
    <t>000265</t>
  </si>
  <si>
    <t>000270</t>
  </si>
  <si>
    <t>000280</t>
  </si>
  <si>
    <t>000295</t>
  </si>
  <si>
    <t>001000</t>
  </si>
  <si>
    <t>001100</t>
  </si>
  <si>
    <t>001105</t>
  </si>
  <si>
    <t>001108</t>
  </si>
  <si>
    <t>001110</t>
  </si>
  <si>
    <t>001120</t>
  </si>
  <si>
    <t>001130</t>
  </si>
  <si>
    <t>001140</t>
  </si>
  <si>
    <t>001150</t>
  </si>
  <si>
    <t>001200</t>
  </si>
  <si>
    <t>001201</t>
  </si>
  <si>
    <t>001202</t>
  </si>
  <si>
    <t>001203</t>
  </si>
  <si>
    <t>001204</t>
  </si>
  <si>
    <t>001205</t>
  </si>
  <si>
    <t>001206</t>
  </si>
  <si>
    <t>001208</t>
  </si>
  <si>
    <t>001209</t>
  </si>
  <si>
    <t>001210</t>
  </si>
  <si>
    <t>001211</t>
  </si>
  <si>
    <t>001212</t>
  </si>
  <si>
    <t>001213</t>
  </si>
  <si>
    <t>001214</t>
  </si>
  <si>
    <t>001219</t>
  </si>
  <si>
    <t>001220</t>
  </si>
  <si>
    <t>001271</t>
  </si>
  <si>
    <t>001272</t>
  </si>
  <si>
    <t>001273</t>
  </si>
  <si>
    <t>001274</t>
  </si>
  <si>
    <t>001275</t>
  </si>
  <si>
    <t>001290</t>
  </si>
  <si>
    <t>002000</t>
  </si>
  <si>
    <t>002100</t>
  </si>
  <si>
    <t>002110</t>
  </si>
  <si>
    <t>002120</t>
  </si>
  <si>
    <t>002130</t>
  </si>
  <si>
    <t>002140</t>
  </si>
  <si>
    <t>002150</t>
  </si>
  <si>
    <t>002160</t>
  </si>
  <si>
    <t>002170</t>
  </si>
  <si>
    <t>002180</t>
  </si>
  <si>
    <t>002190</t>
  </si>
  <si>
    <t>002200</t>
  </si>
  <si>
    <t>002205</t>
  </si>
  <si>
    <t>002210</t>
  </si>
  <si>
    <t>002220</t>
  </si>
  <si>
    <t>002230</t>
  </si>
  <si>
    <t>002240</t>
  </si>
  <si>
    <t>002250</t>
  </si>
  <si>
    <t>002260</t>
  </si>
  <si>
    <t>002270</t>
  </si>
  <si>
    <t>002280</t>
  </si>
  <si>
    <t>002290</t>
  </si>
  <si>
    <t>003100</t>
  </si>
  <si>
    <t>003110</t>
  </si>
  <si>
    <t>003120</t>
  </si>
  <si>
    <t>003200</t>
  </si>
  <si>
    <t>003210</t>
  </si>
  <si>
    <t>004000</t>
  </si>
  <si>
    <t>004120</t>
  </si>
  <si>
    <t>004130</t>
  </si>
  <si>
    <t>004200</t>
  </si>
  <si>
    <t>004210</t>
  </si>
  <si>
    <t>004220</t>
  </si>
  <si>
    <t>005000</t>
  </si>
  <si>
    <t>005100</t>
  </si>
  <si>
    <t>005110</t>
  </si>
  <si>
    <t>005120</t>
  </si>
  <si>
    <t>005130</t>
  </si>
  <si>
    <t>005140</t>
  </si>
  <si>
    <t>005200</t>
  </si>
  <si>
    <t>005210</t>
  </si>
  <si>
    <t>005220</t>
  </si>
  <si>
    <t>005230</t>
  </si>
  <si>
    <t>005240</t>
  </si>
  <si>
    <t>005250</t>
  </si>
  <si>
    <t>005260</t>
  </si>
  <si>
    <t>005270</t>
  </si>
  <si>
    <t>005280</t>
  </si>
  <si>
    <t>005300</t>
  </si>
  <si>
    <t>005310</t>
  </si>
  <si>
    <t>005320</t>
  </si>
  <si>
    <t>005330</t>
  </si>
  <si>
    <t>005340</t>
  </si>
  <si>
    <t>005350</t>
  </si>
  <si>
    <t>005360</t>
  </si>
  <si>
    <t>005370</t>
  </si>
  <si>
    <t>005400</t>
  </si>
  <si>
    <t>005410</t>
  </si>
  <si>
    <t>005420</t>
  </si>
  <si>
    <t>005430</t>
  </si>
  <si>
    <t>005500</t>
  </si>
  <si>
    <t>005510</t>
  </si>
  <si>
    <t>005520</t>
  </si>
  <si>
    <t>005530</t>
  </si>
  <si>
    <t>005700</t>
  </si>
  <si>
    <t>005710</t>
  </si>
  <si>
    <t>005720</t>
  </si>
  <si>
    <t>005730</t>
  </si>
  <si>
    <t>005740</t>
  </si>
  <si>
    <t>005750</t>
  </si>
  <si>
    <t>005760</t>
  </si>
  <si>
    <t>005770</t>
  </si>
  <si>
    <t>005780</t>
  </si>
  <si>
    <t>005800</t>
  </si>
  <si>
    <t>005810</t>
  </si>
  <si>
    <t>005820</t>
  </si>
  <si>
    <t>005830</t>
  </si>
  <si>
    <t>005840</t>
  </si>
  <si>
    <t>005850</t>
  </si>
  <si>
    <t>005870</t>
  </si>
  <si>
    <t>005900</t>
  </si>
  <si>
    <t>005905</t>
  </si>
  <si>
    <t>005910</t>
  </si>
  <si>
    <t>005920</t>
  </si>
  <si>
    <t>005930</t>
  </si>
  <si>
    <t>006000</t>
  </si>
  <si>
    <t>006100</t>
  </si>
  <si>
    <t>006105</t>
  </si>
  <si>
    <t>006110</t>
  </si>
  <si>
    <t>006115</t>
  </si>
  <si>
    <t>006120</t>
  </si>
  <si>
    <t>006125</t>
  </si>
  <si>
    <t>006130</t>
  </si>
  <si>
    <t>006135</t>
  </si>
  <si>
    <t>006140</t>
  </si>
  <si>
    <t>006150</t>
  </si>
  <si>
    <t>006160</t>
  </si>
  <si>
    <t>006200</t>
  </si>
  <si>
    <t>006210</t>
  </si>
  <si>
    <t>006250</t>
  </si>
  <si>
    <t>006260</t>
  </si>
  <si>
    <t>006300</t>
  </si>
  <si>
    <t>006310</t>
  </si>
  <si>
    <t>006320</t>
  </si>
  <si>
    <t>006330</t>
  </si>
  <si>
    <t>006340</t>
  </si>
  <si>
    <t>006360</t>
  </si>
  <si>
    <t>006400</t>
  </si>
  <si>
    <t>006410</t>
  </si>
  <si>
    <t>006420</t>
  </si>
  <si>
    <t>006430</t>
  </si>
  <si>
    <t>007000</t>
  </si>
  <si>
    <t>007100</t>
  </si>
  <si>
    <t>007110</t>
  </si>
  <si>
    <t>007120</t>
  </si>
  <si>
    <t>007130</t>
  </si>
  <si>
    <t>007200</t>
  </si>
  <si>
    <t>007210</t>
  </si>
  <si>
    <t>007220</t>
  </si>
  <si>
    <t>007230</t>
  </si>
  <si>
    <t>007240</t>
  </si>
  <si>
    <t>007250</t>
  </si>
  <si>
    <t>007260</t>
  </si>
  <si>
    <t>007270</t>
  </si>
  <si>
    <t>007300</t>
  </si>
  <si>
    <t>007310</t>
  </si>
  <si>
    <t>007320</t>
  </si>
  <si>
    <t>007330</t>
  </si>
  <si>
    <t>007340</t>
  </si>
  <si>
    <t>007350</t>
  </si>
  <si>
    <t>007360</t>
  </si>
  <si>
    <t>007410</t>
  </si>
  <si>
    <t>007420</t>
  </si>
  <si>
    <t>007430</t>
  </si>
  <si>
    <t>007440</t>
  </si>
  <si>
    <t>007450</t>
  </si>
  <si>
    <t>007470</t>
  </si>
  <si>
    <t>007480</t>
  </si>
  <si>
    <t>007500</t>
  </si>
  <si>
    <t>008000</t>
  </si>
  <si>
    <t>008100</t>
  </si>
  <si>
    <t>008110</t>
  </si>
  <si>
    <t>008120</t>
  </si>
  <si>
    <t>008200</t>
  </si>
  <si>
    <t>008210</t>
  </si>
  <si>
    <t>008220</t>
  </si>
  <si>
    <t>008300</t>
  </si>
  <si>
    <t>008310</t>
  </si>
  <si>
    <t>008320</t>
  </si>
  <si>
    <t>009000</t>
  </si>
  <si>
    <t>009200</t>
  </si>
  <si>
    <t>009210</t>
  </si>
  <si>
    <t>009220</t>
  </si>
  <si>
    <t>009300</t>
  </si>
  <si>
    <t>009310</t>
  </si>
  <si>
    <t>009400</t>
  </si>
  <si>
    <t>009410</t>
  </si>
  <si>
    <t>009420</t>
  </si>
  <si>
    <t>009430</t>
  </si>
  <si>
    <t>009440</t>
  </si>
  <si>
    <t>009500</t>
  </si>
  <si>
    <t>009510</t>
  </si>
  <si>
    <t>009520</t>
  </si>
  <si>
    <t>009540</t>
  </si>
  <si>
    <t>009550</t>
  </si>
  <si>
    <t>009600</t>
  </si>
  <si>
    <t>009610</t>
  </si>
  <si>
    <t>009620</t>
  </si>
  <si>
    <t>009630</t>
  </si>
  <si>
    <t>009700</t>
  </si>
  <si>
    <t>009710</t>
  </si>
  <si>
    <t>009720</t>
  </si>
  <si>
    <t>009730</t>
  </si>
  <si>
    <t>010000</t>
  </si>
  <si>
    <t>010200</t>
  </si>
  <si>
    <t>010210</t>
  </si>
  <si>
    <t>010220</t>
  </si>
  <si>
    <t>010230</t>
  </si>
  <si>
    <t>010240</t>
  </si>
  <si>
    <t>010250</t>
  </si>
  <si>
    <t>010260</t>
  </si>
  <si>
    <t>010270</t>
  </si>
  <si>
    <t>010300</t>
  </si>
  <si>
    <t>010310</t>
  </si>
  <si>
    <t>010320</t>
  </si>
  <si>
    <t>010330</t>
  </si>
  <si>
    <t>010400</t>
  </si>
  <si>
    <t>010410</t>
  </si>
  <si>
    <t>010420</t>
  </si>
  <si>
    <t>010430</t>
  </si>
  <si>
    <t>010440</t>
  </si>
  <si>
    <t>010500</t>
  </si>
  <si>
    <t>010510</t>
  </si>
  <si>
    <t>010520</t>
  </si>
  <si>
    <t>010530</t>
  </si>
  <si>
    <t>010600</t>
  </si>
  <si>
    <t>010610</t>
  </si>
  <si>
    <t>010620</t>
  </si>
  <si>
    <t>010630</t>
  </si>
  <si>
    <t>011000</t>
  </si>
  <si>
    <t>011200</t>
  </si>
  <si>
    <t>011210</t>
  </si>
  <si>
    <t>011220</t>
  </si>
  <si>
    <t>011230</t>
  </si>
  <si>
    <t>011250</t>
  </si>
  <si>
    <t>011260</t>
  </si>
  <si>
    <t>011280</t>
  </si>
  <si>
    <t>011290</t>
  </si>
  <si>
    <t>011300</t>
  </si>
  <si>
    <t>011305</t>
  </si>
  <si>
    <t>011310</t>
  </si>
  <si>
    <t>011320</t>
  </si>
  <si>
    <t>011350</t>
  </si>
  <si>
    <t>011420</t>
  </si>
  <si>
    <t>012000</t>
  </si>
  <si>
    <t>012100</t>
  </si>
  <si>
    <t>012110</t>
  </si>
  <si>
    <t>012120</t>
  </si>
  <si>
    <t>012200</t>
  </si>
  <si>
    <t>012210</t>
  </si>
  <si>
    <t>012220</t>
  </si>
  <si>
    <t>012230</t>
  </si>
  <si>
    <t>012300</t>
  </si>
  <si>
    <t>012310</t>
  </si>
  <si>
    <t>012320</t>
  </si>
  <si>
    <t>012400</t>
  </si>
  <si>
    <t>012410</t>
  </si>
  <si>
    <t>012420</t>
  </si>
  <si>
    <t>013000</t>
  </si>
  <si>
    <t>013200</t>
  </si>
  <si>
    <t>013210</t>
  </si>
  <si>
    <t>013220</t>
  </si>
  <si>
    <t>013230</t>
  </si>
  <si>
    <t>013250</t>
  </si>
  <si>
    <t>013300</t>
  </si>
  <si>
    <t>013310</t>
  </si>
  <si>
    <t>013320</t>
  </si>
  <si>
    <t>013330</t>
  </si>
  <si>
    <t>013340</t>
  </si>
  <si>
    <t>013500</t>
  </si>
  <si>
    <t>014000</t>
  </si>
  <si>
    <t>014100</t>
  </si>
  <si>
    <t>014110</t>
  </si>
  <si>
    <t>014130</t>
  </si>
  <si>
    <t>014210</t>
  </si>
  <si>
    <t>014300</t>
  </si>
  <si>
    <t>014310</t>
  </si>
  <si>
    <t>014340</t>
  </si>
  <si>
    <t>014360</t>
  </si>
  <si>
    <t>014370</t>
  </si>
  <si>
    <t>015000</t>
  </si>
  <si>
    <t xml:space="preserve">NOMENCLATURE DE CONSTRUCTION NAVALE
</t>
  </si>
  <si>
    <t xml:space="preserve">SHIPBUILDING NOMENCLATURE
</t>
  </si>
  <si>
    <t xml:space="preserve">  FRAIS ADMINISTRATIFS DIVERS      </t>
  </si>
  <si>
    <t>VARIOUS ADMINISTRATIVES EXPENSES</t>
  </si>
  <si>
    <t xml:space="preserve">ADMINISTRATIVES EXPENSES
</t>
  </si>
  <si>
    <t xml:space="preserve">Insurances
</t>
  </si>
  <si>
    <t xml:space="preserve">Financial Expenses
</t>
  </si>
  <si>
    <t xml:space="preserve">Licence fees - Patent
</t>
  </si>
  <si>
    <t xml:space="preserve">Customs expenses
</t>
  </si>
  <si>
    <t xml:space="preserve">Brokerage - Commissions fees
</t>
  </si>
  <si>
    <t xml:space="preserve">Classification - monitoring - certificates - analysis - expertise
</t>
  </si>
  <si>
    <t xml:space="preserve">Ship-Owner supervision
</t>
  </si>
  <si>
    <t xml:space="preserve">Consignment Expenses
</t>
  </si>
  <si>
    <t xml:space="preserve">Clients Equipment documentation (CPI)
</t>
  </si>
  <si>
    <t xml:space="preserve">GENERAL EXPENSES DURING THE CONSTRUCTION
</t>
  </si>
  <si>
    <t xml:space="preserve">Project management
</t>
  </si>
  <si>
    <t xml:space="preserve">Temporary installations (lighting, ventilation, scaffolding, protections … ) see 211 to 214
</t>
  </si>
  <si>
    <t xml:space="preserve">Hull temporary installations
</t>
  </si>
  <si>
    <t xml:space="preserve">Piping temporary installations
</t>
  </si>
  <si>
    <t xml:space="preserve">Equipment temporary installations
</t>
  </si>
  <si>
    <t xml:space="preserve">Accommodation temporary installations
</t>
  </si>
  <si>
    <t xml:space="preserve">Work progress ( Foremen )
</t>
  </si>
  <si>
    <t xml:space="preserve">Harbour expenses (Launching - Lift-off, Dredging,,,)
</t>
  </si>
  <si>
    <r>
      <t xml:space="preserve">Harbour Expenses 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[Do not use]</t>
    </r>
    <r>
      <rPr>
        <strike/>
        <sz val="10"/>
        <color indexed="8"/>
        <rFont val="Calibri"/>
        <family val="2"/>
      </rPr>
      <t xml:space="preserve">
</t>
    </r>
  </si>
  <si>
    <t xml:space="preserve">Handling, cranes, truck-cranes
</t>
  </si>
  <si>
    <t xml:space="preserve">Transportation Expenses, packaging, shipment
</t>
  </si>
  <si>
    <t xml:space="preserve">Cleaning on board and surroundings
</t>
  </si>
  <si>
    <t xml:space="preserve">Caretaking
</t>
  </si>
  <si>
    <t xml:space="preserve">Fitting out the vessel (housing, labor, food, etc.)
</t>
  </si>
  <si>
    <t xml:space="preserve">Missions - Receptions - Ceremonies
</t>
  </si>
  <si>
    <t xml:space="preserve">Travelling Expenses
</t>
  </si>
  <si>
    <t xml:space="preserve">Pictures - Advertising - Movies
</t>
  </si>
  <si>
    <t xml:space="preserve">Dock trials - Sea trials - Fillings (water, oil, gas) - Pilot - Towing - Boatage
</t>
  </si>
  <si>
    <t xml:space="preserve">Crew training
</t>
  </si>
  <si>
    <t xml:space="preserve">Ship conveying
</t>
  </si>
  <si>
    <t xml:space="preserve">[Do not use]
</t>
  </si>
  <si>
    <t xml:space="preserve">Contractual penalties
</t>
  </si>
  <si>
    <r>
      <t xml:space="preserve">Business Monitoring - technical and administrative 
management  </t>
    </r>
    <r>
      <rPr>
        <b/>
        <sz val="10"/>
        <color indexed="8"/>
        <rFont val="Calibri"/>
        <family val="2"/>
      </rPr>
      <t>[Do not use]</t>
    </r>
    <r>
      <rPr>
        <strike/>
        <sz val="10"/>
        <color indexed="8"/>
        <rFont val="Calibri"/>
        <family val="2"/>
      </rPr>
      <t xml:space="preserve">
</t>
    </r>
  </si>
  <si>
    <t xml:space="preserve">001000              
</t>
  </si>
  <si>
    <t xml:space="preserve"> TECHNICAL EXPENSES</t>
  </si>
  <si>
    <t xml:space="preserve">DESIGN &amp; CALCULATION Corresponding drawing
</t>
  </si>
  <si>
    <t xml:space="preserve">General design - Tank testing - Stability
</t>
  </si>
  <si>
    <t xml:space="preserve">Steel and aluminium Hull ( Structure )
</t>
  </si>
  <si>
    <t xml:space="preserve">Wood hull design
</t>
  </si>
  <si>
    <t xml:space="preserve">Painting &amp; cementing design
</t>
  </si>
  <si>
    <t xml:space="preserve">Outfittings design
</t>
  </si>
  <si>
    <t xml:space="preserve">Specific installations design
</t>
  </si>
  <si>
    <t xml:space="preserve">Accommodation design
</t>
  </si>
  <si>
    <t xml:space="preserve">Electrical - electronical design
</t>
  </si>
  <si>
    <t xml:space="preserve">Electrical basic design
</t>
  </si>
  <si>
    <t xml:space="preserve">Electrical balance design, consummers list
</t>
  </si>
  <si>
    <t xml:space="preserve">Main switchoard design
</t>
  </si>
  <si>
    <t xml:space="preserve">Secondary switchboards design
</t>
  </si>
  <si>
    <t xml:space="preserve">FMEA
</t>
  </si>
  <si>
    <t xml:space="preserve">Miscellaneous electrical design
</t>
  </si>
  <si>
    <t xml:space="preserve">Hull systems design
</t>
  </si>
  <si>
    <t xml:space="preserve">Machinery systems design
</t>
  </si>
  <si>
    <t xml:space="preserve">Specific systems design
</t>
  </si>
  <si>
    <t xml:space="preserve">HVAC design
</t>
  </si>
  <si>
    <t xml:space="preserve">Propulsion machinery design
</t>
  </si>
  <si>
    <t xml:space="preserve">Loose equipment design
</t>
  </si>
  <si>
    <r>
      <t xml:space="preserve"> Consumer list</t>
    </r>
    <r>
      <rPr>
        <sz val="10"/>
        <color indexed="8"/>
        <rFont val="Calibri"/>
        <family val="2"/>
      </rPr>
      <t xml:space="preserve"> </t>
    </r>
    <r>
      <rPr>
        <b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</si>
  <si>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t xml:space="preserve">Design Office Technical assistant
</t>
  </si>
  <si>
    <t xml:space="preserve">Design management (officers)
</t>
  </si>
  <si>
    <t xml:space="preserve">Projects design
</t>
  </si>
  <si>
    <t xml:space="preserve">METHODS, INDUSTRIALIZATION
</t>
  </si>
  <si>
    <t xml:space="preserve">General design
</t>
  </si>
  <si>
    <t xml:space="preserve">Hull design
</t>
  </si>
  <si>
    <t xml:space="preserve">Hull accessories &amp; auxiliaries design
</t>
  </si>
  <si>
    <t xml:space="preserve">Specific equipment design
</t>
  </si>
  <si>
    <t xml:space="preserve">Insulation, floors covering, linings design
</t>
  </si>
  <si>
    <t xml:space="preserve">Crew accommodation design
</t>
  </si>
  <si>
    <t xml:space="preserve">Technical rooms design
</t>
  </si>
  <si>
    <t xml:space="preserve">Passengers accommodation design
</t>
  </si>
  <si>
    <t xml:space="preserve">Coordination zones design
</t>
  </si>
  <si>
    <t xml:space="preserve">Electrical &amp; electronics design
</t>
  </si>
  <si>
    <t xml:space="preserve">Cable list
</t>
  </si>
  <si>
    <t xml:space="preserve">Cable trays design
</t>
  </si>
  <si>
    <t xml:space="preserve">Electrical design in 3D
</t>
  </si>
  <si>
    <t xml:space="preserve">Owner provisions design
</t>
  </si>
  <si>
    <t xml:space="preserve">Lofting/ oxycutting/work-shop preparation
</t>
  </si>
  <si>
    <t xml:space="preserve">Dummies
</t>
  </si>
  <si>
    <t xml:space="preserve">Delivery file
</t>
  </si>
  <si>
    <t xml:space="preserve">002000             
</t>
  </si>
  <si>
    <t>METALLIC HULL</t>
  </si>
  <si>
    <t xml:space="preserve">STEEL METALLIC HULL
</t>
  </si>
  <si>
    <t xml:space="preserve">Steel Structure -Bulkhead
</t>
  </si>
  <si>
    <t xml:space="preserve">Steel shell plates, bulwark
</t>
  </si>
  <si>
    <t xml:space="preserve">Steel decks
</t>
  </si>
  <si>
    <t xml:space="preserve">Steel cargo tanks
</t>
  </si>
  <si>
    <t xml:space="preserve">Steel - tanks ( FO, FW, LO……)
</t>
  </si>
  <si>
    <t xml:space="preserve">Steel fenders
</t>
  </si>
  <si>
    <t xml:space="preserve">Steel bilge Keels
</t>
  </si>
  <si>
    <t xml:space="preserve">Steel portholes, freeing ports
</t>
  </si>
  <si>
    <t xml:space="preserve">Steel wheelhouse
</t>
  </si>
  <si>
    <r>
      <t xml:space="preserve">Steel units mounting </t>
    </r>
    <r>
      <rPr>
        <b/>
        <sz val="10"/>
        <color indexed="8"/>
        <rFont val="Calibri"/>
        <family val="2"/>
      </rPr>
      <t xml:space="preserve">(only PVN)
</t>
    </r>
  </si>
  <si>
    <r>
      <t xml:space="preserve">Steel straightening </t>
    </r>
    <r>
      <rPr>
        <b/>
        <sz val="10"/>
        <color indexed="8"/>
        <rFont val="Calibri"/>
        <family val="2"/>
      </rPr>
      <t xml:space="preserve">(only PVN)
</t>
    </r>
  </si>
  <si>
    <t xml:space="preserve">Scientific gondolas
</t>
  </si>
  <si>
    <t xml:space="preserve">ALUMINUM METALLIC HULL
</t>
  </si>
  <si>
    <t xml:space="preserve">Al Structure bi - metallic
</t>
  </si>
  <si>
    <t xml:space="preserve">Al structure - Frames - Bulkhead
</t>
  </si>
  <si>
    <t xml:space="preserve">Al shellplates, bulwarks
</t>
  </si>
  <si>
    <t xml:space="preserve">Al decks
</t>
  </si>
  <si>
    <t xml:space="preserve">Al cargo tanks
</t>
  </si>
  <si>
    <t xml:space="preserve">Al - tanks ( FO, FW, LO……)
</t>
  </si>
  <si>
    <t xml:space="preserve">Al fenders
</t>
  </si>
  <si>
    <t xml:space="preserve">Al bilge keel
</t>
  </si>
  <si>
    <t xml:space="preserve">Al portholes, freeing ports
</t>
  </si>
  <si>
    <t xml:space="preserve">Al Wheelhouse
</t>
  </si>
  <si>
    <r>
      <t xml:space="preserve">Al units mounting </t>
    </r>
    <r>
      <rPr>
        <b/>
        <sz val="10"/>
        <color indexed="8"/>
        <rFont val="Calibri"/>
        <family val="2"/>
      </rPr>
      <t xml:space="preserve">(only PVN)
</t>
    </r>
  </si>
  <si>
    <r>
      <t xml:space="preserve">Al straightening </t>
    </r>
    <r>
      <rPr>
        <b/>
        <sz val="10"/>
        <color indexed="8"/>
        <rFont val="Calibri"/>
        <family val="2"/>
      </rPr>
      <t xml:space="preserve">(only PVN)
</t>
    </r>
  </si>
  <si>
    <t xml:space="preserve">003000                    
</t>
  </si>
  <si>
    <t>WOOD HULL</t>
  </si>
  <si>
    <t xml:space="preserve">DECK PLATING
</t>
  </si>
  <si>
    <t xml:space="preserve">Wood deck
</t>
  </si>
  <si>
    <t xml:space="preserve">Hull wood fenders
</t>
  </si>
  <si>
    <r>
      <t xml:space="preserve">FLOOR - GRATING - LATHING </t>
    </r>
    <r>
      <rPr>
        <sz val="10"/>
        <color indexed="8"/>
        <rFont val="Calibri"/>
        <family val="2"/>
      </rPr>
      <t xml:space="preserve">(out off occupied local)
</t>
    </r>
  </si>
  <si>
    <t xml:space="preserve">Grating - lathing - floor - rail - wood handrail
</t>
  </si>
  <si>
    <t xml:space="preserve">004000          
</t>
  </si>
  <si>
    <t xml:space="preserve"> CEMENTING - PAINTING</t>
  </si>
  <si>
    <t xml:space="preserve">CEMENTING
</t>
  </si>
  <si>
    <t xml:space="preserve">Steady ballast ( scrap iron/ concrete )
</t>
  </si>
  <si>
    <t xml:space="preserve">Bottom cementing
</t>
  </si>
  <si>
    <t xml:space="preserve">Deck thick coating, asphalt type
</t>
  </si>
  <si>
    <t xml:space="preserve">PAINTING AND SURFACES BLAST - CLEANING
</t>
  </si>
  <si>
    <t xml:space="preserve">Sandblasting - metallizing - grinding - stripping
</t>
  </si>
  <si>
    <t xml:space="preserve">External and internal painting of the whole vessel
</t>
  </si>
  <si>
    <t xml:space="preserve">005000   
</t>
  </si>
  <si>
    <t>HULL ACCESSORIES &amp; AUXILIARIES</t>
  </si>
  <si>
    <t xml:space="preserve">ANCHORS
</t>
  </si>
  <si>
    <t xml:space="preserve">Windlass (with frame &amp; hydraulic system if self- governed)
</t>
  </si>
  <si>
    <t xml:space="preserve">Stopper, lashing
</t>
  </si>
  <si>
    <t xml:space="preserve">Anchor &amp; chain
</t>
  </si>
  <si>
    <t xml:space="preserve">Chain locker arrangement
</t>
  </si>
  <si>
    <t xml:space="preserve">MOORINGS
</t>
  </si>
  <si>
    <t xml:space="preserve">Capstan (with frame)
</t>
  </si>
  <si>
    <t xml:space="preserve">Hawse hole
</t>
  </si>
  <si>
    <t xml:space="preserve">Mooring bitts
</t>
  </si>
  <si>
    <t xml:space="preserve">Fair leads
</t>
  </si>
  <si>
    <t xml:space="preserve">Towing roller
</t>
  </si>
  <si>
    <t xml:space="preserve">Cleats
</t>
  </si>
  <si>
    <t xml:space="preserve">Rope reels
</t>
  </si>
  <si>
    <t xml:space="preserve">Rope - Hawser
</t>
  </si>
  <si>
    <t xml:space="preserve">GIRATION
</t>
  </si>
  <si>
    <t xml:space="preserve">Stearing gear ( with frame and power unit if self- governed)
</t>
  </si>
  <si>
    <t xml:space="preserve">Rudder and accessories (rudder plate, rudder - stock)
</t>
  </si>
  <si>
    <t xml:space="preserve">Emergency accessories (tiller, tackles)
</t>
  </si>
  <si>
    <t xml:space="preserve">Active rudder
</t>
  </si>
  <si>
    <t xml:space="preserve">Side properller (with power unit if self-governed)
</t>
  </si>
  <si>
    <t xml:space="preserve">Fixes and turning nozzels
</t>
  </si>
  <si>
    <t xml:space="preserve">Deck plugs
</t>
  </si>
  <si>
    <t xml:space="preserve">RESCUE
</t>
  </si>
  <si>
    <t xml:space="preserve">Rescue equipment (life boats, life jackets,life buoys, line-throwing gun ……)
</t>
  </si>
  <si>
    <t xml:space="preserve">Rescue equipment supports
</t>
  </si>
  <si>
    <t xml:space="preserve">Davits with motorization accessories
</t>
  </si>
  <si>
    <t xml:space="preserve">Rescue boats
</t>
  </si>
  <si>
    <t xml:space="preserve">MASTS, RIGGING
</t>
  </si>
  <si>
    <t xml:space="preserve">Front and rear masts with ladders
</t>
  </si>
  <si>
    <t xml:space="preserve">Mast radar support, signal mast
</t>
  </si>
  <si>
    <t xml:space="preserve">Shrouds, rigging
</t>
  </si>
  <si>
    <t xml:space="preserve">DOORS - HATCHES - METALLIC FASTENER
</t>
  </si>
  <si>
    <t xml:space="preserve">Watertight metallic doors (with frames)
</t>
  </si>
  <si>
    <t xml:space="preserve">Side metallic doors, tweendeck (with frames)
</t>
  </si>
  <si>
    <t xml:space="preserve">Manhole scuttle - tank inspection doors
</t>
  </si>
  <si>
    <t xml:space="preserve">Drain hole
</t>
  </si>
  <si>
    <t xml:space="preserve">Deck metallic hatches (with frame &amp; coaming)
</t>
  </si>
  <si>
    <t xml:space="preserve">Clearview screen &amp; porthole
</t>
  </si>
  <si>
    <t xml:space="preserve">Windows, windscreen wipers
</t>
  </si>
  <si>
    <t xml:space="preserve">Hatches, skylights
</t>
  </si>
  <si>
    <t xml:space="preserve">LADDERS - STAIRS - DESCENT - METALLIC GANGWAYS
</t>
  </si>
  <si>
    <t xml:space="preserve">Tweendeck ladders and stairs
</t>
  </si>
  <si>
    <t xml:space="preserve">Hold and tanks ladders
</t>
  </si>
  <si>
    <t xml:space="preserve">Deck gangway and platforms on decks
</t>
  </si>
  <si>
    <t xml:space="preserve">Fore and aft gangway, platforms
</t>
  </si>
  <si>
    <t xml:space="preserve">Metallic guadrails and handrails
</t>
  </si>
  <si>
    <t xml:space="preserve">Breakwater
</t>
  </si>
  <si>
    <t xml:space="preserve">Metallic floor (Engine room)
</t>
  </si>
  <si>
    <t xml:space="preserve">VARIOUS ACCESSORIES
</t>
  </si>
  <si>
    <t xml:space="preserve">Pictograms, labels, drawings displayed
</t>
  </si>
  <si>
    <t xml:space="preserve">Hull inscriptions
</t>
  </si>
  <si>
    <t xml:space="preserve">Cathodic protection
</t>
  </si>
  <si>
    <t xml:space="preserve">Rubbers fenders, polyethylene, (except tugs)
</t>
  </si>
  <si>
    <t xml:space="preserve">006000      
</t>
  </si>
  <si>
    <t>SPECIFIC INSTALLATIONS</t>
  </si>
  <si>
    <t xml:space="preserve">DECK EQUIPMENT
</t>
  </si>
  <si>
    <t xml:space="preserve">Steady and mobile gantry
</t>
  </si>
  <si>
    <t xml:space="preserve">Boom, heavy derrick boom, goose-necks
</t>
  </si>
  <si>
    <t xml:space="preserve">Hoisting arm, derrick post and specific mast
</t>
  </si>
  <si>
    <t xml:space="preserve">Fishing equipment (winches, reels …) with foundations
</t>
  </si>
  <si>
    <t xml:space="preserve">Towing winches, scientific winches, specific winches, power blocks
</t>
  </si>
  <si>
    <t xml:space="preserve">Cranes (with power unit if self-governed)
</t>
  </si>
  <si>
    <t xml:space="preserve">Cables, ropes for special installations
</t>
  </si>
  <si>
    <t xml:space="preserve">Foundations and seatings for special installations
</t>
  </si>
  <si>
    <t xml:space="preserve">Trawling blocks
</t>
  </si>
  <si>
    <t xml:space="preserve">Rail rolls, cargo rail
</t>
  </si>
  <si>
    <t xml:space="preserve">« MARELEC » systems
</t>
  </si>
  <si>
    <t xml:space="preserve">Fish rig (blocks, fairleads, etc)
</t>
  </si>
  <si>
    <t xml:space="preserve">Towings accessories (towing pins, shark jaws, towing hooks...)
</t>
  </si>
  <si>
    <t xml:space="preserve">Cargo accessories (pad-eyes, lashing eyes, twist locks, containers…)
</t>
  </si>
  <si>
    <t xml:space="preserve">TWEENDECK FITTINGS
(FISH PROCESSING)
</t>
  </si>
  <si>
    <t xml:space="preserve">Conveyor belt ( included motor )
</t>
  </si>
  <si>
    <t xml:space="preserve">Fish chute, hoppers, baskets, tanks enhances, boards
</t>
  </si>
  <si>
    <t xml:space="preserve">Processing fish equipments (eviscerating, washing, weighing)
</t>
  </si>
  <si>
    <t xml:space="preserve">Cooking equipments, freezing, deep-freezing
</t>
  </si>
  <si>
    <t xml:space="preserve">Cargo winches and tackles
</t>
  </si>
  <si>
    <t xml:space="preserve">Tweendeck various fitting
</t>
  </si>
  <si>
    <t xml:space="preserve">STORAGE FITTINGS
</t>
  </si>
  <si>
    <t xml:space="preserve">Storage holds with their linings and insulation
</t>
  </si>
  <si>
    <t xml:space="preserve">Storage tanks with their insulation
</t>
  </si>
  <si>
    <t xml:space="preserve">Hold floors
</t>
  </si>
  <si>
    <t xml:space="preserve">Tanks &amp; holds hatches
</t>
  </si>
  <si>
    <t xml:space="preserve">Hold settings (boxes, containers …)
</t>
  </si>
  <si>
    <t xml:space="preserve">Refrigerating equipments of the storage installations, evaporators
</t>
  </si>
  <si>
    <t xml:space="preserve">Ice makers
</t>
  </si>
  <si>
    <t xml:space="preserve">Fish-hold partitioning boards
</t>
  </si>
  <si>
    <t xml:space="preserve">OTHERS SPECIFIC EQUIPMENTS
</t>
  </si>
  <si>
    <t xml:space="preserve">Passive stabiliser, active fin stabiliser
</t>
  </si>
  <si>
    <t xml:space="preserve">Waste processing, incinerator, crushers
</t>
  </si>
  <si>
    <t xml:space="preserve">Specific fenders (tugs)
</t>
  </si>
  <si>
    <r>
      <rPr>
        <strike/>
        <sz val="10"/>
        <color indexed="8"/>
        <rFont val="Calibri"/>
        <family val="2"/>
      </rPr>
      <t xml:space="preserve">Bullet Proof 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[Do not use]</t>
    </r>
    <r>
      <rPr>
        <strike/>
        <sz val="10"/>
        <color indexed="8"/>
        <rFont val="Calibri"/>
        <family val="2"/>
      </rPr>
      <t xml:space="preserve">
</t>
    </r>
  </si>
  <si>
    <t xml:space="preserve">Helicopters arrangements (heli-decks..)
</t>
  </si>
  <si>
    <t xml:space="preserve">Armouring
</t>
  </si>
  <si>
    <t xml:space="preserve">Gun mount, weapons foundations &amp; sensors
</t>
  </si>
  <si>
    <t xml:space="preserve">007000              
</t>
  </si>
  <si>
    <t>ACCOMMODATION</t>
  </si>
  <si>
    <t xml:space="preserve">INSULATION - LININGS
</t>
  </si>
  <si>
    <t xml:space="preserve">Thermal &amp; phonic insulation
</t>
  </si>
  <si>
    <t xml:space="preserve">Bulkhead, side ceiling &amp; doors, ceiling
</t>
  </si>
  <si>
    <t xml:space="preserve">Accommodation floor coating
</t>
  </si>
  <si>
    <t xml:space="preserve">CREW ACCOMMODATION SPACES
</t>
  </si>
  <si>
    <t xml:space="preserve">Crew accommodation equipment ( Electric appliances, television, hi-fi …)
</t>
  </si>
  <si>
    <t xml:space="preserve">Crew accommodation funiture
</t>
  </si>
  <si>
    <t xml:space="preserve">Crew accommodation bedding
</t>
  </si>
  <si>
    <t xml:space="preserve">Crew dishes &amp; tableware
</t>
  </si>
  <si>
    <t xml:space="preserve">Crew hardware
</t>
  </si>
  <si>
    <t xml:space="preserve">Decoration - crew accommodation curtains
</t>
  </si>
  <si>
    <t xml:space="preserve">Crew sanitary (toilets-showers) and accessories
</t>
  </si>
  <si>
    <t xml:space="preserve">TECHNICAL AND SERVICE ROOM
</t>
  </si>
  <si>
    <t xml:space="preserve">Technical room equipments ( stores, workshops, laboratories, armories, ammunition stores…)
</t>
  </si>
  <si>
    <t xml:space="preserve">Technical room furniture ( stores, workshops, laboratories, armories, ammunition stores…)
</t>
  </si>
  <si>
    <t xml:space="preserve">Wheelhouse equipments, pilot seat
</t>
  </si>
  <si>
    <t xml:space="preserve">Wheelhouse furniture
</t>
  </si>
  <si>
    <t xml:space="preserve">Food store and frozen provision equipment
</t>
  </si>
  <si>
    <t xml:space="preserve">Food store and frozen provision furniture
</t>
  </si>
  <si>
    <t xml:space="preserve">PASSENGERS ACCOMMODATION
</t>
  </si>
  <si>
    <t xml:space="preserve">Passengers accommodations equipment
</t>
  </si>
  <si>
    <t xml:space="preserve">Passengers accommodations furniture (lounges and cabins)
</t>
  </si>
  <si>
    <t xml:space="preserve">Passengers accommodations bedding
</t>
  </si>
  <si>
    <t xml:space="preserve">Passengers dishes &amp; tableware
</t>
  </si>
  <si>
    <t xml:space="preserve">Passengers hardware
</t>
  </si>
  <si>
    <t xml:space="preserve">Decoration - passengers accommodation curtains
</t>
  </si>
  <si>
    <t xml:space="preserve">Passengers sanitary (toilets - showers) and accessories
</t>
  </si>
  <si>
    <t xml:space="preserve">Passengers seats and benches (external and internal)
</t>
  </si>
  <si>
    <t xml:space="preserve">COORDINATION DRAWINGS
</t>
  </si>
  <si>
    <t xml:space="preserve">008000   
</t>
  </si>
  <si>
    <t>ELECTRICITY</t>
  </si>
  <si>
    <t xml:space="preserve">POWER SUPPLY
</t>
  </si>
  <si>
    <r>
      <t xml:space="preserve">General Electric installation </t>
    </r>
    <r>
      <rPr>
        <sz val="10"/>
        <color indexed="8"/>
        <rFont val="Calibri"/>
        <family val="2"/>
      </rPr>
      <t>(Battery boxes</t>
    </r>
    <r>
      <rPr>
        <strike/>
        <sz val="10"/>
        <color indexed="8"/>
        <rFont val="Calibri"/>
        <family val="2"/>
      </rPr>
      <t xml:space="preserve">, power, 
lighting, standby equipments)
</t>
    </r>
  </si>
  <si>
    <r>
      <t xml:space="preserve">Electric generating set </t>
    </r>
    <r>
      <rPr>
        <strike/>
        <sz val="10"/>
        <color indexed="8"/>
        <rFont val="Calibri"/>
        <family val="2"/>
      </rPr>
      <t xml:space="preserve">with accessories (driven alternators…)
</t>
    </r>
  </si>
  <si>
    <t xml:space="preserve">DISTRIBUTION
</t>
  </si>
  <si>
    <t xml:space="preserve">Electrical cabinets, electric cables, various electrical equipment
</t>
  </si>
  <si>
    <r>
      <t xml:space="preserve">Cutting cable  </t>
    </r>
    <r>
      <rPr>
        <b/>
        <sz val="10"/>
        <color indexed="8"/>
        <rFont val="Calibri"/>
        <family val="2"/>
      </rPr>
      <t xml:space="preserve">(Only PVN)
</t>
    </r>
  </si>
  <si>
    <r>
      <t xml:space="preserve">Laying cable  </t>
    </r>
    <r>
      <rPr>
        <b/>
        <sz val="10"/>
        <color indexed="8"/>
        <rFont val="Calibri"/>
        <family val="2"/>
      </rPr>
      <t xml:space="preserve">(Only PVN)
</t>
    </r>
  </si>
  <si>
    <r>
      <t xml:space="preserve">Connection  </t>
    </r>
    <r>
      <rPr>
        <b/>
        <sz val="10"/>
        <color indexed="8"/>
        <rFont val="Calibri"/>
        <family val="2"/>
      </rPr>
      <t xml:space="preserve">(Only PVN)
</t>
    </r>
  </si>
  <si>
    <r>
      <t xml:space="preserve">Finishing cable tie &amp; sealing compound  </t>
    </r>
    <r>
      <rPr>
        <b/>
        <sz val="10"/>
        <color indexed="8"/>
        <rFont val="Calibri"/>
        <family val="2"/>
      </rPr>
      <t xml:space="preserve">(only PVN)
</t>
    </r>
  </si>
  <si>
    <r>
      <t xml:space="preserve">Testing   </t>
    </r>
    <r>
      <rPr>
        <b/>
        <sz val="10"/>
        <color indexed="8"/>
        <rFont val="Calibri"/>
        <family val="2"/>
      </rPr>
      <t xml:space="preserve">(only PVN)
</t>
    </r>
  </si>
  <si>
    <t xml:space="preserve">Bulkhead and deck penetrations, cable tray
</t>
  </si>
  <si>
    <r>
      <t xml:space="preserve">Coaming installation  </t>
    </r>
    <r>
      <rPr>
        <b/>
        <sz val="10"/>
        <color indexed="8"/>
        <rFont val="Calibri"/>
        <family val="2"/>
      </rPr>
      <t xml:space="preserve">(only PVN)
</t>
    </r>
  </si>
  <si>
    <r>
      <t xml:space="preserve">Cable tray installation </t>
    </r>
    <r>
      <rPr>
        <b/>
        <sz val="10"/>
        <color indexed="8"/>
        <rFont val="Calibri"/>
        <family val="2"/>
      </rPr>
      <t xml:space="preserve">(only PVN)
</t>
    </r>
  </si>
  <si>
    <r>
      <t xml:space="preserve">Equipment installation </t>
    </r>
    <r>
      <rPr>
        <b/>
        <sz val="10"/>
        <color indexed="8"/>
        <rFont val="Calibri"/>
        <family val="2"/>
      </rPr>
      <t xml:space="preserve">(only PVN)
</t>
    </r>
  </si>
  <si>
    <t xml:space="preserve">Equipment support installation
</t>
  </si>
  <si>
    <t xml:space="preserve">Transformers, UPS
</t>
  </si>
  <si>
    <t xml:space="preserve">Lighting, navigation lights, floodlights
</t>
  </si>
  <si>
    <t xml:space="preserve">Fire detection
</t>
  </si>
  <si>
    <t xml:space="preserve">Alarms supervision
</t>
  </si>
  <si>
    <t xml:space="preserve">Level gauges, level detectors
</t>
  </si>
  <si>
    <t xml:space="preserve">Interphonie, vidéo-surveillance,
</t>
  </si>
  <si>
    <t xml:space="preserve">Intercom, video-surveillance
</t>
  </si>
  <si>
    <t xml:space="preserve">TV, HIFI, entertainment, intranet, WIFI
</t>
  </si>
  <si>
    <t xml:space="preserve">Scientific networks
</t>
  </si>
  <si>
    <t xml:space="preserve">Military networks
</t>
  </si>
  <si>
    <t xml:space="preserve">ELECTRONICS
</t>
  </si>
  <si>
    <t xml:space="preserve">General electronic installations ( navigation, intercom, detection)
</t>
  </si>
  <si>
    <t xml:space="preserve">Military communications
</t>
  </si>
  <si>
    <t xml:space="preserve">Scientifics equipment and softwares
</t>
  </si>
  <si>
    <t xml:space="preserve">Dynamic positionning
</t>
  </si>
  <si>
    <t xml:space="preserve">AUTOMATION
</t>
  </si>
  <si>
    <t xml:space="preserve">009000               
</t>
  </si>
  <si>
    <t xml:space="preserve"> HULL SYSTEMS</t>
  </si>
  <si>
    <t xml:space="preserve">VENT &amp; SOUNDING PIPES SYSTEMS
</t>
  </si>
  <si>
    <t xml:space="preserve">Air vent and tanks venting
</t>
  </si>
  <si>
    <t xml:space="preserve">Sounding pipes, level gauges
</t>
  </si>
  <si>
    <t xml:space="preserve">BILGE &amp; BALLAST SYSTEMS
</t>
  </si>
  <si>
    <t xml:space="preserve">Drainage system/ tanks filling/ oily water separators
</t>
  </si>
  <si>
    <t xml:space="preserve">SW ballast system / Ballast waters treatments
</t>
  </si>
  <si>
    <t xml:space="preserve">SEA WATER COOLING SYSTEMS
</t>
  </si>
  <si>
    <t xml:space="preserve">Sea water-crossover, sea chest
</t>
  </si>
  <si>
    <t xml:space="preserve">Sea water cooling systems for main engine - generators - gear box
</t>
  </si>
  <si>
    <t xml:space="preserve">Fresh-water cooling system for main engine - generators - gear box
</t>
  </si>
  <si>
    <t xml:space="preserve">Pumps, hydrophores
</t>
  </si>
  <si>
    <t xml:space="preserve">Heat recovey systems
</t>
  </si>
  <si>
    <t xml:space="preserve">SHIPBORNE FIRE-FIGHTING, WASHING SYSTEM
</t>
  </si>
  <si>
    <t xml:space="preserve">Shipborne fire fighting system
</t>
  </si>
  <si>
    <t xml:space="preserve">Washing system
</t>
  </si>
  <si>
    <t xml:space="preserve">Sea water sanitary system
</t>
  </si>
  <si>
    <t xml:space="preserve">Fire detection/extinction steady systems, by foam, water, CO2,……
</t>
  </si>
  <si>
    <t xml:space="preserve">Mobile fire-fighting equipment (extinguishers, fire hose, firemen suits…)
</t>
  </si>
  <si>
    <t xml:space="preserve">SANITARY FRESH WATER
</t>
  </si>
  <si>
    <t xml:space="preserve">Drinkable fresh water circuits ( with pumps, hydrophores, water-heaters,…)
</t>
  </si>
  <si>
    <t xml:space="preserve">Fresh water supply piping
</t>
  </si>
  <si>
    <t xml:space="preserve">Fresh water production systems (reverse osmosis systems, boilers)
</t>
  </si>
  <si>
    <t xml:space="preserve">DRAIN &amp; SEWAGE PIPES
</t>
  </si>
  <si>
    <t xml:space="preserve">Drainage piping, pluvail water piping
</t>
  </si>
  <si>
    <t xml:space="preserve">Waste water evacuation piping and sanitary (with pumps)
</t>
  </si>
  <si>
    <t xml:space="preserve">Waste water treatment system (Waste tanks, pumps)
</t>
  </si>
  <si>
    <t xml:space="preserve">010000              
</t>
  </si>
  <si>
    <t>MACHINERY SYSTEMS</t>
  </si>
  <si>
    <t xml:space="preserve">FUEL-OIL SYSTEM
</t>
  </si>
  <si>
    <t xml:space="preserve">Fuel system (fuel oil transfer pump)
</t>
  </si>
  <si>
    <t xml:space="preserve">Fuel -oil valves remote control pipes
</t>
  </si>
  <si>
    <t xml:space="preserve">Fuel oil day tanks and lagging
</t>
  </si>
  <si>
    <t xml:space="preserve">Dirty oil tank and drip trays
</t>
  </si>
  <si>
    <t xml:space="preserve">Level gauges, econometers
</t>
  </si>
  <si>
    <t xml:space="preserve">Fuel oil separators, Fuel oil heaters
</t>
  </si>
  <si>
    <t xml:space="preserve">Fuel mobile equipment (oil filter, …)
</t>
  </si>
  <si>
    <t xml:space="preserve">COMPRESSED AIR SYSTEM
</t>
  </si>
  <si>
    <t xml:space="preserve">Air compressor, air bottles, filters, treatment devices
</t>
  </si>
  <si>
    <t xml:space="preserve">Compressed air production and distribution system
</t>
  </si>
  <si>
    <t xml:space="preserve">Breathable compressed air (compressor, accessories)
</t>
  </si>
  <si>
    <t xml:space="preserve">Fog horn and compressors
</t>
  </si>
  <si>
    <t xml:space="preserve">LUBRICATING OIL SYSTEM
</t>
  </si>
  <si>
    <t xml:space="preserve">Engine lubricating oil system, crankcase vents
(with pumps)
</t>
  </si>
  <si>
    <t xml:space="preserve">Purifiers, heaters and lubricating oil piping
</t>
  </si>
  <si>
    <t xml:space="preserve">Oil tanks and lagging
</t>
  </si>
  <si>
    <t xml:space="preserve">Mobile equipment (filters,…)
</t>
  </si>
  <si>
    <t xml:space="preserve">SHIPBORNE HYDRAULIC SYSTEM (PIPINGS ONLY)
</t>
  </si>
  <si>
    <t xml:space="preserve">Steering gear hydraulic piping
</t>
  </si>
  <si>
    <t xml:space="preserve">Transversal thrusters hydraulic piping
</t>
  </si>
  <si>
    <t xml:space="preserve">Propeller pitch hydraulic piping
</t>
  </si>
  <si>
    <t xml:space="preserve">EXHAUSTS
</t>
  </si>
  <si>
    <t xml:space="preserve">Main engine and generators exhaust piping
</t>
  </si>
  <si>
    <t xml:space="preserve">Exhaust piping insulation
</t>
  </si>
  <si>
    <t xml:space="preserve">Exhaust accessories (silencers, expansion compensators…)
</t>
  </si>
  <si>
    <t xml:space="preserve">011000             
</t>
  </si>
  <si>
    <t>SPECIFIC SYSTEMS</t>
  </si>
  <si>
    <t xml:space="preserve">SPECIFIC PIPINGS / CARGO SYSTEMS
</t>
  </si>
  <si>
    <t xml:space="preserve">Cargo fuel piping
</t>
  </si>
  <si>
    <t xml:space="preserve">Fresh water cargo piping
</t>
  </si>
  <si>
    <t xml:space="preserve">Cargo ballast piping
</t>
  </si>
  <si>
    <t xml:space="preserve">Freight movable equipment
</t>
  </si>
  <si>
    <t xml:space="preserve">Cargo cement piping
</t>
  </si>
  <si>
    <t xml:space="preserve">Cargo mud piping
</t>
  </si>
  <si>
    <t xml:space="preserve">Cargo brine piping
</t>
  </si>
  <si>
    <t xml:space="preserve">External fire-fighting piping
</t>
  </si>
  <si>
    <t xml:space="preserve">Various specific piping
</t>
  </si>
  <si>
    <t xml:space="preserve">Heating systems (tanks, deck…)
</t>
  </si>
  <si>
    <t xml:space="preserve">HYDRAULIC SYSTEMS (PIPINGS ONLY)
</t>
  </si>
  <si>
    <t xml:space="preserve">General hydraulic piping
</t>
  </si>
  <si>
    <t xml:space="preserve">Cranes hydraulic piping
</t>
  </si>
  <si>
    <t xml:space="preserve">Fishing equipment hydraulic piping (winches, netdrums…)
</t>
  </si>
  <si>
    <t xml:space="preserve">Towing winches, specific winches, power blocks hydraulic piping
</t>
  </si>
  <si>
    <t xml:space="preserve">Scientific winches hydraulic piping (sounders, hydrology…)
</t>
  </si>
  <si>
    <t xml:space="preserve">Gantry, doors, hatches, hydraulic piping
</t>
  </si>
  <si>
    <t xml:space="preserve">Fish transfer equipment hydraulic piping (trunks, conveyors…)
</t>
  </si>
  <si>
    <t xml:space="preserve">Active stabilizers hydraulic piping
</t>
  </si>
  <si>
    <t xml:space="preserve">STORAGE SYSTEMS PIPING
</t>
  </si>
  <si>
    <t xml:space="preserve">Brine piping
</t>
  </si>
  <si>
    <t xml:space="preserve">Freezing piping
</t>
  </si>
  <si>
    <t xml:space="preserve">012000   
</t>
  </si>
  <si>
    <t xml:space="preserve">  VENTILATION - CHAUFFAGE  - CONDITIONNEMENT D’AIR                     </t>
  </si>
  <si>
    <t>HVAC - HEATING - VENTILATION - AIR CONDITIONING</t>
  </si>
  <si>
    <t xml:space="preserve">NATURAL VENTILATION
</t>
  </si>
  <si>
    <t xml:space="preserve">Natural vent pipe
</t>
  </si>
  <si>
    <t xml:space="preserve">Ventilation accessories (mushrooms, elbows, louvres,…)
</t>
  </si>
  <si>
    <t xml:space="preserve">MECHANICAL VENTILATION (INCLUDED ENGINE ROOM)
</t>
  </si>
  <si>
    <t xml:space="preserve">Fans
</t>
  </si>
  <si>
    <t xml:space="preserve">Accommodation and technical rooms mechanical vent ducts
</t>
  </si>
  <si>
    <t xml:space="preserve">Engine room vent ducts
</t>
  </si>
  <si>
    <t xml:space="preserve">Cargo spaces vent ducts
</t>
  </si>
  <si>
    <t xml:space="preserve">AIR CONDITIONING
</t>
  </si>
  <si>
    <t xml:space="preserve">Air conditioning installation (batteries, air exchangers, AHU)
</t>
  </si>
  <si>
    <t xml:space="preserve">Air conditioning vent ducts
</t>
  </si>
  <si>
    <t xml:space="preserve">HEATING INSTALLATION
</t>
  </si>
  <si>
    <t xml:space="preserve">Hot water circulation system (with radiator, boiler…)
</t>
  </si>
  <si>
    <t xml:space="preserve">Electrical heating installation
</t>
  </si>
  <si>
    <t xml:space="preserve">013000    
</t>
  </si>
  <si>
    <t>PROPULSION ENGINE SYSTEM</t>
  </si>
  <si>
    <t xml:space="preserve">PROPULSION GROUP
</t>
  </si>
  <si>
    <t xml:space="preserve">Main engine
</t>
  </si>
  <si>
    <t xml:space="preserve">Gear boxes and couplings
</t>
  </si>
  <si>
    <t xml:space="preserve">Coupling, running-gear auxiliaries and accessories
</t>
  </si>
  <si>
    <t xml:space="preserve">Electrical propulsion
</t>
  </si>
  <si>
    <t xml:space="preserve">Propulsion system fittings (frame, seating,…)
</t>
  </si>
  <si>
    <t xml:space="preserve">SHAFTS, PROPELLERS, HYDROJETS
</t>
  </si>
  <si>
    <t xml:space="preserve">Propeller shafts, propellers, gimbals
</t>
  </si>
  <si>
    <t xml:space="preserve">Stern tube, bearings, bulkheads stuffing box
</t>
  </si>
  <si>
    <t xml:space="preserve">Specific propeller ( water jet,…..
</t>
  </si>
  <si>
    <t xml:space="preserve">Rope guard, propeller aperture
</t>
  </si>
  <si>
    <t xml:space="preserve">PROPULSION CONTROLS &amp; MONITORING
</t>
  </si>
  <si>
    <t xml:space="preserve">Monitoring accessories of the propelling unit
(consoles, plates,... )
</t>
  </si>
  <si>
    <t xml:space="preserve">014000             
</t>
  </si>
  <si>
    <t xml:space="preserve"> ARMEMENT MOBILE                       </t>
  </si>
  <si>
    <t xml:space="preserve"> MOBILE EQUIPMENT</t>
  </si>
  <si>
    <t xml:space="preserve">NAVIGATION INSTRUMENTS
</t>
  </si>
  <si>
    <t xml:space="preserve">Navigation instruments (compass, barometer)
</t>
  </si>
  <si>
    <t xml:space="preserve">Signal navigation system
</t>
  </si>
  <si>
    <t xml:space="preserve">MEDICAL AND PHARMACEUTICAL EQUIPMENT
</t>
  </si>
  <si>
    <t xml:space="preserve">Medical units
</t>
  </si>
  <si>
    <t xml:space="preserve">Infirmary room specific equipments
</t>
  </si>
  <si>
    <t xml:space="preserve">TOOLS - INVENTORY
</t>
  </si>
  <si>
    <t xml:space="preserve">Gangways, pilot ladder, ballon fenders
</t>
  </si>
  <si>
    <t xml:space="preserve">Regulatory equipment
</t>
  </si>
  <si>
    <t xml:space="preserve">Engine specific tools
</t>
  </si>
  <si>
    <t xml:space="preserve">Various tools
</t>
  </si>
  <si>
    <t xml:space="preserve">Food
</t>
  </si>
  <si>
    <t xml:space="preserve">Stationery
</t>
  </si>
  <si>
    <t xml:space="preserve">Cradle
</t>
  </si>
  <si>
    <t xml:space="preserve">FISHING EQUIPMENTS
</t>
  </si>
  <si>
    <t xml:space="preserve">Fishing tools
</t>
  </si>
  <si>
    <t xml:space="preserve">Trawl-net
</t>
  </si>
  <si>
    <t xml:space="preserve">Fishing fins
</t>
  </si>
  <si>
    <t xml:space="preserve">Crane truck
</t>
  </si>
  <si>
    <t xml:space="preserve">Thimble pads
</t>
  </si>
  <si>
    <t xml:space="preserve">Chain cables
</t>
  </si>
  <si>
    <t xml:space="preserve">Grapnel hooks
</t>
  </si>
  <si>
    <t xml:space="preserve">Dredgers
</t>
  </si>
  <si>
    <t xml:space="preserve">Fishing rackets
</t>
  </si>
  <si>
    <t xml:space="preserve">Landing circle
</t>
  </si>
  <si>
    <t xml:space="preserve">Rings
</t>
  </si>
  <si>
    <t xml:space="preserve">Links
</t>
  </si>
  <si>
    <t xml:space="preserve">Crutches, thole-pin
</t>
  </si>
  <si>
    <t xml:space="preserve">Loose ballast
</t>
  </si>
  <si>
    <t xml:space="preserve">Marlinspikes
</t>
  </si>
  <si>
    <t xml:space="preserve">Hooks
</t>
  </si>
  <si>
    <t xml:space="preserve">Shackle-keys
</t>
  </si>
  <si>
    <t xml:space="preserve">Plate clamps
</t>
  </si>
  <si>
    <t xml:space="preserve">Cable cutters
</t>
  </si>
  <si>
    <t xml:space="preserve">Mine bar
</t>
  </si>
  <si>
    <t xml:space="preserve">Ice picks
</t>
  </si>
  <si>
    <t xml:space="preserve">Ice shovels
</t>
  </si>
  <si>
    <t xml:space="preserve">Ice rake
</t>
  </si>
  <si>
    <t xml:space="preserve">Boat hooks
</t>
  </si>
  <si>
    <t xml:space="preserve">Bludgeons
</t>
  </si>
  <si>
    <t xml:space="preserve">Pin remover
</t>
  </si>
  <si>
    <t xml:space="preserve">Various equipments
</t>
  </si>
  <si>
    <t xml:space="preserve">SPARE - PARTS
</t>
  </si>
  <si>
    <t xml:space="preserve">Paint
</t>
  </si>
  <si>
    <t xml:space="preserve">Hull accessories spare parts
</t>
  </si>
  <si>
    <t xml:space="preserve">Deck installations spare parts
</t>
  </si>
  <si>
    <t xml:space="preserve">Tweendeck installation spare parts
</t>
  </si>
  <si>
    <t xml:space="preserve">Storage installation spare parts
</t>
  </si>
  <si>
    <t xml:space="preserve">Electronic and electrical spare parts
</t>
  </si>
  <si>
    <t xml:space="preserve">Engine &amp; hull systems spare parts
</t>
  </si>
  <si>
    <t xml:space="preserve">Specific freight systems spare parts
</t>
  </si>
  <si>
    <t xml:space="preserve">Specific hydraulic systems spare parts
</t>
  </si>
  <si>
    <t xml:space="preserve">Ventilation, heating &amp; air conditional spare parts
</t>
  </si>
  <si>
    <t xml:space="preserve">Mechanical spare parts (power production &amp;
propulsion)
</t>
  </si>
  <si>
    <t xml:space="preserve">Various spare parts (steel plate, shaped, tube, nuts
&amp; bolts…)
</t>
  </si>
  <si>
    <t xml:space="preserve">015000           
</t>
  </si>
  <si>
    <t>OWNER PROVISION</t>
  </si>
  <si>
    <t xml:space="preserve">PROVISIONS EXPENSES
</t>
  </si>
  <si>
    <t>000100</t>
  </si>
  <si>
    <t>000130</t>
  </si>
  <si>
    <t>000140</t>
  </si>
  <si>
    <t>000170</t>
  </si>
  <si>
    <t>000275</t>
  </si>
  <si>
    <t>000285</t>
  </si>
  <si>
    <t>000290</t>
  </si>
  <si>
    <t>001101</t>
  </si>
  <si>
    <t>001102</t>
  </si>
  <si>
    <t>001103</t>
  </si>
  <si>
    <t>001104</t>
  </si>
  <si>
    <t>001106</t>
  </si>
  <si>
    <t>001107</t>
  </si>
  <si>
    <t>001181</t>
  </si>
  <si>
    <t>001182</t>
  </si>
  <si>
    <t>001183</t>
  </si>
  <si>
    <t>001184</t>
  </si>
  <si>
    <t>001185</t>
  </si>
  <si>
    <t>001186</t>
  </si>
  <si>
    <t>001109</t>
  </si>
  <si>
    <t>001111</t>
  </si>
  <si>
    <t>001112</t>
  </si>
  <si>
    <t>001113</t>
  </si>
  <si>
    <t>001114</t>
  </si>
  <si>
    <t>001161</t>
  </si>
  <si>
    <t>001162</t>
  </si>
  <si>
    <t>001163</t>
  </si>
  <si>
    <t>001164</t>
  </si>
  <si>
    <t>001165</t>
  </si>
  <si>
    <t>001166</t>
  </si>
  <si>
    <t>001167</t>
  </si>
  <si>
    <t>001168</t>
  </si>
  <si>
    <t>001170</t>
  </si>
  <si>
    <t>001175</t>
  </si>
  <si>
    <t>001180</t>
  </si>
  <si>
    <t>001286</t>
  </si>
  <si>
    <t>001287</t>
  </si>
  <si>
    <t>001288</t>
  </si>
  <si>
    <t>001289</t>
  </si>
  <si>
    <t>001215</t>
  </si>
  <si>
    <t>002191</t>
  </si>
  <si>
    <t>002192</t>
  </si>
  <si>
    <t>002195</t>
  </si>
  <si>
    <t>002291</t>
  </si>
  <si>
    <t>002292</t>
  </si>
  <si>
    <t>004100</t>
  </si>
  <si>
    <t>004110</t>
  </si>
  <si>
    <t>005440</t>
  </si>
  <si>
    <t>005860</t>
  </si>
  <si>
    <t>000000</t>
  </si>
  <si>
    <t>006145</t>
  </si>
  <si>
    <t>006155</t>
  </si>
  <si>
    <t>006165</t>
  </si>
  <si>
    <t>006170</t>
  </si>
  <si>
    <t>006220</t>
  </si>
  <si>
    <t>006230</t>
  </si>
  <si>
    <t>006240</t>
  </si>
  <si>
    <t>006350</t>
  </si>
  <si>
    <t>006370</t>
  </si>
  <si>
    <t>006380</t>
  </si>
  <si>
    <t>006440</t>
  </si>
  <si>
    <t>006450</t>
  </si>
  <si>
    <t>006600</t>
  </si>
  <si>
    <t>006610</t>
  </si>
  <si>
    <t>006620</t>
  </si>
  <si>
    <t>007400</t>
  </si>
  <si>
    <t>007460</t>
  </si>
  <si>
    <t>008211</t>
  </si>
  <si>
    <t>008212</t>
  </si>
  <si>
    <t>008213</t>
  </si>
  <si>
    <t>008214</t>
  </si>
  <si>
    <t>008215</t>
  </si>
  <si>
    <t>008221</t>
  </si>
  <si>
    <t>008222</t>
  </si>
  <si>
    <t>008223</t>
  </si>
  <si>
    <t>008224</t>
  </si>
  <si>
    <t>008230</t>
  </si>
  <si>
    <t>008235</t>
  </si>
  <si>
    <t>008240</t>
  </si>
  <si>
    <t>008250</t>
  </si>
  <si>
    <t>008255</t>
  </si>
  <si>
    <t>008260</t>
  </si>
  <si>
    <t>008265</t>
  </si>
  <si>
    <t>008270</t>
  </si>
  <si>
    <t>008275</t>
  </si>
  <si>
    <t>008311</t>
  </si>
  <si>
    <t>008312</t>
  </si>
  <si>
    <t>008313</t>
  </si>
  <si>
    <t>008314</t>
  </si>
  <si>
    <t>008315</t>
  </si>
  <si>
    <t>008321</t>
  </si>
  <si>
    <t>008322</t>
  </si>
  <si>
    <t>008323</t>
  </si>
  <si>
    <t>008324</t>
  </si>
  <si>
    <t>008330</t>
  </si>
  <si>
    <t>008340</t>
  </si>
  <si>
    <t>008350</t>
  </si>
  <si>
    <t>008400</t>
  </si>
  <si>
    <t>009320</t>
  </si>
  <si>
    <t>009450</t>
  </si>
  <si>
    <t>009530</t>
  </si>
  <si>
    <t>010340</t>
  </si>
  <si>
    <t>011240</t>
  </si>
  <si>
    <t>011270</t>
  </si>
  <si>
    <t>011295</t>
  </si>
  <si>
    <t>011330</t>
  </si>
  <si>
    <t>011340</t>
  </si>
  <si>
    <t>011360</t>
  </si>
  <si>
    <t>011370</t>
  </si>
  <si>
    <t>011400</t>
  </si>
  <si>
    <t>011410</t>
  </si>
  <si>
    <t>012240</t>
  </si>
  <si>
    <t>013240</t>
  </si>
  <si>
    <t>013400</t>
  </si>
  <si>
    <t>013410</t>
  </si>
  <si>
    <t>013420</t>
  </si>
  <si>
    <t>013430</t>
  </si>
  <si>
    <t>013440</t>
  </si>
  <si>
    <t>013510</t>
  </si>
  <si>
    <t>014220</t>
  </si>
  <si>
    <t>014200</t>
  </si>
  <si>
    <t>014320</t>
  </si>
  <si>
    <t>014330</t>
  </si>
  <si>
    <t>014350</t>
  </si>
  <si>
    <t>014400</t>
  </si>
  <si>
    <t>014402</t>
  </si>
  <si>
    <t>014404</t>
  </si>
  <si>
    <t>014406</t>
  </si>
  <si>
    <t>014408</t>
  </si>
  <si>
    <t>014410</t>
  </si>
  <si>
    <t>014412</t>
  </si>
  <si>
    <t>014414</t>
  </si>
  <si>
    <t>014416</t>
  </si>
  <si>
    <t>014418</t>
  </si>
  <si>
    <t>014420</t>
  </si>
  <si>
    <t>014422</t>
  </si>
  <si>
    <t>014424</t>
  </si>
  <si>
    <t>014426</t>
  </si>
  <si>
    <t>014428</t>
  </si>
  <si>
    <t>014430</t>
  </si>
  <si>
    <t>014432</t>
  </si>
  <si>
    <t>014434</t>
  </si>
  <si>
    <t>014436</t>
  </si>
  <si>
    <t>014438</t>
  </si>
  <si>
    <t>014440</t>
  </si>
  <si>
    <t>014442</t>
  </si>
  <si>
    <t>014444</t>
  </si>
  <si>
    <t>014446</t>
  </si>
  <si>
    <t>014448</t>
  </si>
  <si>
    <t>014450</t>
  </si>
  <si>
    <t>014452</t>
  </si>
  <si>
    <t>014454</t>
  </si>
  <si>
    <t>014456</t>
  </si>
  <si>
    <t>014500</t>
  </si>
  <si>
    <t>014510</t>
  </si>
  <si>
    <t>014515</t>
  </si>
  <si>
    <t>014520</t>
  </si>
  <si>
    <t>014525</t>
  </si>
  <si>
    <t>014530</t>
  </si>
  <si>
    <t>014535</t>
  </si>
  <si>
    <t>014540</t>
  </si>
  <si>
    <t>014545</t>
  </si>
  <si>
    <t>014550</t>
  </si>
  <si>
    <t>014555</t>
  </si>
  <si>
    <t>014560</t>
  </si>
  <si>
    <t>014565</t>
  </si>
  <si>
    <t>015100</t>
  </si>
  <si>
    <t>003000</t>
  </si>
  <si>
    <t xml:space="preserve">  FRAIS ADMINISTRATIFS
</t>
  </si>
  <si>
    <t xml:space="preserve">  Redevances - brevets
</t>
  </si>
  <si>
    <t xml:space="preserve">  Frais financiers
</t>
  </si>
  <si>
    <t xml:space="preserve">  Frais de douane
</t>
  </si>
  <si>
    <t xml:space="preserve">  Classification - surveillance - certificats - analyses - expertises
</t>
  </si>
  <si>
    <t xml:space="preserve">  Surveillance armateur
</t>
  </si>
  <si>
    <t xml:space="preserve">  Frais d’expédition
</t>
  </si>
  <si>
    <t xml:space="preserve">  Documentation destinée au client (CPI)
</t>
  </si>
  <si>
    <t xml:space="preserve">  FRAIS DIVERS EN COURS DE CONSTRUCTION
</t>
  </si>
  <si>
    <t xml:space="preserve">  Courtage - commissions
</t>
  </si>
  <si>
    <t xml:space="preserve">   Assurances
</t>
  </si>
  <si>
    <t xml:space="preserve">  Management d'affaires
</t>
  </si>
  <si>
    <t xml:space="preserve">  </t>
  </si>
  <si>
    <t xml:space="preserve">  Installations provisoires (éclairage, ventilation, échafaudages, protections...) </t>
  </si>
  <si>
    <t xml:space="preserve">  Installations provisoires sur Tuyauterie
</t>
  </si>
  <si>
    <t xml:space="preserve">  Installations provisoires sur Aménagement
</t>
  </si>
  <si>
    <t xml:space="preserve">  Installations provisoires sur Coque
</t>
  </si>
  <si>
    <t xml:space="preserve">  Installations provisoires sur Matériels
</t>
  </si>
  <si>
    <t xml:space="preserve">  Frais portuaires (Mise à l’eau - Mise hors d’eau - Dragage,,,)
</t>
  </si>
  <si>
    <t xml:space="preserve">  Transports sur achats, conditionnement, expédition
</t>
  </si>
  <si>
    <t xml:space="preserve">  Avancement des travaux (Chefs d’équipe)
</t>
  </si>
  <si>
    <t xml:space="preserve">  Manutentions, camion grue et grue
</t>
  </si>
  <si>
    <t xml:space="preserve">  Nettoyage du bord et abords
</t>
  </si>
  <si>
    <r>
      <t xml:space="preserve">  Frais portuaires (C.C.I.)</t>
    </r>
    <r>
      <rPr>
        <sz val="10"/>
        <color indexed="8"/>
        <rFont val="Calibri"/>
        <family val="2"/>
      </rPr>
      <t xml:space="preserve"> </t>
    </r>
    <r>
      <rPr>
        <b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</si>
  <si>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t xml:space="preserve">  Gardiennage
</t>
  </si>
  <si>
    <t xml:space="preserve">  Armement du navire (hébergement, main d’œuvre, repas, etc.)
</t>
  </si>
  <si>
    <t xml:space="preserve">  Frais de déplacements
</t>
  </si>
  <si>
    <t xml:space="preserve">  Missions - réceptions - cérémonies
</t>
  </si>
  <si>
    <t xml:space="preserve">  Convoyage du navire
</t>
  </si>
  <si>
    <t xml:space="preserve">  Pénalités contractuelles
</t>
  </si>
  <si>
    <t xml:space="preserve">  Etudes générales &amp; calculs, Essais en bassin - Stabilité
</t>
  </si>
  <si>
    <t xml:space="preserve">  Etudes de coques bois
</t>
  </si>
  <si>
    <t xml:space="preserve">  Etudes installations spéciales
</t>
  </si>
  <si>
    <r>
      <t xml:space="preserve">  </t>
    </r>
    <r>
      <rPr>
        <strike/>
        <sz val="10"/>
        <color indexed="8"/>
        <rFont val="Calibri"/>
        <family val="2"/>
      </rPr>
      <t>Suivi d’affaire - gestion technico-administrative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[ne plus utiliser]</t>
    </r>
    <r>
      <rPr>
        <sz val="10"/>
        <color indexed="8"/>
        <rFont val="Calibri"/>
        <family val="2"/>
      </rPr>
      <t xml:space="preserve">
</t>
    </r>
  </si>
  <si>
    <t xml:space="preserve">  Essais à quai - essais en mer - pleins (eau, huile, GO) - pilotage - remorquage - lamanage
</t>
  </si>
  <si>
    <t xml:space="preserve">  Photos - publicité - films
</t>
  </si>
  <si>
    <t xml:space="preserve">  Formation des personnels embarqués
</t>
  </si>
  <si>
    <r>
      <t xml:space="preserve">  </t>
    </r>
    <r>
      <rPr>
        <strike/>
        <sz val="10"/>
        <color indexed="8"/>
        <rFont val="Calibri"/>
        <family val="2"/>
      </rPr>
      <t xml:space="preserve">Interventions en garantie </t>
    </r>
    <r>
      <rPr>
        <b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</si>
  <si>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t xml:space="preserve">  ÉTUDES ET CALCULS Plan correspondants
</t>
  </si>
  <si>
    <t xml:space="preserve">  Etudes de coques acier &amp; alu (structure)
</t>
  </si>
  <si>
    <t xml:space="preserve">  Etudes accessoires de coque
</t>
  </si>
  <si>
    <t xml:space="preserve">  Etudes peinture et cimentage
</t>
  </si>
  <si>
    <t xml:space="preserve">  Etudes d’emménagements
</t>
  </si>
  <si>
    <t xml:space="preserve">  Etudes El. Conception générale
</t>
  </si>
  <si>
    <t xml:space="preserve">  Etudes El. Tableau principal
</t>
  </si>
  <si>
    <t xml:space="preserve">  Etudes circuits machine
</t>
  </si>
  <si>
    <t xml:space="preserve">  FMEA
</t>
  </si>
  <si>
    <t xml:space="preserve">  Etudes électricité - électronique
</t>
  </si>
  <si>
    <t xml:space="preserve">  Etudes El. Liste des consommateurs, bilan électrique
</t>
  </si>
  <si>
    <t xml:space="preserve">  Etudes El. Tableaux secondaires et consoles
</t>
  </si>
  <si>
    <t xml:space="preserve">  Etudes circuits coque
</t>
  </si>
  <si>
    <t xml:space="preserve">  Etudes El. Divers
</t>
  </si>
  <si>
    <t xml:space="preserve">  Etudes circuits spéciaux
</t>
  </si>
  <si>
    <t xml:space="preserve">  Etudes machines de propulsion
</t>
  </si>
  <si>
    <r>
      <t xml:space="preserve">  Études accessoires de coque et installations spéciales</t>
    </r>
    <r>
      <rPr>
        <strike/>
        <sz val="10"/>
        <color indexed="8"/>
        <rFont val="Calibri"/>
        <family val="2"/>
      </rPr>
      <t xml:space="preserve"> </t>
    </r>
    <r>
      <rPr>
        <b/>
        <strike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</si>
  <si>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t xml:space="preserve">  Etudes armement mobile
</t>
  </si>
  <si>
    <r>
      <t xml:space="preserve">  </t>
    </r>
    <r>
      <rPr>
        <strike/>
        <sz val="10"/>
        <color indexed="8"/>
        <rFont val="Calibri"/>
        <family val="2"/>
      </rPr>
      <t>Études de coque (structure)</t>
    </r>
    <r>
      <rPr>
        <sz val="10"/>
        <color indexed="8"/>
        <rFont val="Calibri"/>
        <family val="2"/>
      </rPr>
      <t xml:space="preserve"> </t>
    </r>
    <r>
      <rPr>
        <b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</si>
  <si>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r>
      <t xml:space="preserve">  Études d’emménagements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[ne plus utiliser]</t>
    </r>
    <r>
      <rPr>
        <b/>
        <strike/>
        <sz val="10"/>
        <color indexed="8"/>
        <rFont val="Calibri"/>
        <family val="2"/>
      </rPr>
      <t xml:space="preserve">
</t>
    </r>
  </si>
  <si>
    <t xml:space="preserve">  Etudes de ventilation – chauffage – air conditionné
</t>
  </si>
  <si>
    <r>
      <t xml:space="preserve">  Études machines, tuyautage, ventilation, électricité,…  </t>
    </r>
    <r>
      <rPr>
        <b/>
        <sz val="10"/>
        <color indexed="8"/>
        <rFont val="Calibri"/>
        <family val="2"/>
      </rPr>
      <t xml:space="preserve">[ne plus utiliser]
</t>
    </r>
  </si>
  <si>
    <r>
      <t xml:space="preserve">  Cable list  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</si>
  <si>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r>
      <t xml:space="preserve">  Main switchboard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</si>
  <si>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r>
      <t xml:space="preserve">  Cable tray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[ne plus utiliser]</t>
    </r>
    <r>
      <rPr>
        <sz val="10"/>
        <color indexed="8"/>
        <rFont val="Calibri"/>
        <family val="2"/>
      </rPr>
      <t xml:space="preserve">
</t>
    </r>
  </si>
  <si>
    <r>
      <t xml:space="preserve">  3D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[ne plus utiliser]</t>
    </r>
    <r>
      <rPr>
        <sz val="10"/>
        <color indexed="8"/>
        <rFont val="Calibri"/>
        <family val="2"/>
      </rPr>
      <t xml:space="preserve">
</t>
    </r>
  </si>
  <si>
    <r>
      <t xml:space="preserve">  Electrical Basic design</t>
    </r>
    <r>
      <rPr>
        <sz val="10"/>
        <color indexed="8"/>
        <rFont val="Calibri"/>
        <family val="2"/>
      </rPr>
      <t xml:space="preserve">   </t>
    </r>
    <r>
      <rPr>
        <b/>
        <sz val="10"/>
        <color indexed="8"/>
        <rFont val="Calibri"/>
        <family val="2"/>
      </rPr>
      <t>[ne plus utiliser]</t>
    </r>
    <r>
      <rPr>
        <b/>
        <strike/>
        <sz val="10"/>
        <color indexed="8"/>
        <rFont val="Calibri"/>
        <family val="2"/>
      </rPr>
      <t xml:space="preserve">
</t>
    </r>
  </si>
  <si>
    <r>
      <t xml:space="preserve">  Other</t>
    </r>
    <r>
      <rPr>
        <sz val="10"/>
        <color indexed="8"/>
        <rFont val="Calibri"/>
        <family val="2"/>
      </rPr>
      <t xml:space="preserve">  </t>
    </r>
    <r>
      <rPr>
        <b/>
        <sz val="10"/>
        <color indexed="8"/>
        <rFont val="Calibri"/>
        <family val="2"/>
      </rPr>
      <t>[ne plus utiliser]</t>
    </r>
    <r>
      <rPr>
        <sz val="10"/>
        <color indexed="8"/>
        <rFont val="Calibri"/>
        <family val="2"/>
      </rPr>
      <t xml:space="preserve">
</t>
    </r>
  </si>
  <si>
    <r>
      <t xml:space="preserve">  Secondary panel and control console </t>
    </r>
    <r>
      <rPr>
        <sz val="10"/>
        <color indexed="8"/>
        <rFont val="Calibri"/>
        <family val="2"/>
      </rPr>
      <t xml:space="preserve"> </t>
    </r>
    <r>
      <rPr>
        <b/>
        <sz val="10"/>
        <color indexed="8"/>
        <rFont val="Calibri"/>
        <family val="2"/>
      </rPr>
      <t>[ne plus utiliser]</t>
    </r>
    <r>
      <rPr>
        <strike/>
        <sz val="10"/>
        <color indexed="8"/>
        <rFont val="Calibri"/>
        <family val="2"/>
      </rPr>
      <t xml:space="preserve">
</t>
    </r>
  </si>
  <si>
    <t xml:space="preserve">  Secrétariat technique B.E.
</t>
  </si>
  <si>
    <t xml:space="preserve">  Suivi de travaux études (chefs de groupe)
</t>
  </si>
  <si>
    <t xml:space="preserve">  Etudes Projets
</t>
  </si>
  <si>
    <t xml:space="preserve">  METHODES, INDUSTRIALISATION
</t>
  </si>
  <si>
    <t xml:space="preserve">  Études Générales Navire
</t>
  </si>
  <si>
    <t xml:space="preserve">  Études coques bois
</t>
  </si>
  <si>
    <t xml:space="preserve">  Études accessoires de coque
</t>
  </si>
  <si>
    <t xml:space="preserve">  Études Em locaux équipage
</t>
  </si>
  <si>
    <t xml:space="preserve">  Études installations spéciales
</t>
  </si>
  <si>
    <t xml:space="preserve">  Études peinture &amp; cimentage
</t>
  </si>
  <si>
    <t xml:space="preserve">  Études structure métallique
</t>
  </si>
  <si>
    <t xml:space="preserve">  Études répartition, isolation, sols, vaigrages
</t>
  </si>
  <si>
    <t xml:space="preserve">  Études Em locaux techniques
</t>
  </si>
  <si>
    <t xml:space="preserve">  Études électricité – électronique
</t>
  </si>
  <si>
    <t xml:space="preserve">  Etudes El. Chemins de câbles
</t>
  </si>
  <si>
    <t xml:space="preserve">  Études circuits spéciaux
</t>
  </si>
  <si>
    <t xml:space="preserve">  Études Em zones de coordination
</t>
  </si>
  <si>
    <t xml:space="preserve">  Etudes El. Autres
</t>
  </si>
  <si>
    <t xml:space="preserve">  Études circuits coque
</t>
  </si>
  <si>
    <t xml:space="preserve">  Études Em locaux passagers
</t>
  </si>
  <si>
    <t xml:space="preserve">  Etudes El. Cahier de câbles
</t>
  </si>
  <si>
    <t xml:space="preserve">  Etudes El. 3D
</t>
  </si>
  <si>
    <t xml:space="preserve">  Études circuits machine
</t>
  </si>
  <si>
    <t xml:space="preserve">  Études ventilation - chauffage - AC
</t>
  </si>
  <si>
    <t xml:space="preserve">  Études machines de propulsion
</t>
  </si>
  <si>
    <t xml:space="preserve">  Études armement mobile
</t>
  </si>
  <si>
    <t xml:space="preserve">  Études provision armateur
</t>
  </si>
  <si>
    <t xml:space="preserve">  Traçage/oxycoupage/préparation d’atelier
</t>
  </si>
  <si>
    <t xml:space="preserve">  Maquettes et gabarits
</t>
  </si>
  <si>
    <t xml:space="preserve">  Dossier de livraison
</t>
  </si>
  <si>
    <t xml:space="preserve">  COQUE METALLIQUE ACIER
</t>
  </si>
  <si>
    <t xml:space="preserve">  AC - structure - cloisons
</t>
  </si>
  <si>
    <t xml:space="preserve">  AC - bordé pavois
</t>
  </si>
  <si>
    <t xml:space="preserve">  AC - ponts
</t>
  </si>
  <si>
    <t xml:space="preserve">  AC - cuves fret intégrées
</t>
  </si>
  <si>
    <t xml:space="preserve">  AC - cuves, GO / ED / HUILE / etc., intégrées
</t>
  </si>
  <si>
    <t xml:space="preserve">  AC - défenses métalliques de coque
</t>
  </si>
  <si>
    <t xml:space="preserve">  AC - quilles anti-roulis
</t>
  </si>
  <si>
    <t xml:space="preserve">  AC - sabords
</t>
  </si>
  <si>
    <t xml:space="preserve">  AC - passerelle
</t>
  </si>
  <si>
    <r>
      <t xml:space="preserve">  AC - montage bloc </t>
    </r>
    <r>
      <rPr>
        <b/>
        <sz val="10"/>
        <color indexed="8"/>
        <rFont val="Calibri"/>
        <family val="2"/>
      </rPr>
      <t xml:space="preserve">(seulement pour PVN)
</t>
    </r>
  </si>
  <si>
    <r>
      <t xml:space="preserve">  AC - redressage </t>
    </r>
    <r>
      <rPr>
        <b/>
        <sz val="10"/>
        <color indexed="8"/>
        <rFont val="Calibri"/>
        <family val="2"/>
      </rPr>
      <t xml:space="preserve">(seulement pour PVN)
</t>
    </r>
  </si>
  <si>
    <t xml:space="preserve">  Gondoles scientifiques
</t>
  </si>
  <si>
    <t xml:space="preserve">  COQUE METALLIQUE ALUMINIUM
</t>
  </si>
  <si>
    <t xml:space="preserve">  AG/AC - structure bi-métallique
</t>
  </si>
  <si>
    <t xml:space="preserve">  AG - structure - cloisons
</t>
  </si>
  <si>
    <t xml:space="preserve">  AG - bordé pavois
</t>
  </si>
  <si>
    <t xml:space="preserve">  AG - ponts
</t>
  </si>
  <si>
    <t xml:space="preserve">  AG - cuves fret intégrées
</t>
  </si>
  <si>
    <t xml:space="preserve">  AG - cuves, GO / ED / HUILE / etc., intégrées
</t>
  </si>
  <si>
    <t xml:space="preserve">  AG - défenses métalliques de coque
</t>
  </si>
  <si>
    <t xml:space="preserve">  AG - quilles anti – roulis
</t>
  </si>
  <si>
    <t xml:space="preserve">  AG - dalots – sabords
</t>
  </si>
  <si>
    <t xml:space="preserve">  AG - passerelle
</t>
  </si>
  <si>
    <r>
      <t xml:space="preserve">  AG - montage bloc </t>
    </r>
    <r>
      <rPr>
        <b/>
        <sz val="10"/>
        <color indexed="8"/>
        <rFont val="Calibri"/>
        <family val="2"/>
      </rPr>
      <t xml:space="preserve">(seulement PVN)
</t>
    </r>
  </si>
  <si>
    <r>
      <t xml:space="preserve">  AG - redressage </t>
    </r>
    <r>
      <rPr>
        <b/>
        <sz val="10"/>
        <color indexed="8"/>
        <rFont val="Calibri"/>
        <family val="2"/>
      </rPr>
      <t xml:space="preserve">(seulement PVN)
</t>
    </r>
  </si>
  <si>
    <t xml:space="preserve">  BORDES DE PONT
</t>
  </si>
  <si>
    <t xml:space="preserve">  Soufflages bois de défense de coque
</t>
  </si>
  <si>
    <t xml:space="preserve">  Pont bois
</t>
  </si>
  <si>
    <r>
      <t xml:space="preserve">  PLANCHERS - CAILLEBOTIS - LATTIS </t>
    </r>
    <r>
      <rPr>
        <sz val="10"/>
        <color indexed="8"/>
        <rFont val="Calibri"/>
        <family val="2"/>
      </rPr>
      <t xml:space="preserve">(hors locaux habités/servi.)
</t>
    </r>
  </si>
  <si>
    <t xml:space="preserve">  Caillebotis - lattis - planchers - lisses - mains courantes bois
</t>
  </si>
  <si>
    <t xml:space="preserve">  CIMENTAGE – PEINTURE                </t>
  </si>
  <si>
    <t xml:space="preserve">  CIMENTAGES
</t>
  </si>
  <si>
    <t xml:space="preserve">  Lest fixe (riblon / béton)
</t>
  </si>
  <si>
    <t xml:space="preserve">  Cimentation des fonds
</t>
  </si>
  <si>
    <t xml:space="preserve">  Revêtements de ponts épais, de type asphalte
</t>
  </si>
  <si>
    <t xml:space="preserve">  PEINTURE ET PREPARATION DES SURFACES
</t>
  </si>
  <si>
    <t xml:space="preserve">  Prépa.surface avt peinture (ponçage/sablage/prépa.tôle/décapage)
</t>
  </si>
  <si>
    <t xml:space="preserve">  Peintures extérieures et intérieures de la totalité du navire
</t>
  </si>
  <si>
    <t xml:space="preserve">  ACCESSOIRES ET AUXILIAIRES DE COQUE                                       </t>
  </si>
  <si>
    <t xml:space="preserve">  MOUILLAGE
</t>
  </si>
  <si>
    <t xml:space="preserve">  Guindeaux (avec châssis et centrale hydraulique si autonome)
</t>
  </si>
  <si>
    <t xml:space="preserve">  Stoppeur, saisines
</t>
  </si>
  <si>
    <t xml:space="preserve">  Ancres et chaînes
</t>
  </si>
  <si>
    <t xml:space="preserve">  Aménagement puits à chaînes
</t>
  </si>
  <si>
    <t xml:space="preserve">  AMARRAGE
</t>
  </si>
  <si>
    <t xml:space="preserve">  Cabestans (avec châssis)
</t>
  </si>
  <si>
    <t xml:space="preserve">  Écubiers
</t>
  </si>
  <si>
    <t xml:space="preserve">  Bittes d’amarrage
</t>
  </si>
  <si>
    <t xml:space="preserve">  Chaumards
</t>
  </si>
  <si>
    <t xml:space="preserve">  Rouleaux de remorquage
</t>
  </si>
  <si>
    <t xml:space="preserve">  Taquets
</t>
  </si>
  <si>
    <t xml:space="preserve">  Tourets à aussières
</t>
  </si>
  <si>
    <t xml:space="preserve">  Aussières - remorques
</t>
  </si>
  <si>
    <t xml:space="preserve">  GIRATION
</t>
  </si>
  <si>
    <t xml:space="preserve">  Appareil à gouverner (avec châssis et centrale si autonome)
</t>
  </si>
  <si>
    <t xml:space="preserve">  Gouvernail et accessoires (safran, mèche,.)
</t>
  </si>
  <si>
    <t xml:space="preserve">  Accessoires de secours (barre franche, palans,.)
</t>
  </si>
  <si>
    <t xml:space="preserve">  Gouvernail actif
</t>
  </si>
  <si>
    <t xml:space="preserve">  Propulseurs transversaux (avec centrale si autonome)
</t>
  </si>
  <si>
    <t xml:space="preserve">  Tuyères fixes et orientables
</t>
  </si>
  <si>
    <t xml:space="preserve">  Tapes de pont
</t>
  </si>
  <si>
    <t xml:space="preserve">  SAUVETAGE
</t>
  </si>
  <si>
    <t xml:space="preserve">  Matériels de sauvetage (radeaux, bouées, brassières, lance-amarre…)
</t>
  </si>
  <si>
    <t xml:space="preserve">  Supports de matériels de sauvetage
</t>
  </si>
  <si>
    <t xml:space="preserve">  Bossoirs avec accessoires de motorisation
</t>
  </si>
  <si>
    <t xml:space="preserve">  Embarcations de secours
</t>
  </si>
  <si>
    <t xml:space="preserve">  MATURE, GREEMENT DE NAVIGATION
</t>
  </si>
  <si>
    <t xml:space="preserve">  Mâts AV et AR avec échelles
</t>
  </si>
  <si>
    <t xml:space="preserve">  Mâts support radars, feux, …
</t>
  </si>
  <si>
    <t xml:space="preserve">  Gréements haubans
</t>
  </si>
  <si>
    <t xml:space="preserve">  PORTES – PANNEAUX – FERMETURES METALLIQUES
</t>
  </si>
  <si>
    <t xml:space="preserve">  Portes métalliques étanches (avec cadres)
</t>
  </si>
  <si>
    <t xml:space="preserve">  Portes métalliques de bordés, d’entrepont (avec cadres)
</t>
  </si>
  <si>
    <t xml:space="preserve">  Bouchons de trous d’hommes - portes de visite des cuves
</t>
  </si>
  <si>
    <t xml:space="preserve">  Nables
</t>
  </si>
  <si>
    <t xml:space="preserve">  Panneaux de ponts métalliques (avec cadres et surbauts)
</t>
  </si>
  <si>
    <t xml:space="preserve">  Hublots fixes et tournants
</t>
  </si>
  <si>
    <t xml:space="preserve">  Fenêtres, essuie-glaces
</t>
  </si>
  <si>
    <t xml:space="preserve">  Capots, claires-voies
</t>
  </si>
  <si>
    <t xml:space="preserve">  ECHELLES – ESCALIERS – DESCENTES  – PASSERELLES METALLIQUES
</t>
  </si>
  <si>
    <t xml:space="preserve">  Échelles et escaliers entreponts
</t>
  </si>
  <si>
    <t xml:space="preserve">  Échelles de cales et de soutes
</t>
  </si>
  <si>
    <t xml:space="preserve">  Passerelles et plates-formes de circulation sur ponts
</t>
  </si>
  <si>
    <t xml:space="preserve">  Passavant, plates-formes…
</t>
  </si>
  <si>
    <t xml:space="preserve">  Rambardes métalliques et mains courantes
</t>
  </si>
  <si>
    <t xml:space="preserve">  Brise-lames
</t>
  </si>
  <si>
    <t xml:space="preserve">  Parquet (machine)
</t>
  </si>
  <si>
    <t xml:space="preserve">  DIVERS ACCESSOIRES
</t>
  </si>
  <si>
    <t xml:space="preserve">  Pictogrammes, étiquettes, plans affichés, plaques de firme
</t>
  </si>
  <si>
    <t xml:space="preserve">  Inscriptions de coque
</t>
  </si>
  <si>
    <t xml:space="preserve">  Protection cathodique
</t>
  </si>
  <si>
    <t xml:space="preserve">  Défenses caoutchouc, polyéthylène (sauf remorqueurs et pousseurs)
</t>
  </si>
  <si>
    <t xml:space="preserve">  INSTALLATIONS SPECIALES            </t>
  </si>
  <si>
    <t xml:space="preserve">  INSTALLATIONS DE PONT
</t>
  </si>
  <si>
    <t xml:space="preserve">  Portiques fixes et mobiles
</t>
  </si>
  <si>
    <t xml:space="preserve">  Cornes et mâts de charge, vis de mulet, bigues
</t>
  </si>
  <si>
    <t xml:space="preserve">  Potences, mâtereaux et mâts spéciaux
</t>
  </si>
  <si>
    <t xml:space="preserve">  Équipements de pêche (treuils, enrouleurs, etc.) avec châssis
</t>
  </si>
  <si>
    <t xml:space="preserve">  Treuils de remorquage, treuils scientifiques, treuils spéciaux, power block
</t>
  </si>
  <si>
    <t xml:space="preserve">  Grues (avec centrale si autonome)
</t>
  </si>
  <si>
    <t xml:space="preserve">  Câbles, cordages des installations spéciales
</t>
  </si>
  <si>
    <t xml:space="preserve">  Châssis, bâtis et carlinguages des installations spéciales
</t>
  </si>
  <si>
    <t xml:space="preserve">  Chapes de chalutage
</t>
  </si>
  <si>
    <t xml:space="preserve">  Rouleaux de lisse, cargo rail
</t>
  </si>
  <si>
    <t xml:space="preserve">  Système “ MARELEC ”
</t>
  </si>
  <si>
    <t xml:space="preserve">  Gréement de pêche (poulies, renvois, etc.)
</t>
  </si>
  <si>
    <t xml:space="preserve">  Installations de remorquage (treuils, towing pins, crocs…)
</t>
  </si>
  <si>
    <t xml:space="preserve">  Installations cargo (pad-eyes, lashing eyes, fontaines, conteneurs…)
</t>
  </si>
  <si>
    <t xml:space="preserve">  INSTALLATIONS D’ENTREPONT (TRAITEMENT DU POISSON)
</t>
  </si>
  <si>
    <t xml:space="preserve">  Tapis roulants - transrouleurs (y compris moteurs)
</t>
  </si>
  <si>
    <t xml:space="preserve">  Goulottes - trémies - paniers - rehausses de cuves - planches de parc
</t>
  </si>
  <si>
    <t xml:space="preserve">  Équipements de traitement du poisson (éviscération, lavage, pesage)
</t>
  </si>
  <si>
    <t xml:space="preserve">  Équipements de cuisson, de congélation, de surgélation
</t>
  </si>
  <si>
    <t xml:space="preserve">  Treuils et palans de manutentions
</t>
  </si>
  <si>
    <t xml:space="preserve">  Diverses fixations des installations d’entrepont
</t>
  </si>
  <si>
    <t xml:space="preserve">  INSTALLATIONS DE STOCKAGE
</t>
  </si>
  <si>
    <t xml:space="preserve">  Cales de stockage avec leur vaigrage et isolation
</t>
  </si>
  <si>
    <t xml:space="preserve">  Cuves de stockage avec leur isolation
</t>
  </si>
  <si>
    <t xml:space="preserve">  Planchers et parquets de cales
</t>
  </si>
  <si>
    <t xml:space="preserve">  Panneaux de cuves et de cales
</t>
  </si>
  <si>
    <t xml:space="preserve">  Aménagement des cales en contenants (caisses, conteneurs, ...)
</t>
  </si>
  <si>
    <t xml:space="preserve">  Équipements frigorifiques des installations de stockage, frigo fret, évaporateurs
</t>
  </si>
  <si>
    <t xml:space="preserve">  Machines à glace
</t>
  </si>
  <si>
    <t xml:space="preserve">  Planches de cale, brèzes
</t>
  </si>
  <si>
    <t xml:space="preserve">  AUTRES EQUIPEMENTS SPECIAUX
</t>
  </si>
  <si>
    <t xml:space="preserve">  Stabilisateurs passifs, actifs à ailerons, .
</t>
  </si>
  <si>
    <t xml:space="preserve">  Traitements des déchets, incinérateurs, compacteurs, broyeurs...
</t>
  </si>
  <si>
    <t xml:space="preserve">  Défenses spéciales (remorqueurs / pousseurs)
</t>
  </si>
  <si>
    <r>
      <t xml:space="preserve">  Bullet Proof</t>
    </r>
    <r>
      <rPr>
        <sz val="10"/>
        <color indexed="8"/>
        <rFont val="Calibri"/>
        <family val="2"/>
      </rPr>
      <t xml:space="preserve">   </t>
    </r>
    <r>
      <rPr>
        <b/>
        <sz val="10"/>
        <color indexed="8"/>
        <rFont val="Calibri"/>
        <family val="2"/>
      </rPr>
      <t>[ne plus utiliser]</t>
    </r>
    <r>
      <rPr>
        <sz val="10"/>
        <color indexed="8"/>
        <rFont val="Calibri"/>
        <family val="2"/>
      </rPr>
      <t xml:space="preserve">
</t>
    </r>
  </si>
  <si>
    <t xml:space="preserve">  Installations hélicoptères (Héli Deck…)
</t>
  </si>
  <si>
    <t xml:space="preserve">  INSTALLATIONS MILITAIRES
</t>
  </si>
  <si>
    <t xml:space="preserve">  Blindage
</t>
  </si>
  <si>
    <t xml:space="preserve">  Affuts, carlingage armes et senseurs
</t>
  </si>
  <si>
    <t xml:space="preserve">  EMMÉNAGEMENTS                           </t>
  </si>
  <si>
    <t xml:space="preserve">  ISOLATIONS - VAIGRAGES
</t>
  </si>
  <si>
    <t xml:space="preserve">  Isolations thermiques et phoniques
</t>
  </si>
  <si>
    <t xml:space="preserve">  Cloisons, vaigrages et portes, plafonds
</t>
  </si>
  <si>
    <t xml:space="preserve">  Revêtements des sols des emménagements
</t>
  </si>
  <si>
    <t xml:space="preserve">  LOGEMENTS - EMMÉNAGEMENTS EQUIPAGE
</t>
  </si>
  <si>
    <t xml:space="preserve">  Équipements emménagements équipage (électroménager, TV, Hi-Fi)
</t>
  </si>
  <si>
    <t xml:space="preserve">  Meubles emménagements équipage
</t>
  </si>
  <si>
    <t xml:space="preserve">  Literie emménagements équipage
</t>
  </si>
  <si>
    <t xml:space="preserve">  Gamellerie équipage
</t>
  </si>
  <si>
    <t xml:space="preserve">  Quincaillèrie équipage
</t>
  </si>
  <si>
    <t xml:space="preserve">  Décoration - rideaux emménagements équipage
</t>
  </si>
  <si>
    <t xml:space="preserve">  Sanitaires (WC - douches) emménagements équipage et accessoires
</t>
  </si>
  <si>
    <t xml:space="preserve">  LOCAUX DE SERVICES - LOCAUX TECHNIQUES
</t>
  </si>
  <si>
    <t xml:space="preserve">  Équipements locaux techniques (magasins, ateliers, laboratoires, armureries, soutes à munitions ...)
</t>
  </si>
  <si>
    <t xml:space="preserve">  Meubles locaux techniques (magasins, ateliers, laboratoires, armureries, soutes à munitions ...)
</t>
  </si>
  <si>
    <t xml:space="preserve">  Équipements timonerie, siège pilote
</t>
  </si>
  <si>
    <t xml:space="preserve">  Meubles timonerie
</t>
  </si>
  <si>
    <t xml:space="preserve">  Équipements cambuses, frigo vivres
</t>
  </si>
  <si>
    <t xml:space="preserve">  Meubles cambuses, frigo vivres
</t>
  </si>
  <si>
    <t xml:space="preserve">  LOGEMENTS - EMMENAGEMENTS PASSAGERS
</t>
  </si>
  <si>
    <t xml:space="preserve">  Meubles emménagements passagers (salons et cabines)
</t>
  </si>
  <si>
    <t xml:space="preserve">  Gamellerie passagers
</t>
  </si>
  <si>
    <t xml:space="preserve">  Literie emménagements passagers
</t>
  </si>
  <si>
    <t xml:space="preserve">  Équipements emménagements passagers
</t>
  </si>
  <si>
    <t xml:space="preserve">  Décoration, rideaux emménagements passagers
</t>
  </si>
  <si>
    <t xml:space="preserve">  Quincaillerie emménagements passagers
</t>
  </si>
  <si>
    <t xml:space="preserve">  Sièges et banquettes passagers (extérieur et intérieur)
</t>
  </si>
  <si>
    <t xml:space="preserve">  Sanitaires (WC - douches) et accessoires emménagements passagers
</t>
  </si>
  <si>
    <t xml:space="preserve">  PLANS DE COORDINATION
</t>
  </si>
  <si>
    <t xml:space="preserve">  PRODUCTION D’ELECTRICITE
</t>
  </si>
  <si>
    <r>
      <t xml:space="preserve">  </t>
    </r>
    <r>
      <rPr>
        <strike/>
        <sz val="10"/>
        <color indexed="8"/>
        <rFont val="Calibri"/>
        <family val="2"/>
      </rPr>
      <t>Installation électrique générale</t>
    </r>
    <r>
      <rPr>
        <sz val="10"/>
        <color indexed="8"/>
        <rFont val="Calibri"/>
        <family val="2"/>
      </rPr>
      <t xml:space="preserve"> (caisses à batteries</t>
    </r>
    <r>
      <rPr>
        <strike/>
        <sz val="10"/>
        <color indexed="8"/>
        <rFont val="Calibri"/>
        <family val="2"/>
      </rPr>
      <t>, force, éclairage, secours...)</t>
    </r>
    <r>
      <rPr>
        <sz val="10"/>
        <color indexed="8"/>
        <rFont val="Calibri"/>
        <family val="2"/>
      </rPr>
      <t xml:space="preserve">
</t>
    </r>
  </si>
  <si>
    <t xml:space="preserve">  ELECTRICITE – ELECTRONIQUE                    </t>
  </si>
  <si>
    <r>
      <t xml:space="preserve">  Groupes électrogène </t>
    </r>
    <r>
      <rPr>
        <strike/>
        <sz val="10"/>
        <color indexed="8"/>
        <rFont val="Calibri"/>
        <family val="2"/>
      </rPr>
      <t>avec accessoires</t>
    </r>
    <r>
      <rPr>
        <sz val="10"/>
        <color indexed="8"/>
        <rFont val="Calibri"/>
        <family val="2"/>
      </rPr>
      <t xml:space="preserve">  (alternateurs attelés... )
</t>
    </r>
  </si>
  <si>
    <t xml:space="preserve">  DISTRIBUTION
</t>
  </si>
  <si>
    <t xml:space="preserve">  Tableaux, câbles, appareillages
</t>
  </si>
  <si>
    <r>
      <t xml:space="preserve">  Bornage </t>
    </r>
    <r>
      <rPr>
        <b/>
        <sz val="10"/>
        <color indexed="8"/>
        <rFont val="Calibri"/>
        <family val="2"/>
      </rPr>
      <t xml:space="preserve">(Seulement pour Piriou Vietnam)
</t>
    </r>
  </si>
  <si>
    <r>
      <t xml:space="preserve">  Passage des câbles   </t>
    </r>
    <r>
      <rPr>
        <b/>
        <sz val="10"/>
        <color indexed="8"/>
        <rFont val="Calibri"/>
        <family val="2"/>
      </rPr>
      <t xml:space="preserve">(Seulement pour Piriou Vietnam)
</t>
    </r>
  </si>
  <si>
    <r>
      <t xml:space="preserve">  Coupe des câbles </t>
    </r>
    <r>
      <rPr>
        <b/>
        <sz val="10"/>
        <color indexed="8"/>
        <rFont val="Calibri"/>
        <family val="2"/>
      </rPr>
      <t xml:space="preserve">(Seulement pour Piriou Vietnam)
</t>
    </r>
  </si>
  <si>
    <r>
      <t xml:space="preserve">  Mise en place des passages de câbles </t>
    </r>
    <r>
      <rPr>
        <b/>
        <sz val="10"/>
        <color indexed="8"/>
        <rFont val="Calibri"/>
        <family val="2"/>
      </rPr>
      <t xml:space="preserve">(Seulement pour Piriou Vietnam)
</t>
    </r>
  </si>
  <si>
    <t xml:space="preserve">  Passages de cloisons, de ponts, chemins de câbles
</t>
  </si>
  <si>
    <r>
      <t xml:space="preserve">  Fixation des câbles, obturation passages de câbles </t>
    </r>
    <r>
      <rPr>
        <b/>
        <sz val="10"/>
        <color indexed="8"/>
        <rFont val="Calibri"/>
        <family val="2"/>
      </rPr>
      <t xml:space="preserve">(Seulement pour Piriou Vietnam)
</t>
    </r>
  </si>
  <si>
    <r>
      <t xml:space="preserve">  Essais   </t>
    </r>
    <r>
      <rPr>
        <b/>
        <sz val="10"/>
        <color indexed="8"/>
        <rFont val="Calibri"/>
        <family val="2"/>
      </rPr>
      <t xml:space="preserve">(Seulement pour Piriou Vietnam)
</t>
    </r>
  </si>
  <si>
    <r>
      <t xml:space="preserve">  Mise en place chemins de câbles </t>
    </r>
    <r>
      <rPr>
        <b/>
        <sz val="10"/>
        <color indexed="8"/>
        <rFont val="Calibri"/>
        <family val="2"/>
      </rPr>
      <t xml:space="preserve">(Seulement pour Piriou Vietnam)
</t>
    </r>
  </si>
  <si>
    <r>
      <t xml:space="preserve">  Mise en place équipements </t>
    </r>
    <r>
      <rPr>
        <b/>
        <sz val="10"/>
        <color indexed="8"/>
        <rFont val="Calibri"/>
        <family val="2"/>
      </rPr>
      <t xml:space="preserve">(Seulement pour Piriou Vietnam)
</t>
    </r>
  </si>
  <si>
    <t xml:space="preserve">  Transformateurs, Onduleurs
</t>
  </si>
  <si>
    <t xml:space="preserve">  Détection incendie
</t>
  </si>
  <si>
    <t xml:space="preserve">  Niveaux cuves, détecteurs envahissement
</t>
  </si>
  <si>
    <t xml:space="preserve">  TV, HIFI, divertissement, intranet, WIFI
</t>
  </si>
  <si>
    <t xml:space="preserve">  Carlingages, supports équipements
</t>
  </si>
  <si>
    <t xml:space="preserve">  Éclairages, Feux nav, Projecteurs
</t>
  </si>
  <si>
    <t xml:space="preserve">  Centrale alarmes
</t>
  </si>
  <si>
    <t xml:space="preserve">  Réseaux scientifiques
</t>
  </si>
  <si>
    <t xml:space="preserve">  Réseaux militaires
</t>
  </si>
  <si>
    <t xml:space="preserve">  ELECTRONIQUE
</t>
  </si>
  <si>
    <t xml:space="preserve">  Installation électronique générale (navigation, télécom., détection)
</t>
  </si>
  <si>
    <r>
      <t xml:space="preserve">  Coupe des câbles      </t>
    </r>
    <r>
      <rPr>
        <b/>
        <sz val="10"/>
        <color indexed="8"/>
        <rFont val="Calibri"/>
        <family val="2"/>
      </rPr>
      <t xml:space="preserve">(Seulement pour Piriou Vietnam)
</t>
    </r>
  </si>
  <si>
    <r>
      <t xml:space="preserve">  Bornage     </t>
    </r>
    <r>
      <rPr>
        <b/>
        <sz val="10"/>
        <color indexed="8"/>
        <rFont val="Calibri"/>
        <family val="2"/>
      </rPr>
      <t xml:space="preserve">(Seulement pour Piriou Vietnam)
</t>
    </r>
  </si>
  <si>
    <t xml:space="preserve">  Passage de cloisons, de ponts, chemins de câbles
</t>
  </si>
  <si>
    <t xml:space="preserve">  Equipements scientifiques et logiciels
</t>
  </si>
  <si>
    <t xml:space="preserve">  Positionnement dynamique
</t>
  </si>
  <si>
    <t xml:space="preserve">  Communications militaires
</t>
  </si>
  <si>
    <t xml:space="preserve">  AUTOMATION
</t>
  </si>
  <si>
    <t xml:space="preserve">   CIRCUITS COQUE                              </t>
  </si>
  <si>
    <t xml:space="preserve">  CIRCUIT DEGAGEMENTS D’AIR–SONDES
</t>
  </si>
  <si>
    <t xml:space="preserve">  Dégagements d’air et dégazage des soutes
</t>
  </si>
  <si>
    <t xml:space="preserve">  Circuit assèchement / remplissage des cuves/ séparateur eaux mazouteuses
</t>
  </si>
  <si>
    <t xml:space="preserve">  CIRCUIT EAU DE MER–REFRIGERATION
</t>
  </si>
  <si>
    <t xml:space="preserve">  CIRCUIT ASSÈCHEMENT – EPUISEMENT – BALLASTAGE
</t>
  </si>
  <si>
    <t xml:space="preserve">  Sondes
</t>
  </si>
  <si>
    <t xml:space="preserve">  Circuit ballastage / traitement des eaux de ballasts
</t>
  </si>
  <si>
    <t xml:space="preserve">  INCENDIE – LAVAGE
</t>
  </si>
  <si>
    <t xml:space="preserve">  Pompes, hydrophores…
</t>
  </si>
  <si>
    <t xml:space="preserve">  Circuit réfrigération eau de mer MP – GE – réducteur
</t>
  </si>
  <si>
    <t xml:space="preserve">  Traverses d’eau de mer, circuit général d’eau de mer
</t>
  </si>
  <si>
    <t xml:space="preserve">  Circuit réfrigération eau douce MP – GE –réducteur
</t>
  </si>
  <si>
    <t xml:space="preserve">  Circuit de récupération de chaleur
</t>
  </si>
  <si>
    <t xml:space="preserve">  Circuit incendie
</t>
  </si>
  <si>
    <t xml:space="preserve">  Circuit sanitaires eau de mer
</t>
  </si>
  <si>
    <t xml:space="preserve">  Matériel mobile de lutte anti-incendie (extincteurs, lances, équipements de pompiers...)
</t>
  </si>
  <si>
    <t xml:space="preserve">  Systèmes fixes détection/extinction par mousse, poudre, gaz, .
</t>
  </si>
  <si>
    <t xml:space="preserve">  Circuit lavage
</t>
  </si>
  <si>
    <t xml:space="preserve">  Circuit eau douce potable (avec pompes, hydrophores, chauffe-eau…)
</t>
  </si>
  <si>
    <r>
      <t xml:space="preserve">  Systèmes de production eau douce (osmoseur, bouilleur</t>
    </r>
    <r>
      <rPr>
        <sz val="10"/>
        <color indexed="18"/>
        <rFont val="Calibri"/>
        <family val="2"/>
      </rPr>
      <t>)</t>
    </r>
    <r>
      <rPr>
        <sz val="10"/>
        <color indexed="8"/>
        <rFont val="Calibri"/>
        <family val="2"/>
      </rPr>
      <t xml:space="preserve">
</t>
    </r>
  </si>
  <si>
    <t xml:space="preserve">  Circuit de remplissage transfert eau douce
</t>
  </si>
  <si>
    <t xml:space="preserve">  EAU DOUCE SANITAIRES
</t>
  </si>
  <si>
    <t xml:space="preserve">  DALOTAGE – EVACUATION
</t>
  </si>
  <si>
    <t xml:space="preserve">  Circuit dalotage, écoulement des eaux pluviales et ruissellement
</t>
  </si>
  <si>
    <t xml:space="preserve">  Circuit évacuation eaux usées et W.C. (avec pompes)
</t>
  </si>
  <si>
    <t xml:space="preserve">  Système de traitement des eaux usées (caisses, pompes, ...)
</t>
  </si>
  <si>
    <t xml:space="preserve">  CIRCUITS MACHINE                       </t>
  </si>
  <si>
    <t xml:space="preserve">  COMBUSTIBLE
</t>
  </si>
  <si>
    <t xml:space="preserve">  Circuit combustible (y compris pompes de transfert)
</t>
  </si>
  <si>
    <t xml:space="preserve">  Tuyauterie télécommande des vannes de combustible
</t>
  </si>
  <si>
    <t xml:space="preserve">  Caisses journalières et habillage
</t>
  </si>
  <si>
    <t xml:space="preserve">  Caisses à égouttures et gattes
</t>
  </si>
  <si>
    <t xml:space="preserve">  Jauges de niveau, économètres
</t>
  </si>
  <si>
    <t xml:space="preserve">  Centrifugeuses, réchauffeurs circuit combustible
</t>
  </si>
  <si>
    <t xml:space="preserve">  Matériel mobile (filtres, flexibles, ...) circuit combustibles
</t>
  </si>
  <si>
    <t xml:space="preserve">  AIR COMPRIME
</t>
  </si>
  <si>
    <t xml:space="preserve">  Compresseurs d’air, bouteilles, filtres, appareils de traitement .
</t>
  </si>
  <si>
    <t xml:space="preserve">  Circuit production et distribution d’air comprimé
</t>
  </si>
  <si>
    <t xml:space="preserve">  Air comprimé respirable (compresseur, accessoires…)
</t>
  </si>
  <si>
    <t xml:space="preserve">  Corne à brume et compresseurs
</t>
  </si>
  <si>
    <t xml:space="preserve">  Centrifugeuses, réchauffeur, circuit d’huile de graissage
</t>
  </si>
  <si>
    <t xml:space="preserve">  Caisses à huile de graissage et habillage
</t>
  </si>
  <si>
    <t xml:space="preserve">  Circuit huile graissage et dégazage carter moteur (avec pompes)
</t>
  </si>
  <si>
    <t xml:space="preserve">  HUILE DE GRAISSAGE
</t>
  </si>
  <si>
    <t xml:space="preserve">  HYDRAULIQUE DU BORD (CIRCUITS SEULS)
</t>
  </si>
  <si>
    <t xml:space="preserve">  Matériel mobile (filtres, flexibles, ...) circuits huile de graissage
</t>
  </si>
  <si>
    <t xml:space="preserve">  Circuit hydraulique appareil à gouverner
</t>
  </si>
  <si>
    <t xml:space="preserve">  Circuit hydraulique propulseurs latéraux
</t>
  </si>
  <si>
    <t xml:space="preserve">  Circuit hydraulique du pas d’hélice
</t>
  </si>
  <si>
    <t xml:space="preserve">  ÉCHAPPEMENTS
</t>
  </si>
  <si>
    <t xml:space="preserve">  Circuit échappement M.P. et G.E.
</t>
  </si>
  <si>
    <t xml:space="preserve">  Isolation des échappements
</t>
  </si>
  <si>
    <t xml:space="preserve">  Accessoires d’échappements (silencieux, compensateurs dilatation, ...)
</t>
  </si>
  <si>
    <t xml:space="preserve">  CIRCUITS SPECIAUX                         </t>
  </si>
  <si>
    <t xml:space="preserve">  CIRCUITS SPECIAUX / CIRCUITS FRET
</t>
  </si>
  <si>
    <t xml:space="preserve">  Circuit combustible fret
</t>
  </si>
  <si>
    <t xml:space="preserve">  Circuit eau douce fret
</t>
  </si>
  <si>
    <t xml:space="preserve">  Circuit ballastage fret
</t>
  </si>
  <si>
    <t xml:space="preserve">  Matériel mobile fret
</t>
  </si>
  <si>
    <t xml:space="preserve">  Circuit ciment fret
</t>
  </si>
  <si>
    <t xml:space="preserve">  Circuit boues fret
</t>
  </si>
  <si>
    <t xml:space="preserve">  Circuit saumure fret
</t>
  </si>
  <si>
    <t xml:space="preserve">  Circuit incendie externe (système Fi Fi)
</t>
  </si>
  <si>
    <t xml:space="preserve">  Circuits spéciaux divers
</t>
  </si>
  <si>
    <t xml:space="preserve">  Circuits de réchauffage (cuves, ponts…)
</t>
  </si>
  <si>
    <t xml:space="preserve">  CIRCUITS HYDRAULIQUES (TUYAUTERIES SEULES)
</t>
  </si>
  <si>
    <t xml:space="preserve">  Circuit hydraulique général
</t>
  </si>
  <si>
    <t xml:space="preserve">  Circuit hydraulique grues
</t>
  </si>
  <si>
    <t xml:space="preserve">  Circuit hydraulique équipements pêche (treuils, enrouleurs, ...)
</t>
  </si>
  <si>
    <t xml:space="preserve">  Circuit hydraulique treuils de remorquage, treuils spéciaux, power block
</t>
  </si>
  <si>
    <t xml:space="preserve">  Circuit hydraulique treuils scientifiques (sonde, hydrologie ...)
</t>
  </si>
  <si>
    <t xml:space="preserve">  Circuit hydraulique manœuvre portique, porte, panneaux ...
</t>
  </si>
  <si>
    <t xml:space="preserve">  Circuit hydraulique équipements “ poisson ” (portes trunk, tapis .)
</t>
  </si>
  <si>
    <t xml:space="preserve">  Circuit hydraulique stabilisateurs actifs
</t>
  </si>
  <si>
    <t xml:space="preserve">  CIRCUITS CONSERVATION  STOCKAGE
</t>
  </si>
  <si>
    <t xml:space="preserve">  Circuit de saumure
</t>
  </si>
  <si>
    <t xml:space="preserve">  Circuit de congélation
</t>
  </si>
  <si>
    <t xml:space="preserve">  AÉRATION NATURELLE
</t>
  </si>
  <si>
    <t xml:space="preserve">  Circuit aération naturelle
</t>
  </si>
  <si>
    <t xml:space="preserve">  Accessoires d’aération (champignons, manches, cols de cygne, vantelles ...)
</t>
  </si>
  <si>
    <t xml:space="preserve">  VENTILATION MECANIQUE (Y COMPRIS MACHINES)
</t>
  </si>
  <si>
    <t xml:space="preserve">  Ventilateurs
</t>
  </si>
  <si>
    <t xml:space="preserve">  Circuit ventilation mécanique emménagements et locaux techniques
</t>
  </si>
  <si>
    <t xml:space="preserve">  Circuit ventilation mécanique machines
</t>
  </si>
  <si>
    <t xml:space="preserve">  Circuit ventilation mécanique zones de fret
</t>
  </si>
  <si>
    <t xml:space="preserve">  CONDITIONNEMENT D’AIR
</t>
  </si>
  <si>
    <t xml:space="preserve">  Installation conditionnement d’air (batteries, échangeurs, CTA ...)
</t>
  </si>
  <si>
    <t xml:space="preserve">  Gaines de circulation conditionnement d’air
</t>
  </si>
  <si>
    <t xml:space="preserve">  INSTALLATION DE CHAUFFAGE
</t>
  </si>
  <si>
    <t xml:space="preserve">  Circuit de circulation eau chaude (avec radiateurs, chaudières, ...)
</t>
  </si>
  <si>
    <t xml:space="preserve">  Installation de chauffage électrique
</t>
  </si>
  <si>
    <t xml:space="preserve">  INSTALLATIONS MACHINES DE PROPULSION                     </t>
  </si>
  <si>
    <t xml:space="preserve">  GROUPE PROPULSIF
</t>
  </si>
  <si>
    <t xml:space="preserve">  Moteur(s) principal(aux)
</t>
  </si>
  <si>
    <t xml:space="preserve">  Réducteur(s) et accouplements
</t>
  </si>
  <si>
    <t xml:space="preserve">  Accouplements, auxiliaires et accessoires attelés
</t>
  </si>
  <si>
    <t xml:space="preserve">  Propulsion électrique
</t>
  </si>
  <si>
    <t xml:space="preserve">  Installation de l’ensemble propulsif (bâti, calage, fixation .)
</t>
  </si>
  <si>
    <t xml:space="preserve">  LIGNE D’ARBRES ET HÉLICES, HYDROJETS
</t>
  </si>
  <si>
    <t xml:space="preserve">  Lignes d’arbres porte hélices, hélices, cardans
</t>
  </si>
  <si>
    <t xml:space="preserve">  Tube d’étambot, paliers, presse-étoupe de cloison
</t>
  </si>
  <si>
    <t xml:space="preserve">  Propulseurs spéciaux (hydrojets, .)
</t>
  </si>
  <si>
    <t xml:space="preserve">  Pare filins, cages d’hélices
</t>
  </si>
  <si>
    <t xml:space="preserve">  CIRCUITS SUR GROUPE PROPULSIF [ne pas utiliser]
</t>
  </si>
  <si>
    <t xml:space="preserve">  Circuit de réfrigération groupe propulsif
</t>
  </si>
  <si>
    <t xml:space="preserve">  Circuit de graissage groupe propulsif
</t>
  </si>
  <si>
    <t xml:space="preserve">  Circuit air comprimé groupe propulsif
</t>
  </si>
  <si>
    <t xml:space="preserve">  Circuit combustible groupe propulsif
</t>
  </si>
  <si>
    <t xml:space="preserve">  APPAREILS DE MANOEUVRE &amp; CONTROLE DE PROPULSION
</t>
  </si>
  <si>
    <t xml:space="preserve">  Accessoires de contrôle de l’ensemble propulsif (pupitres, platines, ...)
</t>
  </si>
  <si>
    <t xml:space="preserve">  INSTRUMENTS DE NAVIGATION
</t>
  </si>
  <si>
    <t xml:space="preserve">  Instruments de navigation (compas, baromètres, sondes à main, jumelles, livres)
</t>
  </si>
  <si>
    <t xml:space="preserve">  Matériel de signalisation (cloche, pavillons, fusées, lampes, balises…)
</t>
  </si>
  <si>
    <t xml:space="preserve">  MATERIEL MEDICAL ET PHARMACEUTIQUE
</t>
  </si>
  <si>
    <t xml:space="preserve">  Unités médicales
</t>
  </si>
  <si>
    <t xml:space="preserve">  Équipements spécifiques local infirmerie (lit, valise réanimation, )
</t>
  </si>
  <si>
    <t xml:space="preserve">  OUTILLAGE – INVENTAIRE
</t>
  </si>
  <si>
    <t xml:space="preserve">  Passerelles d’embarquement, échelles de pilote, ballons de défense, bâche, taud
</t>
  </si>
  <si>
    <t xml:space="preserve">  Matériels réglementaires suivant prescription
</t>
  </si>
  <si>
    <t xml:space="preserve">  Outillage spécifique machine
</t>
  </si>
  <si>
    <t xml:space="preserve">  Outillage divers
</t>
  </si>
  <si>
    <t xml:space="preserve">  Vivres
</t>
  </si>
  <si>
    <t xml:space="preserve">  Fournitures de bureau
</t>
  </si>
  <si>
    <t xml:space="preserve">  Ber du navire
</t>
  </si>
  <si>
    <t xml:space="preserve">  MATÉRIEL DE PECHE
</t>
  </si>
  <si>
    <t xml:space="preserve">  Matériel de pêche
</t>
  </si>
  <si>
    <t xml:space="preserve">  Panneaux de chalut
</t>
  </si>
  <si>
    <t xml:space="preserve">  Boules de pêche
</t>
  </si>
  <si>
    <t xml:space="preserve">  Guindineaux
</t>
  </si>
  <si>
    <t xml:space="preserve">  Embouts de bourrelet
</t>
  </si>
  <si>
    <t xml:space="preserve">  Chaînes
</t>
  </si>
  <si>
    <t xml:space="preserve">  Grappins
</t>
  </si>
  <si>
    <t xml:space="preserve">  Dragues
</t>
  </si>
  <si>
    <t xml:space="preserve">  Cercles de débarquement
</t>
  </si>
  <si>
    <t xml:space="preserve">  Salabardes
</t>
  </si>
  <si>
    <t xml:space="preserve">  Anneaux
</t>
  </si>
  <si>
    <t xml:space="preserve">  Tolets
</t>
  </si>
  <si>
    <t xml:space="preserve">  Épissoirs
</t>
  </si>
  <si>
    <t xml:space="preserve">  Lest mobile
</t>
  </si>
  <si>
    <t xml:space="preserve">  Mailles
</t>
  </si>
  <si>
    <t xml:space="preserve">  Crocs
</t>
  </si>
  <si>
    <t xml:space="preserve">  Pinces à chien
</t>
  </si>
  <si>
    <t xml:space="preserve">  Clés à manille
</t>
  </si>
  <si>
    <t xml:space="preserve">  Coupe Câbles
</t>
  </si>
  <si>
    <t xml:space="preserve">  Pics à glace
</t>
  </si>
  <si>
    <t xml:space="preserve">  Barre à mine
</t>
  </si>
  <si>
    <t xml:space="preserve">  Pelles à glace
</t>
  </si>
  <si>
    <t xml:space="preserve">  Bas Crocs
</t>
  </si>
  <si>
    <t xml:space="preserve">  Râteaux à glace
</t>
  </si>
  <si>
    <t xml:space="preserve">  Gaffes
</t>
  </si>
  <si>
    <t xml:space="preserve">  Chasse – goupilles
</t>
  </si>
  <si>
    <t xml:space="preserve">  Matraques
</t>
  </si>
  <si>
    <t xml:space="preserve">  Matériels divers
</t>
  </si>
  <si>
    <t xml:space="preserve">  Peinture
</t>
  </si>
  <si>
    <t xml:space="preserve">  RECHANGES
</t>
  </si>
  <si>
    <t xml:space="preserve">  Pièces de rechange accessoires de coque
</t>
  </si>
  <si>
    <t xml:space="preserve">  Pièces de rechange installations d’entrepont
</t>
  </si>
  <si>
    <t xml:space="preserve">  Pièces de rechange installations de pont
</t>
  </si>
  <si>
    <t xml:space="preserve">  Pièces de rechange installations de stockage
</t>
  </si>
  <si>
    <t xml:space="preserve">  Pièces de rechange circuits coques et machine
</t>
  </si>
  <si>
    <t xml:space="preserve">  Pièces de rechange électriques et électroniques
</t>
  </si>
  <si>
    <t xml:space="preserve">  Pièces de rechange circuits spéciaux fret
</t>
  </si>
  <si>
    <t xml:space="preserve">  Pièces de rechange ventilation - chauffage - conditionnement d’air
</t>
  </si>
  <si>
    <t xml:space="preserve">  Pièces de rechange circuits spéciaux hydraulique
</t>
  </si>
  <si>
    <t xml:space="preserve">  Pièces de rechange mécanique (propulsion et production d’énergie)
</t>
  </si>
  <si>
    <t xml:space="preserve">  Pièces de rechange diverses (tôle, profilés, tube, boulonnerie, .)
</t>
  </si>
  <si>
    <t xml:space="preserve">  PROVISION ARMATEUR                      </t>
  </si>
  <si>
    <t xml:space="preserve">  DEPENSES SUR PROVISIONS
</t>
  </si>
  <si>
    <t xml:space="preserve">  COQUE METALLIQUE
</t>
  </si>
  <si>
    <t xml:space="preserve">  COQUE BOIS</t>
  </si>
  <si>
    <t xml:space="preserve">008000   
  ELECTRICITE – ELECTRONIQUE                    </t>
  </si>
  <si>
    <t xml:space="preserve">  FRAIS TECHNIQUES</t>
  </si>
  <si>
    <t>Affaire :</t>
  </si>
  <si>
    <t xml:space="preserve">Taux horaire Prod: </t>
  </si>
  <si>
    <t xml:space="preserve">Taux horaire BE: </t>
  </si>
  <si>
    <t>NUMERO_AFFAIRE</t>
  </si>
  <si>
    <t>DESIGNATION_AFFAIRE</t>
  </si>
  <si>
    <t>FONCTION</t>
  </si>
  <si>
    <t>LIBELLE_FONCTION</t>
  </si>
  <si>
    <t>CODE_ACTIVITE_ARTICLE</t>
  </si>
  <si>
    <t>LIBELLE_ACTIVITE_ARTICLE</t>
  </si>
  <si>
    <t>NBRE_HEURES</t>
  </si>
  <si>
    <t>MONTANT_HEURES</t>
  </si>
  <si>
    <t>QUANTITE</t>
  </si>
  <si>
    <t>UNITE</t>
  </si>
  <si>
    <t>PRIX_UNITAIRE</t>
  </si>
  <si>
    <t>MONTANT_TOTAL</t>
  </si>
  <si>
    <t>LIBELLE_FONCTION_SUITE</t>
  </si>
  <si>
    <t>NOM_PRENOM</t>
  </si>
  <si>
    <t>NUMERO_AFFAIRE_BASE</t>
  </si>
  <si>
    <t>UN</t>
  </si>
  <si>
    <t/>
  </si>
  <si>
    <t>Nom Onglet AS400 :</t>
  </si>
  <si>
    <t>Date extraction</t>
  </si>
  <si>
    <t>Total §00000-15000</t>
  </si>
  <si>
    <t>Total :</t>
  </si>
  <si>
    <t>M.O Production</t>
  </si>
  <si>
    <t>M.O BE</t>
  </si>
  <si>
    <t>Management d' affaire</t>
  </si>
  <si>
    <t>Avancement des travaux</t>
  </si>
  <si>
    <t>Nettoyage bords et abords</t>
  </si>
  <si>
    <t>incluant :</t>
  </si>
  <si>
    <t>Essais</t>
  </si>
  <si>
    <t>Fichier AS400 :</t>
  </si>
  <si>
    <t>Extraction du :</t>
  </si>
  <si>
    <t xml:space="preserve">Libellé </t>
  </si>
  <si>
    <t>Heures</t>
  </si>
  <si>
    <t>Mat/ST</t>
  </si>
  <si>
    <t>Nomenclature</t>
  </si>
  <si>
    <t>Total</t>
  </si>
  <si>
    <t>DIVERS       HORS NOMENCLATURES</t>
  </si>
  <si>
    <t>VARIOUS ASMINISTRATIVES EXPENSES</t>
  </si>
  <si>
    <t>RDA200</t>
  </si>
  <si>
    <t>TRO</t>
  </si>
  <si>
    <t>UDI25S</t>
  </si>
  <si>
    <t>Fichier extrait</t>
  </si>
  <si>
    <t>A</t>
  </si>
  <si>
    <t>Affaire</t>
  </si>
  <si>
    <t>blabla A</t>
  </si>
  <si>
    <t>blabla B</t>
  </si>
  <si>
    <t>blabla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</si>
</sst>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h]_-;\-* #,##0\ [$h]_-;_-* &quot;-&quot;\ [$h]_-;_-@_-"/>
    <numFmt numFmtId="165" formatCode="#,##0\ &quot;€&quot;"/>
    <numFmt numFmtId="166" formatCode="_-* #,##0\ [$€/h]_-;\-* #,##0\ [$€/h_]_-;_-@_-"/>
    <numFmt numFmtId="167" formatCode="_-* #,##0.00\ [$€/h]_-;\-* #,##0.00\ [$€/h]_-;_-* &quot;-&quot;??\ [$€/h]_-;_-@_-"/>
    <numFmt numFmtId="168" formatCode="_-* #,##0\ &quot;€&quot;_-;\-* #,##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sz val="10"/>
      <name val="Calibri"/>
      <family val="2"/>
    </font>
    <font>
      <b/>
      <sz val="10"/>
      <color indexed="8"/>
      <name val="Calibri"/>
      <family val="2"/>
    </font>
    <font>
      <b/>
      <sz val="10"/>
      <name val="Calibri"/>
      <family val="2"/>
    </font>
    <font>
      <sz val="10"/>
      <color indexed="8"/>
      <name val="Calibri"/>
      <family val="2"/>
    </font>
    <font>
      <strike/>
      <sz val="10"/>
      <color indexed="8"/>
      <name val="Calibri"/>
      <family val="2"/>
    </font>
    <font>
      <b/>
      <strike/>
      <sz val="10"/>
      <color indexed="8"/>
      <name val="Calibri"/>
      <family val="2"/>
    </font>
    <font>
      <sz val="10"/>
      <color indexed="18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  <font>
      <sz val="11"/>
      <name val="Calibri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Protection="0">
      <alignment vertical="top" wrapText="1"/>
    </xf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left"/>
    </xf>
    <xf numFmtId="0" fontId="4" fillId="2" borderId="1" xfId="1" applyFont="1" applyFill="1" applyBorder="1" applyAlignment="1">
      <alignment horizontal="left" vertical="top" wrapText="1"/>
    </xf>
    <xf numFmtId="0" fontId="4" fillId="0" borderId="0" xfId="1" applyFont="1">
      <alignment vertical="top" wrapText="1"/>
    </xf>
    <xf numFmtId="0" fontId="3" fillId="0" borderId="0" xfId="1">
      <alignment vertical="top" wrapText="1"/>
    </xf>
    <xf numFmtId="49" fontId="0" fillId="0" borderId="0" xfId="0" applyNumberFormat="1" applyAlignment="1">
      <alignment horizontal="left"/>
    </xf>
    <xf numFmtId="49" fontId="6" fillId="2" borderId="1" xfId="1" applyNumberFormat="1" applyFont="1" applyFill="1" applyBorder="1" applyAlignment="1">
      <alignment horizontal="left" vertical="top" wrapText="1"/>
    </xf>
    <xf numFmtId="49" fontId="5" fillId="2" borderId="1" xfId="1" applyNumberFormat="1" applyFont="1" applyFill="1" applyBorder="1" applyAlignment="1">
      <alignment vertical="top" wrapText="1"/>
    </xf>
    <xf numFmtId="49" fontId="6" fillId="2" borderId="1" xfId="1" applyNumberFormat="1" applyFont="1" applyFill="1" applyBorder="1" applyAlignment="1">
      <alignment horizontal="left" vertical="center" wrapText="1"/>
    </xf>
    <xf numFmtId="49" fontId="4" fillId="2" borderId="1" xfId="1" applyNumberFormat="1" applyFont="1" applyFill="1" applyBorder="1" applyAlignment="1">
      <alignment horizontal="left" vertical="top" wrapText="1"/>
    </xf>
    <xf numFmtId="49" fontId="4" fillId="2" borderId="1" xfId="1" applyNumberFormat="1" applyFont="1" applyFill="1" applyBorder="1" applyAlignment="1">
      <alignment horizontal="left" vertical="center" wrapText="1"/>
    </xf>
    <xf numFmtId="0" fontId="2" fillId="0" borderId="0" xfId="0" applyFont="1" applyAlignment="1">
      <alignment vertical="center"/>
    </xf>
    <xf numFmtId="0" fontId="0" fillId="0" borderId="0" xfId="0" applyFont="1"/>
    <xf numFmtId="16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2" fillId="3" borderId="0" xfId="0" applyFont="1" applyFill="1"/>
    <xf numFmtId="0" fontId="0" fillId="0" borderId="0" xfId="0" applyFont="1" applyFill="1"/>
    <xf numFmtId="164" fontId="2" fillId="3" borderId="0" xfId="0" applyNumberFormat="1" applyFont="1" applyFill="1" applyAlignment="1">
      <alignment horizontal="right"/>
    </xf>
    <xf numFmtId="165" fontId="2" fillId="3" borderId="0" xfId="0" applyNumberFormat="1" applyFont="1" applyFill="1" applyAlignment="1">
      <alignment horizontal="right"/>
    </xf>
    <xf numFmtId="49" fontId="5" fillId="2" borderId="1" xfId="1" applyNumberFormat="1" applyFont="1" applyFill="1" applyBorder="1" applyAlignment="1">
      <alignment horizontal="left" vertical="top" wrapText="1"/>
    </xf>
    <xf numFmtId="49" fontId="7" fillId="2" borderId="1" xfId="1" applyNumberFormat="1" applyFont="1" applyFill="1" applyBorder="1" applyAlignment="1">
      <alignment horizontal="left" vertical="top" wrapText="1"/>
    </xf>
    <xf numFmtId="49" fontId="8" fillId="2" borderId="1" xfId="1" applyNumberFormat="1" applyFont="1" applyFill="1" applyBorder="1" applyAlignment="1">
      <alignment horizontal="left" vertical="top" wrapText="1"/>
    </xf>
    <xf numFmtId="49" fontId="0" fillId="0" borderId="0" xfId="0" applyNumberFormat="1" applyFont="1"/>
    <xf numFmtId="0" fontId="0" fillId="5" borderId="0" xfId="0" applyFont="1" applyFill="1"/>
    <xf numFmtId="49" fontId="0" fillId="5" borderId="0" xfId="0" applyNumberFormat="1" applyFont="1" applyFill="1" applyAlignment="1">
      <alignment vertical="center"/>
    </xf>
    <xf numFmtId="164" fontId="0" fillId="5" borderId="0" xfId="0" applyNumberFormat="1" applyFont="1" applyFill="1" applyAlignment="1">
      <alignment horizontal="right"/>
    </xf>
    <xf numFmtId="165" fontId="0" fillId="5" borderId="0" xfId="0" applyNumberFormat="1" applyFont="1" applyFill="1" applyAlignment="1">
      <alignment horizontal="right"/>
    </xf>
    <xf numFmtId="49" fontId="2" fillId="3" borderId="0" xfId="0" applyNumberFormat="1" applyFont="1" applyFill="1" applyAlignment="1">
      <alignment vertical="center"/>
    </xf>
    <xf numFmtId="49" fontId="2" fillId="3" borderId="0" xfId="0" applyNumberFormat="1" applyFont="1" applyFill="1" applyAlignment="1">
      <alignment horizontal="left" vertical="center"/>
    </xf>
    <xf numFmtId="0" fontId="11" fillId="0" borderId="0" xfId="0" applyFont="1"/>
    <xf numFmtId="0" fontId="11" fillId="0" borderId="0" xfId="0" applyFont="1" applyFill="1"/>
    <xf numFmtId="0" fontId="11" fillId="0" borderId="0" xfId="0" applyFont="1" applyFill="1" applyAlignment="1">
      <alignment vertical="center"/>
    </xf>
    <xf numFmtId="164" fontId="11" fillId="0" borderId="0" xfId="0" applyNumberFormat="1" applyFont="1" applyFill="1" applyAlignment="1">
      <alignment horizontal="right"/>
    </xf>
    <xf numFmtId="165" fontId="11" fillId="0" borderId="0" xfId="0" applyNumberFormat="1" applyFont="1" applyFill="1" applyAlignment="1">
      <alignment horizontal="right"/>
    </xf>
    <xf numFmtId="49" fontId="11" fillId="0" borderId="0" xfId="0" applyNumberFormat="1" applyFont="1" applyFill="1" applyAlignment="1">
      <alignment vertical="center"/>
    </xf>
    <xf numFmtId="0" fontId="11" fillId="0" borderId="0" xfId="0" applyFont="1" applyAlignment="1">
      <alignment vertical="center"/>
    </xf>
    <xf numFmtId="49" fontId="11" fillId="0" borderId="0" xfId="0" applyNumberFormat="1" applyFont="1" applyAlignment="1">
      <alignment vertical="center"/>
    </xf>
    <xf numFmtId="49" fontId="12" fillId="0" borderId="0" xfId="0" applyNumberFormat="1" applyFont="1" applyFill="1" applyAlignment="1">
      <alignment vertical="center"/>
    </xf>
    <xf numFmtId="49" fontId="0" fillId="5" borderId="0" xfId="0" applyNumberFormat="1" applyFont="1" applyFill="1" applyAlignment="1">
      <alignment horizontal="left" vertical="center"/>
    </xf>
    <xf numFmtId="0" fontId="13" fillId="0" borderId="0" xfId="0" applyFont="1" applyAlignment="1">
      <alignment horizontal="right"/>
    </xf>
    <xf numFmtId="0" fontId="13" fillId="0" borderId="0" xfId="0" applyFont="1"/>
    <xf numFmtId="166" fontId="0" fillId="0" borderId="0" xfId="0" applyNumberFormat="1"/>
    <xf numFmtId="0" fontId="2" fillId="0" borderId="0" xfId="0" applyFont="1" applyAlignment="1">
      <alignment horizontal="right" vertical="center"/>
    </xf>
    <xf numFmtId="49" fontId="0" fillId="0" borderId="0" xfId="0" applyNumberFormat="1" applyAlignment="1">
      <alignment horizontal="center"/>
    </xf>
    <xf numFmtId="0" fontId="14" fillId="0" borderId="0" xfId="0" applyFont="1" applyAlignment="1">
      <alignment vertical="center"/>
    </xf>
    <xf numFmtId="49" fontId="11" fillId="0" borderId="0" xfId="0" applyNumberFormat="1" applyFont="1"/>
    <xf numFmtId="49" fontId="0" fillId="4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 vertical="center"/>
    </xf>
    <xf numFmtId="165" fontId="0" fillId="0" borderId="0" xfId="0" applyNumberFormat="1" applyAlignment="1">
      <alignment horizontal="left"/>
    </xf>
    <xf numFmtId="0" fontId="11" fillId="0" borderId="0" xfId="0" applyFont="1" applyAlignment="1">
      <alignment horizontal="right" vertical="center"/>
    </xf>
    <xf numFmtId="167" fontId="0" fillId="4" borderId="0" xfId="0" applyNumberFormat="1" applyFill="1"/>
    <xf numFmtId="164" fontId="2" fillId="0" borderId="2" xfId="0" applyNumberFormat="1" applyFont="1" applyBorder="1" applyAlignment="1">
      <alignment horizontal="right"/>
    </xf>
    <xf numFmtId="165" fontId="2" fillId="0" borderId="2" xfId="0" applyNumberFormat="1" applyFont="1" applyBorder="1" applyAlignment="1">
      <alignment horizontal="right"/>
    </xf>
    <xf numFmtId="165" fontId="2" fillId="0" borderId="2" xfId="0" applyNumberFormat="1" applyFont="1" applyBorder="1"/>
    <xf numFmtId="14" fontId="15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3" fillId="0" borderId="3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6" fillId="0" borderId="4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164" fontId="18" fillId="0" borderId="3" xfId="3" applyNumberFormat="1" applyFont="1" applyFill="1" applyBorder="1" applyAlignment="1">
      <alignment horizontal="center" vertical="center"/>
    </xf>
    <xf numFmtId="168" fontId="18" fillId="0" borderId="3" xfId="4" applyNumberFormat="1" applyFont="1" applyFill="1" applyBorder="1" applyAlignment="1">
      <alignment horizontal="center" vertical="center"/>
    </xf>
    <xf numFmtId="165" fontId="2" fillId="3" borderId="0" xfId="0" applyNumberFormat="1" applyFont="1" applyFill="1"/>
    <xf numFmtId="0" fontId="2" fillId="0" borderId="1" xfId="0" applyFont="1" applyBorder="1" applyAlignment="1">
      <alignment horizontal="center"/>
    </xf>
    <xf numFmtId="0" fontId="0" fillId="6" borderId="0" xfId="0" applyFill="1"/>
    <xf numFmtId="49" fontId="2" fillId="3" borderId="0" xfId="0" applyNumberFormat="1" applyFont="1" applyFill="1" applyAlignment="1"/>
    <xf numFmtId="14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</cellXfs>
  <cellStyles count="5">
    <cellStyle name="Milliers" xfId="3" builtinId="3"/>
    <cellStyle name="Monétaire" xfId="4" builtinId="4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FOCUS SEAS" connectionId="1" autoFormatId="16" applyNumberFormats="0" applyBorderFormats="0" applyFontFormats="0" applyPatternFormats="0" applyAlignmentFormats="0" applyWidthHeightFormats="0">
  <queryTableRefresh nextId="25">
    <queryTableFields count="15">
      <queryTableField id="1" name="NUMERO_AFFAIRE" tableColumnId="1"/>
      <queryTableField id="2" name="DESIGNATION_AFFAIRE" tableColumnId="2"/>
      <queryTableField id="3" name="FONCTION" tableColumnId="3"/>
      <queryTableField id="4" name="LIBELLE_FONCTION" tableColumnId="4"/>
      <queryTableField id="5" name="CODE_ACTIVITE_ARTICLE" tableColumnId="5"/>
      <queryTableField id="6" name="LIBELLE_ACTIVITE_ARTICLE" tableColumnId="6"/>
      <queryTableField id="7" name="NBRE_HEURES" tableColumnId="7"/>
      <queryTableField id="8" name="MONTANT_HEURES" tableColumnId="8"/>
      <queryTableField id="9" name="QUANTITE" tableColumnId="9"/>
      <queryTableField id="10" name="UNITE" tableColumnId="10"/>
      <queryTableField id="11" name="PRIX_UNITAIRE" tableColumnId="11"/>
      <queryTableField id="12" name="MONTANT_TOTAL" tableColumnId="12"/>
      <queryTableField id="13" name="LIBELLE_FONCTION_SUITE" tableColumnId="13"/>
      <queryTableField id="14" name="NOM_PRENOM" tableColumnId="14"/>
      <queryTableField id="15" name="NUMERO_AFFAIRE_BASE" tableColumnId="15"/>
    </queryTableFields>
    <queryTableDeletedFields count="9">
      <deletedField name="NUMERO_AFFAIRE_REGR"/>
      <deletedField name="PRIX_UNITAIRE_DEV"/>
      <deletedField name="MONTANT_TOTAL_DEV"/>
      <deletedField name="CODE_DEVISE"/>
      <deletedField name="COMMANDE_ACHAT"/>
      <deletedField name="DT_1ER_DEP_NOMENC"/>
      <deletedField name="DT_DER_DEP_NOMENC"/>
      <deletedField name="DT_1ER_DEP_AFFAIRE"/>
      <deletedField name="DT_DER_DEP_AFFAIR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6" name="Tableau_FOCUS_SEAS" displayName="Tableau_FOCUS_SEAS" ref="D3:R6" tableType="queryTable" totalsRowShown="0">
  <autoFilter ref="D3:R6"/>
  <tableColumns count="15">
    <tableColumn id="1" uniqueName="1" name="NUMERO_AFFAIRE" queryTableFieldId="1"/>
    <tableColumn id="2" uniqueName="2" name="DESIGNATION_AFFAIRE" queryTableFieldId="2"/>
    <tableColumn id="3" uniqueName="3" name="FONCTION" queryTableFieldId="3"/>
    <tableColumn id="4" uniqueName="4" name="LIBELLE_FONCTION" queryTableFieldId="4"/>
    <tableColumn id="5" uniqueName="5" name="CODE_ACTIVITE_ARTICLE" queryTableFieldId="5"/>
    <tableColumn id="6" uniqueName="6" name="LIBELLE_ACTIVITE_ARTICLE" queryTableFieldId="6"/>
    <tableColumn id="7" uniqueName="7" name="NBRE_HEURES" queryTableFieldId="7"/>
    <tableColumn id="8" uniqueName="8" name="MONTANT_HEURES" queryTableFieldId="8"/>
    <tableColumn id="9" uniqueName="9" name="QUANTITE" queryTableFieldId="9"/>
    <tableColumn id="10" uniqueName="10" name="UNITE" queryTableFieldId="10"/>
    <tableColumn id="11" uniqueName="11" name="PRIX_UNITAIRE" queryTableFieldId="11"/>
    <tableColumn id="12" uniqueName="12" name="MONTANT_TOTAL" queryTableFieldId="12"/>
    <tableColumn id="13" uniqueName="13" name="LIBELLE_FONCTION_SUITE" queryTableFieldId="13"/>
    <tableColumn id="14" uniqueName="14" name="NOM_PRENOM" queryTableFieldId="14"/>
    <tableColumn id="15" uniqueName="15" name="NUMERO_AFFAIRE_BASE" queryTableField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78"/>
  <sheetViews>
    <sheetView topLeftCell="A37" workbookViewId="0">
      <selection activeCell="B37" sqref="B37"/>
    </sheetView>
  </sheetViews>
  <sheetFormatPr baseColWidth="10" defaultRowHeight="12.75" x14ac:dyDescent="0.25"/>
  <cols>
    <col min="1" max="1" width="11.5703125" style="4" customWidth="1"/>
    <col min="2" max="2" width="47" style="4" customWidth="1"/>
    <col min="3" max="3" width="46.85546875" style="4" customWidth="1"/>
    <col min="4" max="16384" width="11.42578125" style="4"/>
  </cols>
  <sheetData>
    <row r="1" spans="1:5" s="3" customFormat="1" ht="12.75" customHeight="1" x14ac:dyDescent="0.25">
      <c r="A1" s="2"/>
      <c r="B1" s="19" t="s">
        <v>309</v>
      </c>
      <c r="C1" s="19" t="s">
        <v>310</v>
      </c>
      <c r="E1" s="3" t="s">
        <v>950</v>
      </c>
    </row>
    <row r="2" spans="1:5" s="3" customFormat="1" ht="12.75" customHeight="1" x14ac:dyDescent="0.25">
      <c r="A2" s="5" t="s">
        <v>819</v>
      </c>
      <c r="B2" s="7" t="s">
        <v>311</v>
      </c>
      <c r="C2" s="7" t="s">
        <v>312</v>
      </c>
    </row>
    <row r="3" spans="1:5" s="3" customFormat="1" ht="12.75" customHeight="1" x14ac:dyDescent="0.25">
      <c r="A3" s="5" t="s">
        <v>770</v>
      </c>
      <c r="B3" s="19" t="s">
        <v>938</v>
      </c>
      <c r="C3" s="19" t="s">
        <v>313</v>
      </c>
    </row>
    <row r="4" spans="1:5" s="3" customFormat="1" ht="12.75" customHeight="1" x14ac:dyDescent="0.25">
      <c r="A4" s="1" t="s">
        <v>0</v>
      </c>
      <c r="B4" s="20" t="s">
        <v>948</v>
      </c>
      <c r="C4" s="20" t="s">
        <v>314</v>
      </c>
    </row>
    <row r="5" spans="1:5" s="3" customFormat="1" ht="12.75" customHeight="1" x14ac:dyDescent="0.25">
      <c r="A5" s="1" t="s">
        <v>1</v>
      </c>
      <c r="B5" s="20" t="s">
        <v>940</v>
      </c>
      <c r="C5" s="20" t="s">
        <v>315</v>
      </c>
    </row>
    <row r="6" spans="1:5" s="3" customFormat="1" ht="12.75" customHeight="1" x14ac:dyDescent="0.25">
      <c r="A6" s="5" t="s">
        <v>771</v>
      </c>
      <c r="B6" s="20" t="s">
        <v>939</v>
      </c>
      <c r="C6" s="20" t="s">
        <v>316</v>
      </c>
    </row>
    <row r="7" spans="1:5" s="3" customFormat="1" ht="12.75" customHeight="1" x14ac:dyDescent="0.25">
      <c r="A7" s="5" t="s">
        <v>772</v>
      </c>
      <c r="B7" s="20" t="s">
        <v>941</v>
      </c>
      <c r="C7" s="20" t="s">
        <v>317</v>
      </c>
    </row>
    <row r="8" spans="1:5" s="3" customFormat="1" ht="12.75" customHeight="1" x14ac:dyDescent="0.25">
      <c r="A8" s="5" t="s">
        <v>2</v>
      </c>
      <c r="B8" s="20" t="s">
        <v>947</v>
      </c>
      <c r="C8" s="20" t="s">
        <v>318</v>
      </c>
    </row>
    <row r="9" spans="1:5" s="3" customFormat="1" ht="12.75" customHeight="1" x14ac:dyDescent="0.25">
      <c r="A9" s="5" t="s">
        <v>3</v>
      </c>
      <c r="B9" s="20" t="s">
        <v>942</v>
      </c>
      <c r="C9" s="20" t="s">
        <v>319</v>
      </c>
    </row>
    <row r="10" spans="1:5" s="3" customFormat="1" ht="12.75" customHeight="1" x14ac:dyDescent="0.25">
      <c r="A10" s="5" t="s">
        <v>773</v>
      </c>
      <c r="B10" s="20" t="s">
        <v>943</v>
      </c>
      <c r="C10" s="20" t="s">
        <v>320</v>
      </c>
    </row>
    <row r="11" spans="1:5" s="3" customFormat="1" ht="12.75" customHeight="1" x14ac:dyDescent="0.25">
      <c r="A11" s="5" t="s">
        <v>4</v>
      </c>
      <c r="B11" s="20" t="s">
        <v>944</v>
      </c>
      <c r="C11" s="20" t="s">
        <v>321</v>
      </c>
    </row>
    <row r="12" spans="1:5" s="3" customFormat="1" ht="12.75" customHeight="1" x14ac:dyDescent="0.25">
      <c r="A12" s="5" t="s">
        <v>5</v>
      </c>
      <c r="B12" s="20" t="s">
        <v>945</v>
      </c>
      <c r="C12" s="20" t="s">
        <v>322</v>
      </c>
    </row>
    <row r="13" spans="1:5" s="3" customFormat="1" ht="12.75" customHeight="1" x14ac:dyDescent="0.25">
      <c r="A13" s="5" t="s">
        <v>6</v>
      </c>
      <c r="B13" s="19" t="s">
        <v>946</v>
      </c>
      <c r="C13" s="19" t="s">
        <v>323</v>
      </c>
    </row>
    <row r="14" spans="1:5" s="3" customFormat="1" ht="12.75" customHeight="1" x14ac:dyDescent="0.25">
      <c r="A14" s="6" t="s">
        <v>7</v>
      </c>
      <c r="B14" s="20" t="s">
        <v>949</v>
      </c>
      <c r="C14" s="20" t="s">
        <v>324</v>
      </c>
    </row>
    <row r="15" spans="1:5" s="3" customFormat="1" ht="12.75" customHeight="1" x14ac:dyDescent="0.25">
      <c r="A15" s="6" t="s">
        <v>8</v>
      </c>
      <c r="B15" s="20" t="s">
        <v>951</v>
      </c>
      <c r="C15" s="20" t="s">
        <v>325</v>
      </c>
    </row>
    <row r="16" spans="1:5" s="3" customFormat="1" ht="12.75" customHeight="1" x14ac:dyDescent="0.25">
      <c r="A16" s="6" t="s">
        <v>9</v>
      </c>
      <c r="B16" s="20" t="s">
        <v>954</v>
      </c>
      <c r="C16" s="20" t="s">
        <v>326</v>
      </c>
    </row>
    <row r="17" spans="1:3" s="3" customFormat="1" ht="12.75" customHeight="1" x14ac:dyDescent="0.25">
      <c r="A17" s="6" t="s">
        <v>10</v>
      </c>
      <c r="B17" s="20" t="s">
        <v>952</v>
      </c>
      <c r="C17" s="20" t="s">
        <v>327</v>
      </c>
    </row>
    <row r="18" spans="1:3" s="3" customFormat="1" ht="12.75" customHeight="1" x14ac:dyDescent="0.25">
      <c r="A18" s="6" t="s">
        <v>11</v>
      </c>
      <c r="B18" s="20" t="s">
        <v>955</v>
      </c>
      <c r="C18" s="20" t="s">
        <v>328</v>
      </c>
    </row>
    <row r="19" spans="1:3" s="3" customFormat="1" ht="12.75" customHeight="1" x14ac:dyDescent="0.25">
      <c r="A19" s="6" t="s">
        <v>12</v>
      </c>
      <c r="B19" s="20" t="s">
        <v>953</v>
      </c>
      <c r="C19" s="20" t="s">
        <v>329</v>
      </c>
    </row>
    <row r="20" spans="1:3" s="3" customFormat="1" ht="12.75" customHeight="1" x14ac:dyDescent="0.25">
      <c r="A20" s="6" t="s">
        <v>13</v>
      </c>
      <c r="B20" s="20" t="s">
        <v>958</v>
      </c>
      <c r="C20" s="20" t="s">
        <v>330</v>
      </c>
    </row>
    <row r="21" spans="1:3" s="3" customFormat="1" ht="12.75" customHeight="1" x14ac:dyDescent="0.25">
      <c r="A21" s="6" t="s">
        <v>14</v>
      </c>
      <c r="B21" s="20" t="s">
        <v>956</v>
      </c>
      <c r="C21" s="20" t="s">
        <v>331</v>
      </c>
    </row>
    <row r="22" spans="1:3" s="3" customFormat="1" ht="12.75" customHeight="1" x14ac:dyDescent="0.25">
      <c r="A22" s="6" t="s">
        <v>15</v>
      </c>
      <c r="B22" s="21" t="s">
        <v>961</v>
      </c>
      <c r="C22" s="21" t="s">
        <v>332</v>
      </c>
    </row>
    <row r="23" spans="1:3" s="3" customFormat="1" ht="12.75" customHeight="1" x14ac:dyDescent="0.25">
      <c r="A23" s="6" t="s">
        <v>16</v>
      </c>
      <c r="B23" s="20" t="s">
        <v>959</v>
      </c>
      <c r="C23" s="20" t="s">
        <v>333</v>
      </c>
    </row>
    <row r="24" spans="1:3" s="3" customFormat="1" ht="12.75" customHeight="1" x14ac:dyDescent="0.25">
      <c r="A24" s="6" t="s">
        <v>17</v>
      </c>
      <c r="B24" s="20" t="s">
        <v>957</v>
      </c>
      <c r="C24" s="20" t="s">
        <v>334</v>
      </c>
    </row>
    <row r="25" spans="1:3" s="3" customFormat="1" ht="12.75" customHeight="1" x14ac:dyDescent="0.25">
      <c r="A25" s="6" t="s">
        <v>18</v>
      </c>
      <c r="B25" s="20" t="s">
        <v>960</v>
      </c>
      <c r="C25" s="20" t="s">
        <v>335</v>
      </c>
    </row>
    <row r="26" spans="1:3" s="3" customFormat="1" ht="12.75" customHeight="1" x14ac:dyDescent="0.25">
      <c r="A26" s="6" t="s">
        <v>19</v>
      </c>
      <c r="B26" s="20" t="s">
        <v>962</v>
      </c>
      <c r="C26" s="20" t="s">
        <v>336</v>
      </c>
    </row>
    <row r="27" spans="1:3" s="3" customFormat="1" ht="12.75" customHeight="1" x14ac:dyDescent="0.25">
      <c r="A27" s="6" t="s">
        <v>20</v>
      </c>
      <c r="B27" s="20" t="s">
        <v>963</v>
      </c>
      <c r="C27" s="20" t="s">
        <v>337</v>
      </c>
    </row>
    <row r="28" spans="1:3" s="3" customFormat="1" ht="12.75" customHeight="1" x14ac:dyDescent="0.25">
      <c r="A28" s="6" t="s">
        <v>21</v>
      </c>
      <c r="B28" s="20" t="s">
        <v>965</v>
      </c>
      <c r="C28" s="20" t="s">
        <v>338</v>
      </c>
    </row>
    <row r="29" spans="1:3" s="3" customFormat="1" ht="12.75" customHeight="1" x14ac:dyDescent="0.25">
      <c r="A29" s="6" t="s">
        <v>22</v>
      </c>
      <c r="B29" s="20" t="s">
        <v>964</v>
      </c>
      <c r="C29" s="20" t="s">
        <v>339</v>
      </c>
    </row>
    <row r="30" spans="1:3" s="3" customFormat="1" ht="12.75" customHeight="1" x14ac:dyDescent="0.25">
      <c r="A30" s="6" t="s">
        <v>23</v>
      </c>
      <c r="B30" s="20" t="s">
        <v>973</v>
      </c>
      <c r="C30" s="20" t="s">
        <v>340</v>
      </c>
    </row>
    <row r="31" spans="1:3" s="3" customFormat="1" ht="12.75" customHeight="1" x14ac:dyDescent="0.25">
      <c r="A31" s="6" t="s">
        <v>24</v>
      </c>
      <c r="B31" s="20" t="s">
        <v>972</v>
      </c>
      <c r="C31" s="20" t="s">
        <v>341</v>
      </c>
    </row>
    <row r="32" spans="1:3" s="3" customFormat="1" ht="12.75" customHeight="1" x14ac:dyDescent="0.25">
      <c r="A32" s="6" t="s">
        <v>774</v>
      </c>
      <c r="B32" s="20" t="s">
        <v>974</v>
      </c>
      <c r="C32" s="20" t="s">
        <v>342</v>
      </c>
    </row>
    <row r="33" spans="1:3" s="3" customFormat="1" ht="12.75" customHeight="1" x14ac:dyDescent="0.25">
      <c r="A33" s="6" t="s">
        <v>25</v>
      </c>
      <c r="B33" s="20" t="s">
        <v>966</v>
      </c>
      <c r="C33" s="20" t="s">
        <v>343</v>
      </c>
    </row>
    <row r="34" spans="1:3" s="3" customFormat="1" ht="12.75" customHeight="1" x14ac:dyDescent="0.25">
      <c r="A34" s="6" t="s">
        <v>775</v>
      </c>
      <c r="B34" s="20" t="s">
        <v>975</v>
      </c>
      <c r="C34" s="19" t="s">
        <v>344</v>
      </c>
    </row>
    <row r="35" spans="1:3" s="3" customFormat="1" ht="12.75" customHeight="1" x14ac:dyDescent="0.25">
      <c r="A35" s="6" t="s">
        <v>776</v>
      </c>
      <c r="B35" s="20" t="s">
        <v>967</v>
      </c>
      <c r="C35" s="20" t="s">
        <v>345</v>
      </c>
    </row>
    <row r="36" spans="1:3" s="3" customFormat="1" ht="12.75" customHeight="1" x14ac:dyDescent="0.25">
      <c r="A36" s="6" t="s">
        <v>26</v>
      </c>
      <c r="B36" s="20" t="s">
        <v>971</v>
      </c>
      <c r="C36" s="21" t="s">
        <v>346</v>
      </c>
    </row>
    <row r="37" spans="1:3" s="3" customFormat="1" ht="12.75" customHeight="1" x14ac:dyDescent="0.25">
      <c r="A37" s="7" t="s">
        <v>347</v>
      </c>
      <c r="B37" s="19" t="s">
        <v>1404</v>
      </c>
      <c r="C37" s="7" t="s">
        <v>348</v>
      </c>
    </row>
    <row r="38" spans="1:3" s="3" customFormat="1" ht="12.75" customHeight="1" x14ac:dyDescent="0.25">
      <c r="A38" s="6" t="s">
        <v>28</v>
      </c>
      <c r="B38" s="19" t="s">
        <v>976</v>
      </c>
      <c r="C38" s="19" t="s">
        <v>349</v>
      </c>
    </row>
    <row r="39" spans="1:3" s="3" customFormat="1" ht="12.75" customHeight="1" x14ac:dyDescent="0.25">
      <c r="A39" s="6" t="s">
        <v>777</v>
      </c>
      <c r="B39" s="20" t="s">
        <v>968</v>
      </c>
      <c r="C39" s="20" t="s">
        <v>350</v>
      </c>
    </row>
    <row r="40" spans="1:3" s="3" customFormat="1" ht="12.75" customHeight="1" x14ac:dyDescent="0.25">
      <c r="A40" s="6" t="s">
        <v>778</v>
      </c>
      <c r="B40" s="20" t="s">
        <v>977</v>
      </c>
      <c r="C40" s="20" t="s">
        <v>351</v>
      </c>
    </row>
    <row r="41" spans="1:3" s="3" customFormat="1" ht="12.75" customHeight="1" x14ac:dyDescent="0.25">
      <c r="A41" s="6" t="s">
        <v>779</v>
      </c>
      <c r="B41" s="20" t="s">
        <v>969</v>
      </c>
      <c r="C41" s="20" t="s">
        <v>352</v>
      </c>
    </row>
    <row r="42" spans="1:3" s="3" customFormat="1" ht="12.75" customHeight="1" x14ac:dyDescent="0.25">
      <c r="A42" s="6" t="s">
        <v>780</v>
      </c>
      <c r="B42" s="20" t="s">
        <v>979</v>
      </c>
      <c r="C42" s="20" t="s">
        <v>353</v>
      </c>
    </row>
    <row r="43" spans="1:3" s="3" customFormat="1" ht="12.75" customHeight="1" x14ac:dyDescent="0.25">
      <c r="A43" s="6" t="s">
        <v>29</v>
      </c>
      <c r="B43" s="20" t="s">
        <v>978</v>
      </c>
      <c r="C43" s="20" t="s">
        <v>354</v>
      </c>
    </row>
    <row r="44" spans="1:3" s="3" customFormat="1" ht="12.75" customHeight="1" x14ac:dyDescent="0.25">
      <c r="A44" s="6" t="s">
        <v>781</v>
      </c>
      <c r="B44" s="20" t="s">
        <v>970</v>
      </c>
      <c r="C44" s="20" t="s">
        <v>355</v>
      </c>
    </row>
    <row r="45" spans="1:3" s="3" customFormat="1" ht="12.75" customHeight="1" x14ac:dyDescent="0.25">
      <c r="A45" s="6" t="s">
        <v>782</v>
      </c>
      <c r="B45" s="20" t="s">
        <v>980</v>
      </c>
      <c r="C45" s="20" t="s">
        <v>356</v>
      </c>
    </row>
    <row r="46" spans="1:3" s="3" customFormat="1" ht="12.75" customHeight="1" x14ac:dyDescent="0.25">
      <c r="A46" s="6" t="s">
        <v>30</v>
      </c>
      <c r="B46" s="20" t="s">
        <v>985</v>
      </c>
      <c r="C46" s="20" t="s">
        <v>357</v>
      </c>
    </row>
    <row r="47" spans="1:3" s="3" customFormat="1" ht="12.75" customHeight="1" x14ac:dyDescent="0.25">
      <c r="A47" s="6" t="s">
        <v>783</v>
      </c>
      <c r="B47" s="20" t="s">
        <v>981</v>
      </c>
      <c r="C47" s="20" t="s">
        <v>358</v>
      </c>
    </row>
    <row r="48" spans="1:3" s="3" customFormat="1" ht="12.75" customHeight="1" x14ac:dyDescent="0.25">
      <c r="A48" s="6" t="s">
        <v>784</v>
      </c>
      <c r="B48" s="20" t="s">
        <v>986</v>
      </c>
      <c r="C48" s="20" t="s">
        <v>359</v>
      </c>
    </row>
    <row r="49" spans="1:3" s="3" customFormat="1" ht="12.75" customHeight="1" x14ac:dyDescent="0.25">
      <c r="A49" s="6" t="s">
        <v>785</v>
      </c>
      <c r="B49" s="20" t="s">
        <v>982</v>
      </c>
      <c r="C49" s="20" t="s">
        <v>360</v>
      </c>
    </row>
    <row r="50" spans="1:3" s="3" customFormat="1" ht="12.75" customHeight="1" x14ac:dyDescent="0.25">
      <c r="A50" s="6" t="s">
        <v>786</v>
      </c>
      <c r="B50" s="20" t="s">
        <v>987</v>
      </c>
      <c r="C50" s="20" t="s">
        <v>361</v>
      </c>
    </row>
    <row r="51" spans="1:3" s="3" customFormat="1" ht="12.75" customHeight="1" x14ac:dyDescent="0.25">
      <c r="A51" s="6" t="s">
        <v>787</v>
      </c>
      <c r="B51" s="20" t="s">
        <v>984</v>
      </c>
      <c r="C51" s="20" t="s">
        <v>362</v>
      </c>
    </row>
    <row r="52" spans="1:3" s="3" customFormat="1" ht="12.75" customHeight="1" x14ac:dyDescent="0.25">
      <c r="A52" s="6" t="s">
        <v>788</v>
      </c>
      <c r="B52" s="20" t="s">
        <v>989</v>
      </c>
      <c r="C52" s="20" t="s">
        <v>363</v>
      </c>
    </row>
    <row r="53" spans="1:3" s="3" customFormat="1" ht="12.75" customHeight="1" x14ac:dyDescent="0.25">
      <c r="A53" s="6" t="s">
        <v>789</v>
      </c>
      <c r="B53" s="20" t="s">
        <v>988</v>
      </c>
      <c r="C53" s="20" t="s">
        <v>364</v>
      </c>
    </row>
    <row r="54" spans="1:3" s="3" customFormat="1" ht="12.75" customHeight="1" x14ac:dyDescent="0.25">
      <c r="A54" s="6" t="s">
        <v>31</v>
      </c>
      <c r="B54" s="20" t="s">
        <v>983</v>
      </c>
      <c r="C54" s="20" t="s">
        <v>365</v>
      </c>
    </row>
    <row r="55" spans="1:3" s="3" customFormat="1" ht="12.75" customHeight="1" x14ac:dyDescent="0.25">
      <c r="A55" s="6" t="s">
        <v>790</v>
      </c>
      <c r="B55" s="20" t="s">
        <v>990</v>
      </c>
      <c r="C55" s="20" t="s">
        <v>366</v>
      </c>
    </row>
    <row r="56" spans="1:3" s="3" customFormat="1" ht="12.75" customHeight="1" x14ac:dyDescent="0.25">
      <c r="A56" s="6" t="s">
        <v>791</v>
      </c>
      <c r="B56" s="20" t="s">
        <v>996</v>
      </c>
      <c r="C56" s="20" t="s">
        <v>367</v>
      </c>
    </row>
    <row r="57" spans="1:3" s="3" customFormat="1" ht="12.75" customHeight="1" x14ac:dyDescent="0.25">
      <c r="A57" s="6" t="s">
        <v>792</v>
      </c>
      <c r="B57" s="20" t="s">
        <v>991</v>
      </c>
      <c r="C57" s="20" t="s">
        <v>368</v>
      </c>
    </row>
    <row r="58" spans="1:3" s="3" customFormat="1" ht="12.75" customHeight="1" x14ac:dyDescent="0.25">
      <c r="A58" s="6" t="s">
        <v>793</v>
      </c>
      <c r="B58" s="20" t="s">
        <v>993</v>
      </c>
      <c r="C58" s="20" t="s">
        <v>369</v>
      </c>
    </row>
    <row r="59" spans="1:3" s="3" customFormat="1" ht="12.75" customHeight="1" x14ac:dyDescent="0.25">
      <c r="A59" s="6" t="s">
        <v>32</v>
      </c>
      <c r="B59" s="20" t="s">
        <v>994</v>
      </c>
      <c r="C59" s="19" t="s">
        <v>344</v>
      </c>
    </row>
    <row r="60" spans="1:3" s="3" customFormat="1" ht="12.75" customHeight="1" x14ac:dyDescent="0.25">
      <c r="A60" s="6" t="s">
        <v>33</v>
      </c>
      <c r="B60" s="20" t="s">
        <v>992</v>
      </c>
      <c r="C60" s="19" t="s">
        <v>344</v>
      </c>
    </row>
    <row r="61" spans="1:3" s="3" customFormat="1" ht="12.75" customHeight="1" x14ac:dyDescent="0.25">
      <c r="A61" s="6" t="s">
        <v>34</v>
      </c>
      <c r="B61" s="21" t="s">
        <v>995</v>
      </c>
      <c r="C61" s="19" t="s">
        <v>344</v>
      </c>
    </row>
    <row r="62" spans="1:3" s="3" customFormat="1" ht="12.75" customHeight="1" x14ac:dyDescent="0.25">
      <c r="A62" s="6" t="s">
        <v>35</v>
      </c>
      <c r="B62" s="20" t="s">
        <v>997</v>
      </c>
      <c r="C62" s="19" t="s">
        <v>344</v>
      </c>
    </row>
    <row r="63" spans="1:3" s="3" customFormat="1" ht="12.75" customHeight="1" x14ac:dyDescent="0.25">
      <c r="A63" s="6" t="s">
        <v>794</v>
      </c>
      <c r="B63" s="21" t="s">
        <v>1002</v>
      </c>
      <c r="C63" s="19" t="s">
        <v>344</v>
      </c>
    </row>
    <row r="64" spans="1:3" s="3" customFormat="1" ht="12.75" customHeight="1" x14ac:dyDescent="0.25">
      <c r="A64" s="6" t="s">
        <v>795</v>
      </c>
      <c r="B64" s="21" t="s">
        <v>370</v>
      </c>
      <c r="C64" s="19" t="s">
        <v>344</v>
      </c>
    </row>
    <row r="65" spans="1:3" s="3" customFormat="1" ht="12.75" customHeight="1" x14ac:dyDescent="0.25">
      <c r="A65" s="6" t="s">
        <v>796</v>
      </c>
      <c r="B65" s="21" t="s">
        <v>998</v>
      </c>
      <c r="C65" s="19" t="s">
        <v>344</v>
      </c>
    </row>
    <row r="66" spans="1:3" s="3" customFormat="1" ht="12.75" customHeight="1" x14ac:dyDescent="0.25">
      <c r="A66" s="6" t="s">
        <v>797</v>
      </c>
      <c r="B66" s="21" t="s">
        <v>1000</v>
      </c>
      <c r="C66" s="19" t="s">
        <v>344</v>
      </c>
    </row>
    <row r="67" spans="1:3" s="3" customFormat="1" ht="12.75" customHeight="1" x14ac:dyDescent="0.25">
      <c r="A67" s="6" t="s">
        <v>798</v>
      </c>
      <c r="B67" s="21" t="s">
        <v>999</v>
      </c>
      <c r="C67" s="19" t="s">
        <v>344</v>
      </c>
    </row>
    <row r="68" spans="1:3" s="3" customFormat="1" ht="12.75" customHeight="1" x14ac:dyDescent="0.25">
      <c r="A68" s="6" t="s">
        <v>799</v>
      </c>
      <c r="B68" s="21" t="s">
        <v>1004</v>
      </c>
      <c r="C68" s="19" t="s">
        <v>344</v>
      </c>
    </row>
    <row r="69" spans="1:3" s="3" customFormat="1" ht="12.75" customHeight="1" x14ac:dyDescent="0.25">
      <c r="A69" s="6" t="s">
        <v>800</v>
      </c>
      <c r="B69" s="21" t="s">
        <v>1003</v>
      </c>
      <c r="C69" s="19" t="s">
        <v>344</v>
      </c>
    </row>
    <row r="70" spans="1:3" s="3" customFormat="1" ht="12.75" customHeight="1" x14ac:dyDescent="0.25">
      <c r="A70" s="6" t="s">
        <v>801</v>
      </c>
      <c r="B70" s="21" t="s">
        <v>1001</v>
      </c>
      <c r="C70" s="19" t="s">
        <v>344</v>
      </c>
    </row>
    <row r="71" spans="1:3" s="3" customFormat="1" ht="12.75" customHeight="1" x14ac:dyDescent="0.25">
      <c r="A71" s="6" t="s">
        <v>802</v>
      </c>
      <c r="B71" s="20" t="s">
        <v>1005</v>
      </c>
      <c r="C71" s="20" t="s">
        <v>371</v>
      </c>
    </row>
    <row r="72" spans="1:3" s="3" customFormat="1" ht="12.75" customHeight="1" x14ac:dyDescent="0.25">
      <c r="A72" s="6" t="s">
        <v>803</v>
      </c>
      <c r="B72" s="20" t="s">
        <v>1006</v>
      </c>
      <c r="C72" s="20" t="s">
        <v>372</v>
      </c>
    </row>
    <row r="73" spans="1:3" s="3" customFormat="1" ht="12.75" customHeight="1" x14ac:dyDescent="0.25">
      <c r="A73" s="6" t="s">
        <v>804</v>
      </c>
      <c r="B73" s="20" t="s">
        <v>1007</v>
      </c>
      <c r="C73" s="20" t="s">
        <v>373</v>
      </c>
    </row>
    <row r="74" spans="1:3" s="3" customFormat="1" ht="12.75" customHeight="1" x14ac:dyDescent="0.25">
      <c r="A74" s="6" t="s">
        <v>36</v>
      </c>
      <c r="B74" s="19" t="s">
        <v>1008</v>
      </c>
      <c r="C74" s="19" t="s">
        <v>374</v>
      </c>
    </row>
    <row r="75" spans="1:3" s="3" customFormat="1" ht="12.75" customHeight="1" x14ac:dyDescent="0.25">
      <c r="A75" s="6" t="s">
        <v>37</v>
      </c>
      <c r="B75" s="20" t="s">
        <v>1009</v>
      </c>
      <c r="C75" s="20" t="s">
        <v>375</v>
      </c>
    </row>
    <row r="76" spans="1:3" s="3" customFormat="1" ht="12.75" customHeight="1" x14ac:dyDescent="0.25">
      <c r="A76" s="6" t="s">
        <v>38</v>
      </c>
      <c r="B76" s="20" t="s">
        <v>1015</v>
      </c>
      <c r="C76" s="20" t="s">
        <v>376</v>
      </c>
    </row>
    <row r="77" spans="1:3" s="3" customFormat="1" ht="12.75" customHeight="1" x14ac:dyDescent="0.25">
      <c r="A77" s="6" t="s">
        <v>39</v>
      </c>
      <c r="B77" s="20" t="s">
        <v>1010</v>
      </c>
      <c r="C77" s="20" t="s">
        <v>352</v>
      </c>
    </row>
    <row r="78" spans="1:3" s="3" customFormat="1" ht="12.75" customHeight="1" x14ac:dyDescent="0.25">
      <c r="A78" s="6" t="s">
        <v>40</v>
      </c>
      <c r="B78" s="20" t="s">
        <v>1014</v>
      </c>
      <c r="C78" s="20" t="s">
        <v>353</v>
      </c>
    </row>
    <row r="79" spans="1:3" s="3" customFormat="1" ht="12.75" customHeight="1" x14ac:dyDescent="0.25">
      <c r="A79" s="6" t="s">
        <v>41</v>
      </c>
      <c r="B79" s="20" t="s">
        <v>1011</v>
      </c>
      <c r="C79" s="20" t="s">
        <v>377</v>
      </c>
    </row>
    <row r="80" spans="1:3" s="3" customFormat="1" ht="12.75" customHeight="1" x14ac:dyDescent="0.25">
      <c r="A80" s="6" t="s">
        <v>42</v>
      </c>
      <c r="B80" s="20" t="s">
        <v>1013</v>
      </c>
      <c r="C80" s="20" t="s">
        <v>378</v>
      </c>
    </row>
    <row r="81" spans="1:3" s="3" customFormat="1" ht="12.75" customHeight="1" x14ac:dyDescent="0.25">
      <c r="A81" s="6" t="s">
        <v>52</v>
      </c>
      <c r="B81" s="20" t="s">
        <v>1016</v>
      </c>
      <c r="C81" s="20" t="s">
        <v>379</v>
      </c>
    </row>
    <row r="82" spans="1:3" s="3" customFormat="1" ht="12.75" customHeight="1" x14ac:dyDescent="0.25">
      <c r="A82" s="6" t="s">
        <v>53</v>
      </c>
      <c r="B82" s="20" t="s">
        <v>1012</v>
      </c>
      <c r="C82" s="20" t="s">
        <v>380</v>
      </c>
    </row>
    <row r="83" spans="1:3" s="3" customFormat="1" ht="12.75" customHeight="1" x14ac:dyDescent="0.25">
      <c r="A83" s="6" t="s">
        <v>54</v>
      </c>
      <c r="B83" s="20" t="s">
        <v>1017</v>
      </c>
      <c r="C83" s="20" t="s">
        <v>381</v>
      </c>
    </row>
    <row r="84" spans="1:3" s="3" customFormat="1" ht="12.75" customHeight="1" x14ac:dyDescent="0.25">
      <c r="A84" s="6" t="s">
        <v>55</v>
      </c>
      <c r="B84" s="20" t="s">
        <v>1024</v>
      </c>
      <c r="C84" s="20" t="s">
        <v>382</v>
      </c>
    </row>
    <row r="85" spans="1:3" s="3" customFormat="1" ht="12.75" customHeight="1" x14ac:dyDescent="0.25">
      <c r="A85" s="6" t="s">
        <v>56</v>
      </c>
      <c r="B85" s="20" t="s">
        <v>1021</v>
      </c>
      <c r="C85" s="20" t="s">
        <v>383</v>
      </c>
    </row>
    <row r="86" spans="1:3" s="3" customFormat="1" ht="12.75" customHeight="1" x14ac:dyDescent="0.25">
      <c r="A86" s="6" t="s">
        <v>43</v>
      </c>
      <c r="B86" s="20" t="s">
        <v>1018</v>
      </c>
      <c r="C86" s="20" t="s">
        <v>384</v>
      </c>
    </row>
    <row r="87" spans="1:3" s="3" customFormat="1" ht="12.75" customHeight="1" x14ac:dyDescent="0.25">
      <c r="A87" s="6" t="s">
        <v>805</v>
      </c>
      <c r="B87" s="20" t="s">
        <v>1025</v>
      </c>
      <c r="C87" s="20" t="s">
        <v>385</v>
      </c>
    </row>
    <row r="88" spans="1:3" s="3" customFormat="1" ht="12.75" customHeight="1" x14ac:dyDescent="0.25">
      <c r="A88" s="6" t="s">
        <v>806</v>
      </c>
      <c r="B88" s="20" t="s">
        <v>1019</v>
      </c>
      <c r="C88" s="20" t="s">
        <v>386</v>
      </c>
    </row>
    <row r="89" spans="1:3" s="3" customFormat="1" ht="12.75" customHeight="1" x14ac:dyDescent="0.25">
      <c r="A89" s="6" t="s">
        <v>807</v>
      </c>
      <c r="B89" s="20" t="s">
        <v>1022</v>
      </c>
      <c r="C89" s="20" t="s">
        <v>363</v>
      </c>
    </row>
    <row r="90" spans="1:3" s="3" customFormat="1" ht="12.75" customHeight="1" x14ac:dyDescent="0.25">
      <c r="A90" s="6" t="s">
        <v>808</v>
      </c>
      <c r="B90" s="20" t="s">
        <v>1026</v>
      </c>
      <c r="C90" s="20" t="s">
        <v>387</v>
      </c>
    </row>
    <row r="91" spans="1:3" s="3" customFormat="1" ht="12.75" customHeight="1" x14ac:dyDescent="0.25">
      <c r="A91" s="6" t="s">
        <v>44</v>
      </c>
      <c r="B91" s="20" t="s">
        <v>1023</v>
      </c>
      <c r="C91" s="20" t="s">
        <v>364</v>
      </c>
    </row>
    <row r="92" spans="1:3" s="3" customFormat="1" ht="12.75" customHeight="1" x14ac:dyDescent="0.25">
      <c r="A92" s="6" t="s">
        <v>45</v>
      </c>
      <c r="B92" s="20" t="s">
        <v>1027</v>
      </c>
      <c r="C92" s="20" t="s">
        <v>365</v>
      </c>
    </row>
    <row r="93" spans="1:3" s="3" customFormat="1" ht="12.75" customHeight="1" x14ac:dyDescent="0.25">
      <c r="A93" s="6" t="s">
        <v>46</v>
      </c>
      <c r="B93" s="20" t="s">
        <v>1020</v>
      </c>
      <c r="C93" s="20" t="s">
        <v>366</v>
      </c>
    </row>
    <row r="94" spans="1:3" s="3" customFormat="1" ht="12.75" customHeight="1" x14ac:dyDescent="0.25">
      <c r="A94" s="6" t="s">
        <v>47</v>
      </c>
      <c r="B94" s="20" t="s">
        <v>1028</v>
      </c>
      <c r="C94" s="20" t="s">
        <v>367</v>
      </c>
    </row>
    <row r="95" spans="1:3" s="3" customFormat="1" ht="12.75" customHeight="1" x14ac:dyDescent="0.25">
      <c r="A95" s="6" t="s">
        <v>48</v>
      </c>
      <c r="B95" s="20" t="s">
        <v>1029</v>
      </c>
      <c r="C95" s="20" t="s">
        <v>368</v>
      </c>
    </row>
    <row r="96" spans="1:3" s="3" customFormat="1" ht="12.75" customHeight="1" x14ac:dyDescent="0.25">
      <c r="A96" s="6" t="s">
        <v>49</v>
      </c>
      <c r="B96" s="20" t="s">
        <v>1030</v>
      </c>
      <c r="C96" s="20" t="s">
        <v>369</v>
      </c>
    </row>
    <row r="97" spans="1:3" s="3" customFormat="1" ht="12.75" customHeight="1" x14ac:dyDescent="0.25">
      <c r="A97" s="6" t="s">
        <v>809</v>
      </c>
      <c r="B97" s="20" t="s">
        <v>1031</v>
      </c>
      <c r="C97" s="20" t="s">
        <v>388</v>
      </c>
    </row>
    <row r="98" spans="1:3" s="3" customFormat="1" ht="12.75" customHeight="1" x14ac:dyDescent="0.25">
      <c r="A98" s="6" t="s">
        <v>50</v>
      </c>
      <c r="B98" s="20" t="s">
        <v>1032</v>
      </c>
      <c r="C98" s="20" t="s">
        <v>389</v>
      </c>
    </row>
    <row r="99" spans="1:3" s="3" customFormat="1" ht="12.75" customHeight="1" x14ac:dyDescent="0.25">
      <c r="A99" s="6" t="s">
        <v>51</v>
      </c>
      <c r="B99" s="20" t="s">
        <v>1033</v>
      </c>
      <c r="C99" s="20" t="s">
        <v>390</v>
      </c>
    </row>
    <row r="100" spans="1:3" s="3" customFormat="1" ht="12.75" customHeight="1" x14ac:dyDescent="0.25">
      <c r="A100" s="6" t="s">
        <v>57</v>
      </c>
      <c r="B100" s="20" t="s">
        <v>1034</v>
      </c>
      <c r="C100" s="20" t="s">
        <v>391</v>
      </c>
    </row>
    <row r="101" spans="1:3" s="3" customFormat="1" ht="12.75" customHeight="1" x14ac:dyDescent="0.25">
      <c r="A101" s="7" t="s">
        <v>392</v>
      </c>
      <c r="B101" s="19" t="s">
        <v>1401</v>
      </c>
      <c r="C101" s="7" t="s">
        <v>393</v>
      </c>
    </row>
    <row r="102" spans="1:3" s="3" customFormat="1" ht="12.75" customHeight="1" x14ac:dyDescent="0.25">
      <c r="A102" s="6" t="s">
        <v>59</v>
      </c>
      <c r="B102" s="19" t="s">
        <v>1035</v>
      </c>
      <c r="C102" s="19" t="s">
        <v>394</v>
      </c>
    </row>
    <row r="103" spans="1:3" s="3" customFormat="1" ht="12.75" customHeight="1" x14ac:dyDescent="0.25">
      <c r="A103" s="6" t="s">
        <v>60</v>
      </c>
      <c r="B103" s="20" t="s">
        <v>1036</v>
      </c>
      <c r="C103" s="20" t="s">
        <v>395</v>
      </c>
    </row>
    <row r="104" spans="1:3" s="3" customFormat="1" ht="12.75" customHeight="1" x14ac:dyDescent="0.25">
      <c r="A104" s="6" t="s">
        <v>61</v>
      </c>
      <c r="B104" s="20" t="s">
        <v>1037</v>
      </c>
      <c r="C104" s="20" t="s">
        <v>396</v>
      </c>
    </row>
    <row r="105" spans="1:3" s="3" customFormat="1" ht="12.75" customHeight="1" x14ac:dyDescent="0.25">
      <c r="A105" s="6" t="s">
        <v>62</v>
      </c>
      <c r="B105" s="20" t="s">
        <v>1038</v>
      </c>
      <c r="C105" s="20" t="s">
        <v>397</v>
      </c>
    </row>
    <row r="106" spans="1:3" s="3" customFormat="1" ht="12.75" customHeight="1" x14ac:dyDescent="0.25">
      <c r="A106" s="6" t="s">
        <v>63</v>
      </c>
      <c r="B106" s="20" t="s">
        <v>1039</v>
      </c>
      <c r="C106" s="20" t="s">
        <v>398</v>
      </c>
    </row>
    <row r="107" spans="1:3" s="3" customFormat="1" ht="12.75" customHeight="1" x14ac:dyDescent="0.25">
      <c r="A107" s="6" t="s">
        <v>64</v>
      </c>
      <c r="B107" s="20" t="s">
        <v>1040</v>
      </c>
      <c r="C107" s="20" t="s">
        <v>399</v>
      </c>
    </row>
    <row r="108" spans="1:3" s="3" customFormat="1" ht="12.75" customHeight="1" x14ac:dyDescent="0.25">
      <c r="A108" s="6" t="s">
        <v>65</v>
      </c>
      <c r="B108" s="20" t="s">
        <v>1041</v>
      </c>
      <c r="C108" s="20" t="s">
        <v>400</v>
      </c>
    </row>
    <row r="109" spans="1:3" s="3" customFormat="1" ht="12.75" customHeight="1" x14ac:dyDescent="0.25">
      <c r="A109" s="6" t="s">
        <v>66</v>
      </c>
      <c r="B109" s="20" t="s">
        <v>1042</v>
      </c>
      <c r="C109" s="20" t="s">
        <v>401</v>
      </c>
    </row>
    <row r="110" spans="1:3" s="3" customFormat="1" ht="12.75" customHeight="1" x14ac:dyDescent="0.25">
      <c r="A110" s="6" t="s">
        <v>67</v>
      </c>
      <c r="B110" s="20" t="s">
        <v>1043</v>
      </c>
      <c r="C110" s="20" t="s">
        <v>402</v>
      </c>
    </row>
    <row r="111" spans="1:3" s="3" customFormat="1" ht="12.75" customHeight="1" x14ac:dyDescent="0.25">
      <c r="A111" s="6" t="s">
        <v>68</v>
      </c>
      <c r="B111" s="20" t="s">
        <v>1044</v>
      </c>
      <c r="C111" s="20" t="s">
        <v>403</v>
      </c>
    </row>
    <row r="112" spans="1:3" s="3" customFormat="1" ht="12.75" customHeight="1" x14ac:dyDescent="0.25">
      <c r="A112" s="6" t="s">
        <v>810</v>
      </c>
      <c r="B112" s="20" t="s">
        <v>1045</v>
      </c>
      <c r="C112" s="20" t="s">
        <v>404</v>
      </c>
    </row>
    <row r="113" spans="1:3" s="3" customFormat="1" ht="12.75" customHeight="1" x14ac:dyDescent="0.25">
      <c r="A113" s="6" t="s">
        <v>811</v>
      </c>
      <c r="B113" s="20" t="s">
        <v>1046</v>
      </c>
      <c r="C113" s="20" t="s">
        <v>405</v>
      </c>
    </row>
    <row r="114" spans="1:3" s="3" customFormat="1" ht="12.75" customHeight="1" x14ac:dyDescent="0.25">
      <c r="A114" s="6" t="s">
        <v>812</v>
      </c>
      <c r="B114" s="20" t="s">
        <v>1047</v>
      </c>
      <c r="C114" s="20" t="s">
        <v>406</v>
      </c>
    </row>
    <row r="115" spans="1:3" s="3" customFormat="1" ht="12.75" customHeight="1" x14ac:dyDescent="0.25">
      <c r="A115" s="6" t="s">
        <v>69</v>
      </c>
      <c r="B115" s="19" t="s">
        <v>1048</v>
      </c>
      <c r="C115" s="19" t="s">
        <v>407</v>
      </c>
    </row>
    <row r="116" spans="1:3" s="3" customFormat="1" ht="12.75" customHeight="1" x14ac:dyDescent="0.25">
      <c r="A116" s="6" t="s">
        <v>70</v>
      </c>
      <c r="B116" s="20" t="s">
        <v>1049</v>
      </c>
      <c r="C116" s="20" t="s">
        <v>408</v>
      </c>
    </row>
    <row r="117" spans="1:3" s="3" customFormat="1" ht="12.75" customHeight="1" x14ac:dyDescent="0.25">
      <c r="A117" s="6" t="s">
        <v>71</v>
      </c>
      <c r="B117" s="20" t="s">
        <v>1050</v>
      </c>
      <c r="C117" s="20" t="s">
        <v>409</v>
      </c>
    </row>
    <row r="118" spans="1:3" s="3" customFormat="1" ht="12.75" customHeight="1" x14ac:dyDescent="0.25">
      <c r="A118" s="6" t="s">
        <v>72</v>
      </c>
      <c r="B118" s="20" t="s">
        <v>1051</v>
      </c>
      <c r="C118" s="20" t="s">
        <v>410</v>
      </c>
    </row>
    <row r="119" spans="1:3" s="3" customFormat="1" ht="12.75" customHeight="1" x14ac:dyDescent="0.25">
      <c r="A119" s="6" t="s">
        <v>73</v>
      </c>
      <c r="B119" s="20" t="s">
        <v>1052</v>
      </c>
      <c r="C119" s="20" t="s">
        <v>411</v>
      </c>
    </row>
    <row r="120" spans="1:3" s="3" customFormat="1" ht="12.75" customHeight="1" x14ac:dyDescent="0.25">
      <c r="A120" s="6" t="s">
        <v>74</v>
      </c>
      <c r="B120" s="20" t="s">
        <v>1053</v>
      </c>
      <c r="C120" s="20" t="s">
        <v>412</v>
      </c>
    </row>
    <row r="121" spans="1:3" s="3" customFormat="1" ht="12.75" customHeight="1" x14ac:dyDescent="0.25">
      <c r="A121" s="6" t="s">
        <v>75</v>
      </c>
      <c r="B121" s="20" t="s">
        <v>1054</v>
      </c>
      <c r="C121" s="20" t="s">
        <v>413</v>
      </c>
    </row>
    <row r="122" spans="1:3" s="3" customFormat="1" ht="12.75" customHeight="1" x14ac:dyDescent="0.25">
      <c r="A122" s="6" t="s">
        <v>76</v>
      </c>
      <c r="B122" s="20" t="s">
        <v>1055</v>
      </c>
      <c r="C122" s="20" t="s">
        <v>414</v>
      </c>
    </row>
    <row r="123" spans="1:3" s="3" customFormat="1" ht="12.75" customHeight="1" x14ac:dyDescent="0.25">
      <c r="A123" s="6" t="s">
        <v>77</v>
      </c>
      <c r="B123" s="20" t="s">
        <v>1056</v>
      </c>
      <c r="C123" s="20" t="s">
        <v>415</v>
      </c>
    </row>
    <row r="124" spans="1:3" s="3" customFormat="1" ht="12.75" customHeight="1" x14ac:dyDescent="0.25">
      <c r="A124" s="6" t="s">
        <v>78</v>
      </c>
      <c r="B124" s="20" t="s">
        <v>1057</v>
      </c>
      <c r="C124" s="20" t="s">
        <v>416</v>
      </c>
    </row>
    <row r="125" spans="1:3" s="3" customFormat="1" ht="12.75" customHeight="1" x14ac:dyDescent="0.25">
      <c r="A125" s="6" t="s">
        <v>79</v>
      </c>
      <c r="B125" s="20" t="s">
        <v>1058</v>
      </c>
      <c r="C125" s="20" t="s">
        <v>417</v>
      </c>
    </row>
    <row r="126" spans="1:3" s="3" customFormat="1" ht="12.75" customHeight="1" x14ac:dyDescent="0.25">
      <c r="A126" s="6" t="s">
        <v>813</v>
      </c>
      <c r="B126" s="20" t="s">
        <v>1059</v>
      </c>
      <c r="C126" s="20" t="s">
        <v>418</v>
      </c>
    </row>
    <row r="127" spans="1:3" s="3" customFormat="1" ht="12.75" customHeight="1" x14ac:dyDescent="0.25">
      <c r="A127" s="6" t="s">
        <v>814</v>
      </c>
      <c r="B127" s="20" t="s">
        <v>1060</v>
      </c>
      <c r="C127" s="20" t="s">
        <v>419</v>
      </c>
    </row>
    <row r="128" spans="1:3" s="3" customFormat="1" ht="12.75" customHeight="1" x14ac:dyDescent="0.25">
      <c r="A128" s="7" t="s">
        <v>420</v>
      </c>
      <c r="B128" s="7" t="s">
        <v>1402</v>
      </c>
      <c r="C128" s="7" t="s">
        <v>421</v>
      </c>
    </row>
    <row r="129" spans="1:3" s="3" customFormat="1" ht="12.75" customHeight="1" x14ac:dyDescent="0.25">
      <c r="A129" s="6" t="s">
        <v>80</v>
      </c>
      <c r="B129" s="19" t="s">
        <v>1061</v>
      </c>
      <c r="C129" s="19" t="s">
        <v>422</v>
      </c>
    </row>
    <row r="130" spans="1:3" s="3" customFormat="1" ht="12.75" customHeight="1" x14ac:dyDescent="0.25">
      <c r="A130" s="6" t="s">
        <v>81</v>
      </c>
      <c r="B130" s="20" t="s">
        <v>1063</v>
      </c>
      <c r="C130" s="20" t="s">
        <v>423</v>
      </c>
    </row>
    <row r="131" spans="1:3" s="3" customFormat="1" ht="12.75" customHeight="1" x14ac:dyDescent="0.25">
      <c r="A131" s="6" t="s">
        <v>82</v>
      </c>
      <c r="B131" s="20" t="s">
        <v>1062</v>
      </c>
      <c r="C131" s="20" t="s">
        <v>424</v>
      </c>
    </row>
    <row r="132" spans="1:3" s="3" customFormat="1" ht="12.75" customHeight="1" x14ac:dyDescent="0.25">
      <c r="A132" s="6" t="s">
        <v>83</v>
      </c>
      <c r="B132" s="19" t="s">
        <v>1064</v>
      </c>
      <c r="C132" s="19" t="s">
        <v>425</v>
      </c>
    </row>
    <row r="133" spans="1:3" s="3" customFormat="1" ht="12.75" customHeight="1" x14ac:dyDescent="0.25">
      <c r="A133" s="6" t="s">
        <v>84</v>
      </c>
      <c r="B133" s="20" t="s">
        <v>1065</v>
      </c>
      <c r="C133" s="20" t="s">
        <v>426</v>
      </c>
    </row>
    <row r="134" spans="1:3" s="3" customFormat="1" ht="12.75" customHeight="1" x14ac:dyDescent="0.25">
      <c r="A134" s="7" t="s">
        <v>427</v>
      </c>
      <c r="B134" s="7" t="s">
        <v>1066</v>
      </c>
      <c r="C134" s="7" t="s">
        <v>428</v>
      </c>
    </row>
    <row r="135" spans="1:3" s="3" customFormat="1" ht="12.75" customHeight="1" x14ac:dyDescent="0.25">
      <c r="A135" s="6" t="s">
        <v>815</v>
      </c>
      <c r="B135" s="19" t="s">
        <v>1067</v>
      </c>
      <c r="C135" s="19" t="s">
        <v>429</v>
      </c>
    </row>
    <row r="136" spans="1:3" s="3" customFormat="1" ht="12.75" customHeight="1" x14ac:dyDescent="0.25">
      <c r="A136" s="6" t="s">
        <v>816</v>
      </c>
      <c r="B136" s="20" t="s">
        <v>1068</v>
      </c>
      <c r="C136" s="20" t="s">
        <v>430</v>
      </c>
    </row>
    <row r="137" spans="1:3" s="3" customFormat="1" ht="12.75" customHeight="1" x14ac:dyDescent="0.25">
      <c r="A137" s="6" t="s">
        <v>86</v>
      </c>
      <c r="B137" s="20" t="s">
        <v>1069</v>
      </c>
      <c r="C137" s="20" t="s">
        <v>431</v>
      </c>
    </row>
    <row r="138" spans="1:3" s="3" customFormat="1" ht="12.75" customHeight="1" x14ac:dyDescent="0.25">
      <c r="A138" s="6" t="s">
        <v>87</v>
      </c>
      <c r="B138" s="20" t="s">
        <v>1070</v>
      </c>
      <c r="C138" s="20" t="s">
        <v>432</v>
      </c>
    </row>
    <row r="139" spans="1:3" s="3" customFormat="1" ht="12.75" customHeight="1" x14ac:dyDescent="0.25">
      <c r="A139" s="6" t="s">
        <v>88</v>
      </c>
      <c r="B139" s="19" t="s">
        <v>1071</v>
      </c>
      <c r="C139" s="19" t="s">
        <v>433</v>
      </c>
    </row>
    <row r="140" spans="1:3" s="3" customFormat="1" ht="12.75" customHeight="1" x14ac:dyDescent="0.25">
      <c r="A140" s="6" t="s">
        <v>89</v>
      </c>
      <c r="B140" s="20" t="s">
        <v>1072</v>
      </c>
      <c r="C140" s="20" t="s">
        <v>434</v>
      </c>
    </row>
    <row r="141" spans="1:3" s="3" customFormat="1" ht="12.75" customHeight="1" x14ac:dyDescent="0.25">
      <c r="A141" s="6" t="s">
        <v>90</v>
      </c>
      <c r="B141" s="20" t="s">
        <v>1073</v>
      </c>
      <c r="C141" s="20" t="s">
        <v>435</v>
      </c>
    </row>
    <row r="142" spans="1:3" s="3" customFormat="1" ht="12.75" customHeight="1" x14ac:dyDescent="0.25">
      <c r="A142" s="7" t="s">
        <v>436</v>
      </c>
      <c r="B142" s="7" t="s">
        <v>1074</v>
      </c>
      <c r="C142" s="7" t="s">
        <v>437</v>
      </c>
    </row>
    <row r="143" spans="1:3" s="3" customFormat="1" ht="12.75" customHeight="1" x14ac:dyDescent="0.25">
      <c r="A143" s="6" t="s">
        <v>92</v>
      </c>
      <c r="B143" s="19" t="s">
        <v>1075</v>
      </c>
      <c r="C143" s="19" t="s">
        <v>438</v>
      </c>
    </row>
    <row r="144" spans="1:3" s="3" customFormat="1" ht="12.75" customHeight="1" x14ac:dyDescent="0.25">
      <c r="A144" s="6" t="s">
        <v>93</v>
      </c>
      <c r="B144" s="20" t="s">
        <v>1076</v>
      </c>
      <c r="C144" s="20" t="s">
        <v>439</v>
      </c>
    </row>
    <row r="145" spans="1:3" s="3" customFormat="1" ht="12.75" customHeight="1" x14ac:dyDescent="0.25">
      <c r="A145" s="6" t="s">
        <v>94</v>
      </c>
      <c r="B145" s="20" t="s">
        <v>1077</v>
      </c>
      <c r="C145" s="20" t="s">
        <v>440</v>
      </c>
    </row>
    <row r="146" spans="1:3" s="3" customFormat="1" ht="12.75" customHeight="1" x14ac:dyDescent="0.25">
      <c r="A146" s="6" t="s">
        <v>95</v>
      </c>
      <c r="B146" s="20" t="s">
        <v>1078</v>
      </c>
      <c r="C146" s="20" t="s">
        <v>441</v>
      </c>
    </row>
    <row r="147" spans="1:3" s="3" customFormat="1" ht="12.75" customHeight="1" x14ac:dyDescent="0.25">
      <c r="A147" s="6" t="s">
        <v>96</v>
      </c>
      <c r="B147" s="20" t="s">
        <v>1079</v>
      </c>
      <c r="C147" s="20" t="s">
        <v>442</v>
      </c>
    </row>
    <row r="148" spans="1:3" s="3" customFormat="1" ht="12.75" customHeight="1" x14ac:dyDescent="0.25">
      <c r="A148" s="6" t="s">
        <v>97</v>
      </c>
      <c r="B148" s="19" t="s">
        <v>1080</v>
      </c>
      <c r="C148" s="19" t="s">
        <v>443</v>
      </c>
    </row>
    <row r="149" spans="1:3" s="3" customFormat="1" ht="12.75" customHeight="1" x14ac:dyDescent="0.25">
      <c r="A149" s="6" t="s">
        <v>98</v>
      </c>
      <c r="B149" s="20" t="s">
        <v>1081</v>
      </c>
      <c r="C149" s="20" t="s">
        <v>444</v>
      </c>
    </row>
    <row r="150" spans="1:3" s="3" customFormat="1" ht="12.75" customHeight="1" x14ac:dyDescent="0.25">
      <c r="A150" s="6" t="s">
        <v>99</v>
      </c>
      <c r="B150" s="20" t="s">
        <v>1082</v>
      </c>
      <c r="C150" s="20" t="s">
        <v>445</v>
      </c>
    </row>
    <row r="151" spans="1:3" s="3" customFormat="1" ht="12.75" customHeight="1" x14ac:dyDescent="0.25">
      <c r="A151" s="6" t="s">
        <v>100</v>
      </c>
      <c r="B151" s="20" t="s">
        <v>1083</v>
      </c>
      <c r="C151" s="20" t="s">
        <v>446</v>
      </c>
    </row>
    <row r="152" spans="1:3" s="3" customFormat="1" ht="12.75" customHeight="1" x14ac:dyDescent="0.25">
      <c r="A152" s="6" t="s">
        <v>101</v>
      </c>
      <c r="B152" s="20" t="s">
        <v>1084</v>
      </c>
      <c r="C152" s="20" t="s">
        <v>447</v>
      </c>
    </row>
    <row r="153" spans="1:3" s="3" customFormat="1" ht="12.75" customHeight="1" x14ac:dyDescent="0.25">
      <c r="A153" s="6" t="s">
        <v>102</v>
      </c>
      <c r="B153" s="20" t="s">
        <v>1085</v>
      </c>
      <c r="C153" s="20" t="s">
        <v>448</v>
      </c>
    </row>
    <row r="154" spans="1:3" s="3" customFormat="1" ht="12.75" customHeight="1" x14ac:dyDescent="0.25">
      <c r="A154" s="6" t="s">
        <v>103</v>
      </c>
      <c r="B154" s="20" t="s">
        <v>1086</v>
      </c>
      <c r="C154" s="20" t="s">
        <v>449</v>
      </c>
    </row>
    <row r="155" spans="1:3" s="3" customFormat="1" ht="12.75" customHeight="1" x14ac:dyDescent="0.25">
      <c r="A155" s="6" t="s">
        <v>104</v>
      </c>
      <c r="B155" s="20" t="s">
        <v>1087</v>
      </c>
      <c r="C155" s="20" t="s">
        <v>450</v>
      </c>
    </row>
    <row r="156" spans="1:3" s="3" customFormat="1" ht="12.75" customHeight="1" x14ac:dyDescent="0.25">
      <c r="A156" s="6" t="s">
        <v>105</v>
      </c>
      <c r="B156" s="20" t="s">
        <v>1088</v>
      </c>
      <c r="C156" s="20" t="s">
        <v>451</v>
      </c>
    </row>
    <row r="157" spans="1:3" s="3" customFormat="1" ht="12.75" customHeight="1" x14ac:dyDescent="0.25">
      <c r="A157" s="6" t="s">
        <v>106</v>
      </c>
      <c r="B157" s="19" t="s">
        <v>1089</v>
      </c>
      <c r="C157" s="19" t="s">
        <v>452</v>
      </c>
    </row>
    <row r="158" spans="1:3" s="3" customFormat="1" ht="12.75" customHeight="1" x14ac:dyDescent="0.25">
      <c r="A158" s="6" t="s">
        <v>107</v>
      </c>
      <c r="B158" s="20" t="s">
        <v>1090</v>
      </c>
      <c r="C158" s="20" t="s">
        <v>453</v>
      </c>
    </row>
    <row r="159" spans="1:3" s="3" customFormat="1" ht="12.75" customHeight="1" x14ac:dyDescent="0.25">
      <c r="A159" s="6" t="s">
        <v>108</v>
      </c>
      <c r="B159" s="20" t="s">
        <v>1091</v>
      </c>
      <c r="C159" s="20" t="s">
        <v>454</v>
      </c>
    </row>
    <row r="160" spans="1:3" s="3" customFormat="1" ht="12.75" customHeight="1" x14ac:dyDescent="0.25">
      <c r="A160" s="6" t="s">
        <v>109</v>
      </c>
      <c r="B160" s="20" t="s">
        <v>1092</v>
      </c>
      <c r="C160" s="20" t="s">
        <v>455</v>
      </c>
    </row>
    <row r="161" spans="1:3" s="3" customFormat="1" ht="12.75" customHeight="1" x14ac:dyDescent="0.25">
      <c r="A161" s="6" t="s">
        <v>110</v>
      </c>
      <c r="B161" s="20" t="s">
        <v>1093</v>
      </c>
      <c r="C161" s="20" t="s">
        <v>456</v>
      </c>
    </row>
    <row r="162" spans="1:3" s="3" customFormat="1" ht="12.75" customHeight="1" x14ac:dyDescent="0.25">
      <c r="A162" s="6" t="s">
        <v>111</v>
      </c>
      <c r="B162" s="20" t="s">
        <v>1094</v>
      </c>
      <c r="C162" s="20" t="s">
        <v>457</v>
      </c>
    </row>
    <row r="163" spans="1:3" s="3" customFormat="1" ht="12.75" customHeight="1" x14ac:dyDescent="0.25">
      <c r="A163" s="6" t="s">
        <v>112</v>
      </c>
      <c r="B163" s="20" t="s">
        <v>1095</v>
      </c>
      <c r="C163" s="20" t="s">
        <v>458</v>
      </c>
    </row>
    <row r="164" spans="1:3" s="3" customFormat="1" ht="12.75" customHeight="1" x14ac:dyDescent="0.25">
      <c r="A164" s="6" t="s">
        <v>113</v>
      </c>
      <c r="B164" s="20" t="s">
        <v>1096</v>
      </c>
      <c r="C164" s="20" t="s">
        <v>459</v>
      </c>
    </row>
    <row r="165" spans="1:3" s="3" customFormat="1" ht="12.75" customHeight="1" x14ac:dyDescent="0.25">
      <c r="A165" s="6" t="s">
        <v>114</v>
      </c>
      <c r="B165" s="19" t="s">
        <v>1097</v>
      </c>
      <c r="C165" s="19" t="s">
        <v>460</v>
      </c>
    </row>
    <row r="166" spans="1:3" s="3" customFormat="1" ht="12.75" customHeight="1" x14ac:dyDescent="0.25">
      <c r="A166" s="6" t="s">
        <v>115</v>
      </c>
      <c r="B166" s="20" t="s">
        <v>1098</v>
      </c>
      <c r="C166" s="20" t="s">
        <v>461</v>
      </c>
    </row>
    <row r="167" spans="1:3" s="3" customFormat="1" ht="12.75" customHeight="1" x14ac:dyDescent="0.25">
      <c r="A167" s="6" t="s">
        <v>116</v>
      </c>
      <c r="B167" s="20" t="s">
        <v>1099</v>
      </c>
      <c r="C167" s="20" t="s">
        <v>462</v>
      </c>
    </row>
    <row r="168" spans="1:3" s="3" customFormat="1" ht="12.75" customHeight="1" x14ac:dyDescent="0.25">
      <c r="A168" s="6" t="s">
        <v>117</v>
      </c>
      <c r="B168" s="20" t="s">
        <v>1100</v>
      </c>
      <c r="C168" s="20" t="s">
        <v>463</v>
      </c>
    </row>
    <row r="169" spans="1:3" s="3" customFormat="1" ht="12.75" customHeight="1" x14ac:dyDescent="0.25">
      <c r="A169" s="6" t="s">
        <v>817</v>
      </c>
      <c r="B169" s="20" t="s">
        <v>1101</v>
      </c>
      <c r="C169" s="20" t="s">
        <v>464</v>
      </c>
    </row>
    <row r="170" spans="1:3" s="3" customFormat="1" ht="12.75" customHeight="1" x14ac:dyDescent="0.25">
      <c r="A170" s="6" t="s">
        <v>118</v>
      </c>
      <c r="B170" s="19" t="s">
        <v>1102</v>
      </c>
      <c r="C170" s="19" t="s">
        <v>465</v>
      </c>
    </row>
    <row r="171" spans="1:3" s="3" customFormat="1" ht="12.75" customHeight="1" x14ac:dyDescent="0.25">
      <c r="A171" s="6" t="s">
        <v>119</v>
      </c>
      <c r="B171" s="20" t="s">
        <v>1103</v>
      </c>
      <c r="C171" s="20" t="s">
        <v>466</v>
      </c>
    </row>
    <row r="172" spans="1:3" s="3" customFormat="1" ht="12.75" customHeight="1" x14ac:dyDescent="0.25">
      <c r="A172" s="6" t="s">
        <v>120</v>
      </c>
      <c r="B172" s="20" t="s">
        <v>1104</v>
      </c>
      <c r="C172" s="20" t="s">
        <v>467</v>
      </c>
    </row>
    <row r="173" spans="1:3" s="3" customFormat="1" ht="12.75" customHeight="1" x14ac:dyDescent="0.25">
      <c r="A173" s="6" t="s">
        <v>121</v>
      </c>
      <c r="B173" s="20" t="s">
        <v>1105</v>
      </c>
      <c r="C173" s="20" t="s">
        <v>468</v>
      </c>
    </row>
    <row r="174" spans="1:3" s="3" customFormat="1" ht="12.75" customHeight="1" x14ac:dyDescent="0.25">
      <c r="A174" s="6" t="s">
        <v>122</v>
      </c>
      <c r="B174" s="19" t="s">
        <v>1106</v>
      </c>
      <c r="C174" s="19" t="s">
        <v>469</v>
      </c>
    </row>
    <row r="175" spans="1:3" s="3" customFormat="1" ht="12.75" customHeight="1" x14ac:dyDescent="0.25">
      <c r="A175" s="6" t="s">
        <v>123</v>
      </c>
      <c r="B175" s="20" t="s">
        <v>1107</v>
      </c>
      <c r="C175" s="20" t="s">
        <v>470</v>
      </c>
    </row>
    <row r="176" spans="1:3" s="3" customFormat="1" ht="12.75" customHeight="1" x14ac:dyDescent="0.25">
      <c r="A176" s="6" t="s">
        <v>124</v>
      </c>
      <c r="B176" s="20" t="s">
        <v>1108</v>
      </c>
      <c r="C176" s="20" t="s">
        <v>471</v>
      </c>
    </row>
    <row r="177" spans="1:3" s="3" customFormat="1" ht="12.75" customHeight="1" x14ac:dyDescent="0.25">
      <c r="A177" s="6" t="s">
        <v>125</v>
      </c>
      <c r="B177" s="20" t="s">
        <v>1109</v>
      </c>
      <c r="C177" s="20" t="s">
        <v>472</v>
      </c>
    </row>
    <row r="178" spans="1:3" s="3" customFormat="1" ht="12.75" customHeight="1" x14ac:dyDescent="0.25">
      <c r="A178" s="6" t="s">
        <v>126</v>
      </c>
      <c r="B178" s="20" t="s">
        <v>1110</v>
      </c>
      <c r="C178" s="20" t="s">
        <v>473</v>
      </c>
    </row>
    <row r="179" spans="1:3" s="3" customFormat="1" ht="12.75" customHeight="1" x14ac:dyDescent="0.25">
      <c r="A179" s="6" t="s">
        <v>127</v>
      </c>
      <c r="B179" s="20" t="s">
        <v>1111</v>
      </c>
      <c r="C179" s="20" t="s">
        <v>474</v>
      </c>
    </row>
    <row r="180" spans="1:3" s="3" customFormat="1" ht="12.75" customHeight="1" x14ac:dyDescent="0.25">
      <c r="A180" s="6" t="s">
        <v>128</v>
      </c>
      <c r="B180" s="20" t="s">
        <v>1112</v>
      </c>
      <c r="C180" s="20" t="s">
        <v>475</v>
      </c>
    </row>
    <row r="181" spans="1:3" s="3" customFormat="1" ht="12.75" customHeight="1" x14ac:dyDescent="0.25">
      <c r="A181" s="6" t="s">
        <v>129</v>
      </c>
      <c r="B181" s="20" t="s">
        <v>1113</v>
      </c>
      <c r="C181" s="20" t="s">
        <v>476</v>
      </c>
    </row>
    <row r="182" spans="1:3" s="3" customFormat="1" ht="12.75" customHeight="1" x14ac:dyDescent="0.25">
      <c r="A182" s="6" t="s">
        <v>130</v>
      </c>
      <c r="B182" s="20" t="s">
        <v>1114</v>
      </c>
      <c r="C182" s="20" t="s">
        <v>477</v>
      </c>
    </row>
    <row r="183" spans="1:3" s="3" customFormat="1" ht="12.75" customHeight="1" x14ac:dyDescent="0.25">
      <c r="A183" s="8" t="s">
        <v>131</v>
      </c>
      <c r="B183" s="19" t="s">
        <v>1115</v>
      </c>
      <c r="C183" s="19" t="s">
        <v>478</v>
      </c>
    </row>
    <row r="184" spans="1:3" s="3" customFormat="1" ht="12.75" customHeight="1" x14ac:dyDescent="0.25">
      <c r="A184" s="6" t="s">
        <v>132</v>
      </c>
      <c r="B184" s="20" t="s">
        <v>1116</v>
      </c>
      <c r="C184" s="20" t="s">
        <v>479</v>
      </c>
    </row>
    <row r="185" spans="1:3" s="3" customFormat="1" ht="12.75" customHeight="1" x14ac:dyDescent="0.25">
      <c r="A185" s="6" t="s">
        <v>133</v>
      </c>
      <c r="B185" s="20" t="s">
        <v>1117</v>
      </c>
      <c r="C185" s="20" t="s">
        <v>480</v>
      </c>
    </row>
    <row r="186" spans="1:3" s="3" customFormat="1" ht="12.75" customHeight="1" x14ac:dyDescent="0.25">
      <c r="A186" s="6" t="s">
        <v>134</v>
      </c>
      <c r="B186" s="20" t="s">
        <v>1118</v>
      </c>
      <c r="C186" s="20" t="s">
        <v>481</v>
      </c>
    </row>
    <row r="187" spans="1:3" s="3" customFormat="1" ht="12.75" customHeight="1" x14ac:dyDescent="0.25">
      <c r="A187" s="6" t="s">
        <v>135</v>
      </c>
      <c r="B187" s="20" t="s">
        <v>1119</v>
      </c>
      <c r="C187" s="20" t="s">
        <v>482</v>
      </c>
    </row>
    <row r="188" spans="1:3" s="3" customFormat="1" ht="12.75" customHeight="1" x14ac:dyDescent="0.25">
      <c r="A188" s="6" t="s">
        <v>136</v>
      </c>
      <c r="B188" s="20" t="s">
        <v>1120</v>
      </c>
      <c r="C188" s="20" t="s">
        <v>483</v>
      </c>
    </row>
    <row r="189" spans="1:3" s="3" customFormat="1" ht="12.75" customHeight="1" x14ac:dyDescent="0.25">
      <c r="A189" s="6" t="s">
        <v>818</v>
      </c>
      <c r="B189" s="20" t="s">
        <v>1121</v>
      </c>
      <c r="C189" s="20" t="s">
        <v>484</v>
      </c>
    </row>
    <row r="190" spans="1:3" s="3" customFormat="1" ht="12.75" customHeight="1" x14ac:dyDescent="0.25">
      <c r="A190" s="6" t="s">
        <v>137</v>
      </c>
      <c r="B190" s="20" t="s">
        <v>1122</v>
      </c>
      <c r="C190" s="20" t="s">
        <v>485</v>
      </c>
    </row>
    <row r="191" spans="1:3" s="3" customFormat="1" ht="12.75" customHeight="1" x14ac:dyDescent="0.25">
      <c r="A191" s="6" t="s">
        <v>138</v>
      </c>
      <c r="B191" s="19" t="s">
        <v>1123</v>
      </c>
      <c r="C191" s="19" t="s">
        <v>486</v>
      </c>
    </row>
    <row r="192" spans="1:3" s="3" customFormat="1" ht="12.75" customHeight="1" x14ac:dyDescent="0.25">
      <c r="A192" s="6" t="s">
        <v>139</v>
      </c>
      <c r="B192" s="20" t="s">
        <v>1124</v>
      </c>
      <c r="C192" s="20" t="s">
        <v>487</v>
      </c>
    </row>
    <row r="193" spans="1:3" s="3" customFormat="1" ht="12.75" customHeight="1" x14ac:dyDescent="0.25">
      <c r="A193" s="6" t="s">
        <v>140</v>
      </c>
      <c r="B193" s="20" t="s">
        <v>1125</v>
      </c>
      <c r="C193" s="20" t="s">
        <v>488</v>
      </c>
    </row>
    <row r="194" spans="1:3" s="3" customFormat="1" ht="12.75" customHeight="1" x14ac:dyDescent="0.25">
      <c r="A194" s="6" t="s">
        <v>141</v>
      </c>
      <c r="B194" s="20" t="s">
        <v>1126</v>
      </c>
      <c r="C194" s="20" t="s">
        <v>489</v>
      </c>
    </row>
    <row r="195" spans="1:3" s="3" customFormat="1" ht="12.75" customHeight="1" x14ac:dyDescent="0.25">
      <c r="A195" s="6" t="s">
        <v>142</v>
      </c>
      <c r="B195" s="20" t="s">
        <v>1127</v>
      </c>
      <c r="C195" s="20" t="s">
        <v>490</v>
      </c>
    </row>
    <row r="196" spans="1:3" s="3" customFormat="1" ht="12.75" customHeight="1" x14ac:dyDescent="0.25">
      <c r="A196" s="7" t="s">
        <v>491</v>
      </c>
      <c r="B196" s="7" t="s">
        <v>1128</v>
      </c>
      <c r="C196" s="7" t="s">
        <v>492</v>
      </c>
    </row>
    <row r="197" spans="1:3" s="3" customFormat="1" ht="12.75" customHeight="1" x14ac:dyDescent="0.25">
      <c r="A197" s="6" t="s">
        <v>144</v>
      </c>
      <c r="B197" s="19" t="s">
        <v>1129</v>
      </c>
      <c r="C197" s="19" t="s">
        <v>493</v>
      </c>
    </row>
    <row r="198" spans="1:3" s="3" customFormat="1" ht="12.75" customHeight="1" x14ac:dyDescent="0.25">
      <c r="A198" s="6" t="s">
        <v>145</v>
      </c>
      <c r="B198" s="20" t="s">
        <v>1130</v>
      </c>
      <c r="C198" s="20" t="s">
        <v>494</v>
      </c>
    </row>
    <row r="199" spans="1:3" s="3" customFormat="1" ht="12.75" customHeight="1" x14ac:dyDescent="0.25">
      <c r="A199" s="6" t="s">
        <v>146</v>
      </c>
      <c r="B199" s="20" t="s">
        <v>1131</v>
      </c>
      <c r="C199" s="20" t="s">
        <v>495</v>
      </c>
    </row>
    <row r="200" spans="1:3" s="3" customFormat="1" ht="12.75" customHeight="1" x14ac:dyDescent="0.25">
      <c r="A200" s="6" t="s">
        <v>147</v>
      </c>
      <c r="B200" s="20" t="s">
        <v>1132</v>
      </c>
      <c r="C200" s="20" t="s">
        <v>496</v>
      </c>
    </row>
    <row r="201" spans="1:3" s="3" customFormat="1" ht="12.75" customHeight="1" x14ac:dyDescent="0.25">
      <c r="A201" s="6" t="s">
        <v>148</v>
      </c>
      <c r="B201" s="20" t="s">
        <v>1133</v>
      </c>
      <c r="C201" s="20" t="s">
        <v>497</v>
      </c>
    </row>
    <row r="202" spans="1:3" s="3" customFormat="1" ht="12.75" customHeight="1" x14ac:dyDescent="0.25">
      <c r="A202" s="6" t="s">
        <v>149</v>
      </c>
      <c r="B202" s="20" t="s">
        <v>1134</v>
      </c>
      <c r="C202" s="20" t="s">
        <v>498</v>
      </c>
    </row>
    <row r="203" spans="1:3" s="3" customFormat="1" ht="12.75" customHeight="1" x14ac:dyDescent="0.25">
      <c r="A203" s="6" t="s">
        <v>150</v>
      </c>
      <c r="B203" s="20" t="s">
        <v>1135</v>
      </c>
      <c r="C203" s="20" t="s">
        <v>499</v>
      </c>
    </row>
    <row r="204" spans="1:3" s="3" customFormat="1" ht="12.75" customHeight="1" x14ac:dyDescent="0.25">
      <c r="A204" s="6" t="s">
        <v>151</v>
      </c>
      <c r="B204" s="20" t="s">
        <v>1136</v>
      </c>
      <c r="C204" s="20" t="s">
        <v>500</v>
      </c>
    </row>
    <row r="205" spans="1:3" s="3" customFormat="1" ht="12.75" customHeight="1" x14ac:dyDescent="0.25">
      <c r="A205" s="6" t="s">
        <v>152</v>
      </c>
      <c r="B205" s="20" t="s">
        <v>1137</v>
      </c>
      <c r="C205" s="20" t="s">
        <v>501</v>
      </c>
    </row>
    <row r="206" spans="1:3" s="3" customFormat="1" ht="12.75" customHeight="1" x14ac:dyDescent="0.25">
      <c r="A206" s="6" t="s">
        <v>820</v>
      </c>
      <c r="B206" s="20" t="s">
        <v>1138</v>
      </c>
      <c r="C206" s="20" t="s">
        <v>502</v>
      </c>
    </row>
    <row r="207" spans="1:3" s="3" customFormat="1" ht="12.75" customHeight="1" x14ac:dyDescent="0.25">
      <c r="A207" s="6" t="s">
        <v>153</v>
      </c>
      <c r="B207" s="20" t="s">
        <v>1139</v>
      </c>
      <c r="C207" s="20" t="s">
        <v>503</v>
      </c>
    </row>
    <row r="208" spans="1:3" s="3" customFormat="1" ht="12.75" customHeight="1" x14ac:dyDescent="0.25">
      <c r="A208" s="6" t="s">
        <v>821</v>
      </c>
      <c r="B208" s="20" t="s">
        <v>1140</v>
      </c>
      <c r="C208" s="20" t="s">
        <v>504</v>
      </c>
    </row>
    <row r="209" spans="1:3" s="3" customFormat="1" ht="12.75" customHeight="1" x14ac:dyDescent="0.25">
      <c r="A209" s="6" t="s">
        <v>154</v>
      </c>
      <c r="B209" s="20" t="s">
        <v>1141</v>
      </c>
      <c r="C209" s="20" t="s">
        <v>505</v>
      </c>
    </row>
    <row r="210" spans="1:3" s="3" customFormat="1" ht="12.75" customHeight="1" x14ac:dyDescent="0.25">
      <c r="A210" s="6" t="s">
        <v>822</v>
      </c>
      <c r="B210" s="20" t="s">
        <v>1142</v>
      </c>
      <c r="C210" s="20" t="s">
        <v>506</v>
      </c>
    </row>
    <row r="211" spans="1:3" s="3" customFormat="1" ht="12.75" customHeight="1" x14ac:dyDescent="0.25">
      <c r="A211" s="6" t="s">
        <v>823</v>
      </c>
      <c r="B211" s="20" t="s">
        <v>1143</v>
      </c>
      <c r="C211" s="20" t="s">
        <v>507</v>
      </c>
    </row>
    <row r="212" spans="1:3" s="3" customFormat="1" ht="12.75" customHeight="1" x14ac:dyDescent="0.25">
      <c r="A212" s="6" t="s">
        <v>155</v>
      </c>
      <c r="B212" s="19" t="s">
        <v>1144</v>
      </c>
      <c r="C212" s="19" t="s">
        <v>508</v>
      </c>
    </row>
    <row r="213" spans="1:3" s="3" customFormat="1" ht="12.75" customHeight="1" x14ac:dyDescent="0.25">
      <c r="A213" s="6" t="s">
        <v>156</v>
      </c>
      <c r="B213" s="20" t="s">
        <v>1145</v>
      </c>
      <c r="C213" s="20" t="s">
        <v>509</v>
      </c>
    </row>
    <row r="214" spans="1:3" s="3" customFormat="1" ht="12.75" customHeight="1" x14ac:dyDescent="0.25">
      <c r="A214" s="6" t="s">
        <v>824</v>
      </c>
      <c r="B214" s="20" t="s">
        <v>1146</v>
      </c>
      <c r="C214" s="20" t="s">
        <v>510</v>
      </c>
    </row>
    <row r="215" spans="1:3" s="3" customFormat="1" ht="12.75" customHeight="1" x14ac:dyDescent="0.25">
      <c r="A215" s="6" t="s">
        <v>825</v>
      </c>
      <c r="B215" s="20" t="s">
        <v>1147</v>
      </c>
      <c r="C215" s="20" t="s">
        <v>511</v>
      </c>
    </row>
    <row r="216" spans="1:3" s="3" customFormat="1" ht="12.75" customHeight="1" x14ac:dyDescent="0.25">
      <c r="A216" s="6" t="s">
        <v>826</v>
      </c>
      <c r="B216" s="20" t="s">
        <v>1148</v>
      </c>
      <c r="C216" s="20" t="s">
        <v>512</v>
      </c>
    </row>
    <row r="217" spans="1:3" s="3" customFormat="1" ht="12.75" customHeight="1" x14ac:dyDescent="0.25">
      <c r="A217" s="6" t="s">
        <v>157</v>
      </c>
      <c r="B217" s="20" t="s">
        <v>1149</v>
      </c>
      <c r="C217" s="20" t="s">
        <v>513</v>
      </c>
    </row>
    <row r="218" spans="1:3" s="3" customFormat="1" ht="12.75" customHeight="1" x14ac:dyDescent="0.25">
      <c r="A218" s="6" t="s">
        <v>158</v>
      </c>
      <c r="B218" s="20" t="s">
        <v>1150</v>
      </c>
      <c r="C218" s="20" t="s">
        <v>514</v>
      </c>
    </row>
    <row r="219" spans="1:3" s="3" customFormat="1" ht="12.75" customHeight="1" x14ac:dyDescent="0.25">
      <c r="A219" s="6" t="s">
        <v>159</v>
      </c>
      <c r="B219" s="19" t="s">
        <v>1151</v>
      </c>
      <c r="C219" s="19" t="s">
        <v>515</v>
      </c>
    </row>
    <row r="220" spans="1:3" s="3" customFormat="1" ht="12.75" customHeight="1" x14ac:dyDescent="0.25">
      <c r="A220" s="6" t="s">
        <v>160</v>
      </c>
      <c r="B220" s="20" t="s">
        <v>1152</v>
      </c>
      <c r="C220" s="20" t="s">
        <v>516</v>
      </c>
    </row>
    <row r="221" spans="1:3" s="3" customFormat="1" ht="12.75" customHeight="1" x14ac:dyDescent="0.25">
      <c r="A221" s="6" t="s">
        <v>161</v>
      </c>
      <c r="B221" s="20" t="s">
        <v>1153</v>
      </c>
      <c r="C221" s="20" t="s">
        <v>517</v>
      </c>
    </row>
    <row r="222" spans="1:3" s="3" customFormat="1" ht="12.75" customHeight="1" x14ac:dyDescent="0.25">
      <c r="A222" s="6" t="s">
        <v>162</v>
      </c>
      <c r="B222" s="20" t="s">
        <v>1154</v>
      </c>
      <c r="C222" s="20" t="s">
        <v>518</v>
      </c>
    </row>
    <row r="223" spans="1:3" s="3" customFormat="1" ht="12.75" customHeight="1" x14ac:dyDescent="0.25">
      <c r="A223" s="6" t="s">
        <v>163</v>
      </c>
      <c r="B223" s="20" t="s">
        <v>1155</v>
      </c>
      <c r="C223" s="20" t="s">
        <v>519</v>
      </c>
    </row>
    <row r="224" spans="1:3" s="3" customFormat="1" ht="12.75" customHeight="1" x14ac:dyDescent="0.25">
      <c r="A224" s="6" t="s">
        <v>827</v>
      </c>
      <c r="B224" s="20" t="s">
        <v>1156</v>
      </c>
      <c r="C224" s="20" t="s">
        <v>520</v>
      </c>
    </row>
    <row r="225" spans="1:3" s="3" customFormat="1" ht="12.75" customHeight="1" x14ac:dyDescent="0.25">
      <c r="A225" s="6" t="s">
        <v>164</v>
      </c>
      <c r="B225" s="20" t="s">
        <v>1157</v>
      </c>
      <c r="C225" s="20" t="s">
        <v>521</v>
      </c>
    </row>
    <row r="226" spans="1:3" s="3" customFormat="1" ht="12.75" customHeight="1" x14ac:dyDescent="0.25">
      <c r="A226" s="6" t="s">
        <v>828</v>
      </c>
      <c r="B226" s="20" t="s">
        <v>1158</v>
      </c>
      <c r="C226" s="20" t="s">
        <v>522</v>
      </c>
    </row>
    <row r="227" spans="1:3" s="3" customFormat="1" ht="12.75" customHeight="1" x14ac:dyDescent="0.25">
      <c r="A227" s="6" t="s">
        <v>829</v>
      </c>
      <c r="B227" s="20" t="s">
        <v>1159</v>
      </c>
      <c r="C227" s="20" t="s">
        <v>523</v>
      </c>
    </row>
    <row r="228" spans="1:3" s="3" customFormat="1" ht="12.75" customHeight="1" x14ac:dyDescent="0.25">
      <c r="A228" s="6" t="s">
        <v>165</v>
      </c>
      <c r="B228" s="19" t="s">
        <v>1160</v>
      </c>
      <c r="C228" s="19" t="s">
        <v>524</v>
      </c>
    </row>
    <row r="229" spans="1:3" s="3" customFormat="1" ht="12.75" customHeight="1" x14ac:dyDescent="0.25">
      <c r="A229" s="9" t="s">
        <v>166</v>
      </c>
      <c r="B229" s="20" t="s">
        <v>1161</v>
      </c>
      <c r="C229" s="20" t="s">
        <v>525</v>
      </c>
    </row>
    <row r="230" spans="1:3" s="3" customFormat="1" ht="12.75" customHeight="1" x14ac:dyDescent="0.25">
      <c r="A230" s="10" t="s">
        <v>167</v>
      </c>
      <c r="B230" s="20" t="s">
        <v>1162</v>
      </c>
      <c r="C230" s="20" t="s">
        <v>526</v>
      </c>
    </row>
    <row r="231" spans="1:3" s="3" customFormat="1" ht="12.75" customHeight="1" x14ac:dyDescent="0.25">
      <c r="A231" s="9" t="s">
        <v>168</v>
      </c>
      <c r="B231" s="20" t="s">
        <v>1163</v>
      </c>
      <c r="C231" s="20" t="s">
        <v>527</v>
      </c>
    </row>
    <row r="232" spans="1:3" s="3" customFormat="1" ht="12.75" customHeight="1" x14ac:dyDescent="0.25">
      <c r="A232" s="9" t="s">
        <v>830</v>
      </c>
      <c r="B232" s="21" t="s">
        <v>1164</v>
      </c>
      <c r="C232" s="20" t="s">
        <v>528</v>
      </c>
    </row>
    <row r="233" spans="1:3" s="3" customFormat="1" ht="12.75" customHeight="1" x14ac:dyDescent="0.25">
      <c r="A233" s="9" t="s">
        <v>831</v>
      </c>
      <c r="B233" s="20" t="s">
        <v>1165</v>
      </c>
      <c r="C233" s="20" t="s">
        <v>529</v>
      </c>
    </row>
    <row r="234" spans="1:3" s="3" customFormat="1" ht="12.75" customHeight="1" x14ac:dyDescent="0.25">
      <c r="A234" s="6" t="s">
        <v>832</v>
      </c>
      <c r="B234" s="19" t="s">
        <v>1166</v>
      </c>
      <c r="C234" s="19" t="s">
        <v>524</v>
      </c>
    </row>
    <row r="235" spans="1:3" s="3" customFormat="1" ht="12.75" customHeight="1" x14ac:dyDescent="0.25">
      <c r="A235" s="9" t="s">
        <v>833</v>
      </c>
      <c r="B235" s="20" t="s">
        <v>1167</v>
      </c>
      <c r="C235" s="20" t="s">
        <v>530</v>
      </c>
    </row>
    <row r="236" spans="1:3" s="3" customFormat="1" ht="12.75" customHeight="1" x14ac:dyDescent="0.25">
      <c r="A236" s="9" t="s">
        <v>834</v>
      </c>
      <c r="B236" s="20" t="s">
        <v>1168</v>
      </c>
      <c r="C236" s="20" t="s">
        <v>531</v>
      </c>
    </row>
    <row r="237" spans="1:3" s="3" customFormat="1" ht="12.75" customHeight="1" x14ac:dyDescent="0.25">
      <c r="A237" s="7" t="s">
        <v>532</v>
      </c>
      <c r="B237" s="7" t="s">
        <v>1169</v>
      </c>
      <c r="C237" s="7" t="s">
        <v>533</v>
      </c>
    </row>
    <row r="238" spans="1:3" s="3" customFormat="1" ht="12.75" customHeight="1" x14ac:dyDescent="0.25">
      <c r="A238" s="6" t="s">
        <v>170</v>
      </c>
      <c r="B238" s="19" t="s">
        <v>1170</v>
      </c>
      <c r="C238" s="19" t="s">
        <v>534</v>
      </c>
    </row>
    <row r="239" spans="1:3" s="3" customFormat="1" ht="12.75" customHeight="1" x14ac:dyDescent="0.25">
      <c r="A239" s="6" t="s">
        <v>171</v>
      </c>
      <c r="B239" s="20" t="s">
        <v>1171</v>
      </c>
      <c r="C239" s="20" t="s">
        <v>535</v>
      </c>
    </row>
    <row r="240" spans="1:3" s="3" customFormat="1" ht="12.75" customHeight="1" x14ac:dyDescent="0.25">
      <c r="A240" s="6" t="s">
        <v>172</v>
      </c>
      <c r="B240" s="20" t="s">
        <v>1172</v>
      </c>
      <c r="C240" s="20" t="s">
        <v>536</v>
      </c>
    </row>
    <row r="241" spans="1:3" s="3" customFormat="1" ht="12.75" customHeight="1" x14ac:dyDescent="0.25">
      <c r="A241" s="6" t="s">
        <v>173</v>
      </c>
      <c r="B241" s="20" t="s">
        <v>1173</v>
      </c>
      <c r="C241" s="20" t="s">
        <v>537</v>
      </c>
    </row>
    <row r="242" spans="1:3" s="3" customFormat="1" ht="12.75" customHeight="1" x14ac:dyDescent="0.25">
      <c r="A242" s="6" t="s">
        <v>174</v>
      </c>
      <c r="B242" s="19" t="s">
        <v>1174</v>
      </c>
      <c r="C242" s="19" t="s">
        <v>538</v>
      </c>
    </row>
    <row r="243" spans="1:3" s="3" customFormat="1" ht="12.75" customHeight="1" x14ac:dyDescent="0.25">
      <c r="A243" s="6" t="s">
        <v>175</v>
      </c>
      <c r="B243" s="20" t="s">
        <v>1175</v>
      </c>
      <c r="C243" s="20" t="s">
        <v>539</v>
      </c>
    </row>
    <row r="244" spans="1:3" s="3" customFormat="1" ht="12.75" customHeight="1" x14ac:dyDescent="0.25">
      <c r="A244" s="6" t="s">
        <v>176</v>
      </c>
      <c r="B244" s="20" t="s">
        <v>1176</v>
      </c>
      <c r="C244" s="20" t="s">
        <v>540</v>
      </c>
    </row>
    <row r="245" spans="1:3" s="3" customFormat="1" ht="12.75" customHeight="1" x14ac:dyDescent="0.25">
      <c r="A245" s="6" t="s">
        <v>177</v>
      </c>
      <c r="B245" s="20" t="s">
        <v>1177</v>
      </c>
      <c r="C245" s="20" t="s">
        <v>541</v>
      </c>
    </row>
    <row r="246" spans="1:3" s="3" customFormat="1" ht="12.75" customHeight="1" x14ac:dyDescent="0.25">
      <c r="A246" s="6" t="s">
        <v>178</v>
      </c>
      <c r="B246" s="20" t="s">
        <v>1178</v>
      </c>
      <c r="C246" s="20" t="s">
        <v>542</v>
      </c>
    </row>
    <row r="247" spans="1:3" s="3" customFormat="1" ht="12.75" customHeight="1" x14ac:dyDescent="0.25">
      <c r="A247" s="6" t="s">
        <v>179</v>
      </c>
      <c r="B247" s="20" t="s">
        <v>1179</v>
      </c>
      <c r="C247" s="20" t="s">
        <v>543</v>
      </c>
    </row>
    <row r="248" spans="1:3" s="3" customFormat="1" ht="12.75" customHeight="1" x14ac:dyDescent="0.25">
      <c r="A248" s="6" t="s">
        <v>180</v>
      </c>
      <c r="B248" s="20" t="s">
        <v>1180</v>
      </c>
      <c r="C248" s="20" t="s">
        <v>544</v>
      </c>
    </row>
    <row r="249" spans="1:3" s="3" customFormat="1" ht="12.75" customHeight="1" x14ac:dyDescent="0.25">
      <c r="A249" s="6" t="s">
        <v>181</v>
      </c>
      <c r="B249" s="20" t="s">
        <v>1181</v>
      </c>
      <c r="C249" s="20" t="s">
        <v>545</v>
      </c>
    </row>
    <row r="250" spans="1:3" s="3" customFormat="1" ht="12.75" customHeight="1" x14ac:dyDescent="0.25">
      <c r="A250" s="6" t="s">
        <v>182</v>
      </c>
      <c r="B250" s="19" t="s">
        <v>1182</v>
      </c>
      <c r="C250" s="19" t="s">
        <v>546</v>
      </c>
    </row>
    <row r="251" spans="1:3" s="3" customFormat="1" ht="12.75" customHeight="1" x14ac:dyDescent="0.25">
      <c r="A251" s="10" t="s">
        <v>183</v>
      </c>
      <c r="B251" s="20" t="s">
        <v>1183</v>
      </c>
      <c r="C251" s="20" t="s">
        <v>547</v>
      </c>
    </row>
    <row r="252" spans="1:3" s="3" customFormat="1" ht="12.75" customHeight="1" x14ac:dyDescent="0.25">
      <c r="A252" s="6" t="s">
        <v>184</v>
      </c>
      <c r="B252" s="20" t="s">
        <v>1184</v>
      </c>
      <c r="C252" s="20" t="s">
        <v>548</v>
      </c>
    </row>
    <row r="253" spans="1:3" s="3" customFormat="1" ht="12.75" customHeight="1" x14ac:dyDescent="0.25">
      <c r="A253" s="6" t="s">
        <v>185</v>
      </c>
      <c r="B253" s="20" t="s">
        <v>1185</v>
      </c>
      <c r="C253" s="20" t="s">
        <v>549</v>
      </c>
    </row>
    <row r="254" spans="1:3" s="3" customFormat="1" ht="12.75" customHeight="1" x14ac:dyDescent="0.25">
      <c r="A254" s="6" t="s">
        <v>186</v>
      </c>
      <c r="B254" s="20" t="s">
        <v>1186</v>
      </c>
      <c r="C254" s="20" t="s">
        <v>550</v>
      </c>
    </row>
    <row r="255" spans="1:3" s="3" customFormat="1" ht="12.75" customHeight="1" x14ac:dyDescent="0.25">
      <c r="A255" s="6" t="s">
        <v>187</v>
      </c>
      <c r="B255" s="20" t="s">
        <v>1187</v>
      </c>
      <c r="C255" s="20" t="s">
        <v>551</v>
      </c>
    </row>
    <row r="256" spans="1:3" s="3" customFormat="1" ht="12.75" customHeight="1" x14ac:dyDescent="0.25">
      <c r="A256" s="6" t="s">
        <v>188</v>
      </c>
      <c r="B256" s="20" t="s">
        <v>1188</v>
      </c>
      <c r="C256" s="20" t="s">
        <v>552</v>
      </c>
    </row>
    <row r="257" spans="1:3" s="3" customFormat="1" ht="12.75" customHeight="1" x14ac:dyDescent="0.25">
      <c r="A257" s="6" t="s">
        <v>835</v>
      </c>
      <c r="B257" s="19" t="s">
        <v>1189</v>
      </c>
      <c r="C257" s="19" t="s">
        <v>553</v>
      </c>
    </row>
    <row r="258" spans="1:3" s="3" customFormat="1" ht="12.75" customHeight="1" x14ac:dyDescent="0.25">
      <c r="A258" s="6" t="s">
        <v>189</v>
      </c>
      <c r="B258" s="20" t="s">
        <v>1193</v>
      </c>
      <c r="C258" s="20" t="s">
        <v>554</v>
      </c>
    </row>
    <row r="259" spans="1:3" s="3" customFormat="1" ht="12.75" customHeight="1" x14ac:dyDescent="0.25">
      <c r="A259" s="6" t="s">
        <v>190</v>
      </c>
      <c r="B259" s="20" t="s">
        <v>1190</v>
      </c>
      <c r="C259" s="20" t="s">
        <v>555</v>
      </c>
    </row>
    <row r="260" spans="1:3" s="3" customFormat="1" ht="12.75" customHeight="1" x14ac:dyDescent="0.25">
      <c r="A260" s="6" t="s">
        <v>191</v>
      </c>
      <c r="B260" s="20" t="s">
        <v>1192</v>
      </c>
      <c r="C260" s="20" t="s">
        <v>556</v>
      </c>
    </row>
    <row r="261" spans="1:3" s="3" customFormat="1" ht="12.75" customHeight="1" x14ac:dyDescent="0.25">
      <c r="A261" s="6" t="s">
        <v>192</v>
      </c>
      <c r="B261" s="20" t="s">
        <v>1191</v>
      </c>
      <c r="C261" s="20" t="s">
        <v>557</v>
      </c>
    </row>
    <row r="262" spans="1:3" s="3" customFormat="1" ht="12.75" customHeight="1" x14ac:dyDescent="0.25">
      <c r="A262" s="6" t="s">
        <v>193</v>
      </c>
      <c r="B262" s="20" t="s">
        <v>1195</v>
      </c>
      <c r="C262" s="20" t="s">
        <v>558</v>
      </c>
    </row>
    <row r="263" spans="1:3" s="3" customFormat="1" ht="12.75" customHeight="1" x14ac:dyDescent="0.25">
      <c r="A263" s="6" t="s">
        <v>836</v>
      </c>
      <c r="B263" s="20" t="s">
        <v>1194</v>
      </c>
      <c r="C263" s="20" t="s">
        <v>559</v>
      </c>
    </row>
    <row r="264" spans="1:3" s="3" customFormat="1" ht="12.75" customHeight="1" x14ac:dyDescent="0.25">
      <c r="A264" s="6" t="s">
        <v>194</v>
      </c>
      <c r="B264" s="20" t="s">
        <v>1197</v>
      </c>
      <c r="C264" s="20" t="s">
        <v>560</v>
      </c>
    </row>
    <row r="265" spans="1:3" s="3" customFormat="1" ht="12.75" customHeight="1" x14ac:dyDescent="0.25">
      <c r="A265" s="6" t="s">
        <v>195</v>
      </c>
      <c r="B265" s="20" t="s">
        <v>1196</v>
      </c>
      <c r="C265" s="20" t="s">
        <v>561</v>
      </c>
    </row>
    <row r="266" spans="1:3" s="3" customFormat="1" ht="12.75" customHeight="1" x14ac:dyDescent="0.25">
      <c r="A266" s="6" t="s">
        <v>196</v>
      </c>
      <c r="B266" s="19" t="s">
        <v>1198</v>
      </c>
      <c r="C266" s="19" t="s">
        <v>562</v>
      </c>
    </row>
    <row r="267" spans="1:3" s="3" customFormat="1" ht="12.75" customHeight="1" x14ac:dyDescent="0.25">
      <c r="A267" s="7" t="s">
        <v>563</v>
      </c>
      <c r="B267" s="7" t="s">
        <v>1201</v>
      </c>
      <c r="C267" s="7" t="s">
        <v>564</v>
      </c>
    </row>
    <row r="268" spans="1:3" s="3" customFormat="1" ht="12.75" customHeight="1" x14ac:dyDescent="0.25">
      <c r="A268" s="6" t="s">
        <v>198</v>
      </c>
      <c r="B268" s="19" t="s">
        <v>1199</v>
      </c>
      <c r="C268" s="19" t="s">
        <v>565</v>
      </c>
    </row>
    <row r="269" spans="1:3" s="3" customFormat="1" ht="12.75" customHeight="1" x14ac:dyDescent="0.25">
      <c r="A269" s="6" t="s">
        <v>199</v>
      </c>
      <c r="B269" s="20" t="s">
        <v>1200</v>
      </c>
      <c r="C269" s="21" t="s">
        <v>566</v>
      </c>
    </row>
    <row r="270" spans="1:3" s="3" customFormat="1" ht="12.75" customHeight="1" x14ac:dyDescent="0.25">
      <c r="A270" s="6" t="s">
        <v>200</v>
      </c>
      <c r="B270" s="20" t="s">
        <v>1202</v>
      </c>
      <c r="C270" s="20" t="s">
        <v>567</v>
      </c>
    </row>
    <row r="271" spans="1:3" s="3" customFormat="1" ht="12.75" customHeight="1" x14ac:dyDescent="0.25">
      <c r="A271" s="6" t="s">
        <v>201</v>
      </c>
      <c r="B271" s="19" t="s">
        <v>1203</v>
      </c>
      <c r="C271" s="19" t="s">
        <v>568</v>
      </c>
    </row>
    <row r="272" spans="1:3" s="3" customFormat="1" ht="12.75" customHeight="1" x14ac:dyDescent="0.25">
      <c r="A272" s="6" t="s">
        <v>202</v>
      </c>
      <c r="B272" s="20" t="s">
        <v>1204</v>
      </c>
      <c r="C272" s="20" t="s">
        <v>569</v>
      </c>
    </row>
    <row r="273" spans="1:3" s="3" customFormat="1" ht="12.75" customHeight="1" x14ac:dyDescent="0.25">
      <c r="A273" s="6" t="s">
        <v>837</v>
      </c>
      <c r="B273" s="20" t="s">
        <v>1207</v>
      </c>
      <c r="C273" s="20" t="s">
        <v>570</v>
      </c>
    </row>
    <row r="274" spans="1:3" s="3" customFormat="1" ht="12.75" customHeight="1" x14ac:dyDescent="0.25">
      <c r="A274" s="6" t="s">
        <v>838</v>
      </c>
      <c r="B274" s="20" t="s">
        <v>1206</v>
      </c>
      <c r="C274" s="20" t="s">
        <v>571</v>
      </c>
    </row>
    <row r="275" spans="1:3" s="3" customFormat="1" ht="12.75" customHeight="1" x14ac:dyDescent="0.25">
      <c r="A275" s="6" t="s">
        <v>839</v>
      </c>
      <c r="B275" s="20" t="s">
        <v>1205</v>
      </c>
      <c r="C275" s="20" t="s">
        <v>572</v>
      </c>
    </row>
    <row r="276" spans="1:3" s="3" customFormat="1" ht="12.75" customHeight="1" x14ac:dyDescent="0.25">
      <c r="A276" s="6" t="s">
        <v>840</v>
      </c>
      <c r="B276" s="20" t="s">
        <v>1210</v>
      </c>
      <c r="C276" s="20" t="s">
        <v>573</v>
      </c>
    </row>
    <row r="277" spans="1:3" s="3" customFormat="1" ht="12.75" customHeight="1" x14ac:dyDescent="0.25">
      <c r="A277" s="6" t="s">
        <v>841</v>
      </c>
      <c r="B277" s="20" t="s">
        <v>1211</v>
      </c>
      <c r="C277" s="20" t="s">
        <v>574</v>
      </c>
    </row>
    <row r="278" spans="1:3" s="3" customFormat="1" ht="12.75" customHeight="1" x14ac:dyDescent="0.25">
      <c r="A278" s="6" t="s">
        <v>203</v>
      </c>
      <c r="B278" s="20" t="s">
        <v>1209</v>
      </c>
      <c r="C278" s="20" t="s">
        <v>575</v>
      </c>
    </row>
    <row r="279" spans="1:3" s="3" customFormat="1" ht="12.75" customHeight="1" x14ac:dyDescent="0.25">
      <c r="A279" s="6" t="s">
        <v>842</v>
      </c>
      <c r="B279" s="20" t="s">
        <v>1208</v>
      </c>
      <c r="C279" s="20" t="s">
        <v>576</v>
      </c>
    </row>
    <row r="280" spans="1:3" s="3" customFormat="1" ht="12.75" customHeight="1" x14ac:dyDescent="0.25">
      <c r="A280" s="6" t="s">
        <v>843</v>
      </c>
      <c r="B280" s="20" t="s">
        <v>1212</v>
      </c>
      <c r="C280" s="20" t="s">
        <v>577</v>
      </c>
    </row>
    <row r="281" spans="1:3" s="3" customFormat="1" ht="12.75" customHeight="1" x14ac:dyDescent="0.25">
      <c r="A281" s="6" t="s">
        <v>844</v>
      </c>
      <c r="B281" s="20" t="s">
        <v>1213</v>
      </c>
      <c r="C281" s="20" t="s">
        <v>578</v>
      </c>
    </row>
    <row r="282" spans="1:3" s="3" customFormat="1" ht="12.75" customHeight="1" x14ac:dyDescent="0.25">
      <c r="A282" s="6" t="s">
        <v>845</v>
      </c>
      <c r="B282" s="20" t="s">
        <v>1218</v>
      </c>
      <c r="C282" s="20" t="s">
        <v>579</v>
      </c>
    </row>
    <row r="283" spans="1:3" s="3" customFormat="1" ht="12.75" customHeight="1" x14ac:dyDescent="0.25">
      <c r="A283" s="6" t="s">
        <v>846</v>
      </c>
      <c r="B283" s="20" t="s">
        <v>1214</v>
      </c>
      <c r="C283" s="20" t="s">
        <v>580</v>
      </c>
    </row>
    <row r="284" spans="1:3" s="3" customFormat="1" ht="12.75" customHeight="1" x14ac:dyDescent="0.25">
      <c r="A284" s="6" t="s">
        <v>847</v>
      </c>
      <c r="B284" s="20" t="s">
        <v>1219</v>
      </c>
      <c r="C284" s="20" t="s">
        <v>581</v>
      </c>
    </row>
    <row r="285" spans="1:3" s="3" customFormat="1" ht="12.75" customHeight="1" x14ac:dyDescent="0.25">
      <c r="A285" s="6" t="s">
        <v>848</v>
      </c>
      <c r="B285" s="20" t="s">
        <v>1215</v>
      </c>
      <c r="C285" s="20" t="s">
        <v>582</v>
      </c>
    </row>
    <row r="286" spans="1:3" s="3" customFormat="1" ht="12.75" customHeight="1" x14ac:dyDescent="0.25">
      <c r="A286" s="6" t="s">
        <v>849</v>
      </c>
      <c r="B286" s="20" t="s">
        <v>1220</v>
      </c>
      <c r="C286" s="20" t="s">
        <v>583</v>
      </c>
    </row>
    <row r="287" spans="1:3" s="3" customFormat="1" ht="12.75" customHeight="1" x14ac:dyDescent="0.25">
      <c r="A287" s="6" t="s">
        <v>850</v>
      </c>
      <c r="B287" s="20" t="s">
        <v>1216</v>
      </c>
      <c r="C287" s="20" t="s">
        <v>584</v>
      </c>
    </row>
    <row r="288" spans="1:3" s="3" customFormat="1" ht="12.75" customHeight="1" x14ac:dyDescent="0.25">
      <c r="A288" s="6" t="s">
        <v>851</v>
      </c>
      <c r="B288" s="20" t="s">
        <v>585</v>
      </c>
      <c r="C288" s="20" t="s">
        <v>586</v>
      </c>
    </row>
    <row r="289" spans="1:3" s="3" customFormat="1" ht="12.75" customHeight="1" x14ac:dyDescent="0.25">
      <c r="A289" s="6" t="s">
        <v>852</v>
      </c>
      <c r="B289" s="20" t="s">
        <v>1217</v>
      </c>
      <c r="C289" s="20" t="s">
        <v>587</v>
      </c>
    </row>
    <row r="290" spans="1:3" s="3" customFormat="1" ht="12.75" customHeight="1" x14ac:dyDescent="0.25">
      <c r="A290" s="6" t="s">
        <v>853</v>
      </c>
      <c r="B290" s="20" t="s">
        <v>1221</v>
      </c>
      <c r="C290" s="20" t="s">
        <v>588</v>
      </c>
    </row>
    <row r="291" spans="1:3" s="3" customFormat="1" ht="12.75" customHeight="1" x14ac:dyDescent="0.25">
      <c r="A291" s="6" t="s">
        <v>854</v>
      </c>
      <c r="B291" s="20" t="s">
        <v>1222</v>
      </c>
      <c r="C291" s="20" t="s">
        <v>589</v>
      </c>
    </row>
    <row r="292" spans="1:3" s="3" customFormat="1" ht="12.75" customHeight="1" x14ac:dyDescent="0.25">
      <c r="A292" s="6" t="s">
        <v>204</v>
      </c>
      <c r="B292" s="19" t="s">
        <v>1223</v>
      </c>
      <c r="C292" s="19" t="s">
        <v>590</v>
      </c>
    </row>
    <row r="293" spans="1:3" s="3" customFormat="1" ht="12.75" customHeight="1" x14ac:dyDescent="0.25">
      <c r="A293" s="6" t="s">
        <v>205</v>
      </c>
      <c r="B293" s="20" t="s">
        <v>1224</v>
      </c>
      <c r="C293" s="20" t="s">
        <v>591</v>
      </c>
    </row>
    <row r="294" spans="1:3" s="3" customFormat="1" ht="12.75" customHeight="1" x14ac:dyDescent="0.25">
      <c r="A294" s="6" t="s">
        <v>855</v>
      </c>
      <c r="B294" s="20" t="s">
        <v>1225</v>
      </c>
      <c r="C294" s="20" t="s">
        <v>570</v>
      </c>
    </row>
    <row r="295" spans="1:3" s="3" customFormat="1" ht="12.75" customHeight="1" x14ac:dyDescent="0.25">
      <c r="A295" s="6" t="s">
        <v>856</v>
      </c>
      <c r="B295" s="20" t="s">
        <v>1206</v>
      </c>
      <c r="C295" s="20" t="s">
        <v>571</v>
      </c>
    </row>
    <row r="296" spans="1:3" s="3" customFormat="1" ht="12.75" customHeight="1" x14ac:dyDescent="0.25">
      <c r="A296" s="6" t="s">
        <v>857</v>
      </c>
      <c r="B296" s="20" t="s">
        <v>1226</v>
      </c>
      <c r="C296" s="20" t="s">
        <v>572</v>
      </c>
    </row>
    <row r="297" spans="1:3" s="3" customFormat="1" ht="12.75" customHeight="1" x14ac:dyDescent="0.25">
      <c r="A297" s="6" t="s">
        <v>858</v>
      </c>
      <c r="B297" s="20" t="s">
        <v>1210</v>
      </c>
      <c r="C297" s="20" t="s">
        <v>573</v>
      </c>
    </row>
    <row r="298" spans="1:3" s="3" customFormat="1" ht="12.75" customHeight="1" x14ac:dyDescent="0.25">
      <c r="A298" s="6" t="s">
        <v>859</v>
      </c>
      <c r="B298" s="20" t="s">
        <v>1211</v>
      </c>
      <c r="C298" s="20" t="s">
        <v>574</v>
      </c>
    </row>
    <row r="299" spans="1:3" s="3" customFormat="1" ht="12.75" customHeight="1" x14ac:dyDescent="0.25">
      <c r="A299" s="6" t="s">
        <v>206</v>
      </c>
      <c r="B299" s="20" t="s">
        <v>1227</v>
      </c>
      <c r="C299" s="20" t="s">
        <v>575</v>
      </c>
    </row>
    <row r="300" spans="1:3" s="3" customFormat="1" ht="12.75" customHeight="1" x14ac:dyDescent="0.25">
      <c r="A300" s="6" t="s">
        <v>860</v>
      </c>
      <c r="B300" s="20" t="s">
        <v>1208</v>
      </c>
      <c r="C300" s="20" t="s">
        <v>576</v>
      </c>
    </row>
    <row r="301" spans="1:3" s="3" customFormat="1" ht="12.75" customHeight="1" x14ac:dyDescent="0.25">
      <c r="A301" s="6" t="s">
        <v>861</v>
      </c>
      <c r="B301" s="20" t="s">
        <v>1212</v>
      </c>
      <c r="C301" s="20" t="s">
        <v>577</v>
      </c>
    </row>
    <row r="302" spans="1:3" s="3" customFormat="1" ht="12.75" customHeight="1" x14ac:dyDescent="0.25">
      <c r="A302" s="6" t="s">
        <v>862</v>
      </c>
      <c r="B302" s="20" t="s">
        <v>1213</v>
      </c>
      <c r="C302" s="20" t="s">
        <v>578</v>
      </c>
    </row>
    <row r="303" spans="1:3" s="3" customFormat="1" ht="12.75" customHeight="1" x14ac:dyDescent="0.25">
      <c r="A303" s="6" t="s">
        <v>863</v>
      </c>
      <c r="B303" s="20" t="s">
        <v>1218</v>
      </c>
      <c r="C303" s="20" t="s">
        <v>579</v>
      </c>
    </row>
    <row r="304" spans="1:3" s="3" customFormat="1" ht="12.75" customHeight="1" x14ac:dyDescent="0.25">
      <c r="A304" s="6" t="s">
        <v>864</v>
      </c>
      <c r="B304" s="20" t="s">
        <v>1230</v>
      </c>
      <c r="C304" s="20" t="s">
        <v>592</v>
      </c>
    </row>
    <row r="305" spans="1:3" s="3" customFormat="1" ht="12.75" customHeight="1" x14ac:dyDescent="0.25">
      <c r="A305" s="6" t="s">
        <v>865</v>
      </c>
      <c r="B305" s="20" t="s">
        <v>1228</v>
      </c>
      <c r="C305" s="20" t="s">
        <v>593</v>
      </c>
    </row>
    <row r="306" spans="1:3" s="3" customFormat="1" ht="12.75" customHeight="1" x14ac:dyDescent="0.25">
      <c r="A306" s="6" t="s">
        <v>866</v>
      </c>
      <c r="B306" s="20" t="s">
        <v>1229</v>
      </c>
      <c r="C306" s="20" t="s">
        <v>594</v>
      </c>
    </row>
    <row r="307" spans="1:3" s="3" customFormat="1" ht="12.75" customHeight="1" x14ac:dyDescent="0.25">
      <c r="A307" s="6" t="s">
        <v>867</v>
      </c>
      <c r="B307" s="19" t="s">
        <v>1231</v>
      </c>
      <c r="C307" s="19" t="s">
        <v>595</v>
      </c>
    </row>
    <row r="308" spans="1:3" s="3" customFormat="1" ht="12.75" customHeight="1" x14ac:dyDescent="0.25">
      <c r="A308" s="7" t="s">
        <v>596</v>
      </c>
      <c r="B308" s="7" t="s">
        <v>1232</v>
      </c>
      <c r="C308" s="7" t="s">
        <v>597</v>
      </c>
    </row>
    <row r="309" spans="1:3" s="3" customFormat="1" ht="12.75" customHeight="1" x14ac:dyDescent="0.25">
      <c r="A309" s="6" t="s">
        <v>208</v>
      </c>
      <c r="B309" s="19" t="s">
        <v>1233</v>
      </c>
      <c r="C309" s="19" t="s">
        <v>598</v>
      </c>
    </row>
    <row r="310" spans="1:3" s="3" customFormat="1" ht="12.75" customHeight="1" x14ac:dyDescent="0.25">
      <c r="A310" s="6" t="s">
        <v>209</v>
      </c>
      <c r="B310" s="20" t="s">
        <v>1234</v>
      </c>
      <c r="C310" s="20" t="s">
        <v>599</v>
      </c>
    </row>
    <row r="311" spans="1:3" s="3" customFormat="1" ht="12.75" customHeight="1" x14ac:dyDescent="0.25">
      <c r="A311" s="6" t="s">
        <v>210</v>
      </c>
      <c r="B311" s="20" t="s">
        <v>1238</v>
      </c>
      <c r="C311" s="20" t="s">
        <v>600</v>
      </c>
    </row>
    <row r="312" spans="1:3" s="3" customFormat="1" ht="12.75" customHeight="1" x14ac:dyDescent="0.25">
      <c r="A312" s="6" t="s">
        <v>211</v>
      </c>
      <c r="B312" s="19" t="s">
        <v>1237</v>
      </c>
      <c r="C312" s="19" t="s">
        <v>601</v>
      </c>
    </row>
    <row r="313" spans="1:3" s="3" customFormat="1" ht="12.75" customHeight="1" x14ac:dyDescent="0.25">
      <c r="A313" s="6" t="s">
        <v>212</v>
      </c>
      <c r="B313" s="20" t="s">
        <v>1235</v>
      </c>
      <c r="C313" s="20" t="s">
        <v>602</v>
      </c>
    </row>
    <row r="314" spans="1:3" s="3" customFormat="1" ht="12.75" customHeight="1" x14ac:dyDescent="0.25">
      <c r="A314" s="6" t="s">
        <v>868</v>
      </c>
      <c r="B314" s="20" t="s">
        <v>1239</v>
      </c>
      <c r="C314" s="20" t="s">
        <v>603</v>
      </c>
    </row>
    <row r="315" spans="1:3" s="3" customFormat="1" ht="12.75" customHeight="1" x14ac:dyDescent="0.25">
      <c r="A315" s="6" t="s">
        <v>213</v>
      </c>
      <c r="B315" s="19" t="s">
        <v>1236</v>
      </c>
      <c r="C315" s="19" t="s">
        <v>604</v>
      </c>
    </row>
    <row r="316" spans="1:3" s="3" customFormat="1" ht="12.75" customHeight="1" x14ac:dyDescent="0.25">
      <c r="A316" s="6" t="s">
        <v>214</v>
      </c>
      <c r="B316" s="20" t="s">
        <v>1243</v>
      </c>
      <c r="C316" s="20" t="s">
        <v>605</v>
      </c>
    </row>
    <row r="317" spans="1:3" s="3" customFormat="1" ht="12.75" customHeight="1" x14ac:dyDescent="0.25">
      <c r="A317" s="6" t="s">
        <v>215</v>
      </c>
      <c r="B317" s="20" t="s">
        <v>1242</v>
      </c>
      <c r="C317" s="20" t="s">
        <v>606</v>
      </c>
    </row>
    <row r="318" spans="1:3" s="3" customFormat="1" ht="12.75" customHeight="1" x14ac:dyDescent="0.25">
      <c r="A318" s="6" t="s">
        <v>216</v>
      </c>
      <c r="B318" s="20" t="s">
        <v>1244</v>
      </c>
      <c r="C318" s="20" t="s">
        <v>607</v>
      </c>
    </row>
    <row r="319" spans="1:3" s="3" customFormat="1" ht="12.75" customHeight="1" x14ac:dyDescent="0.25">
      <c r="A319" s="6" t="s">
        <v>217</v>
      </c>
      <c r="B319" s="20" t="s">
        <v>1241</v>
      </c>
      <c r="C319" s="20" t="s">
        <v>608</v>
      </c>
    </row>
    <row r="320" spans="1:3" s="3" customFormat="1" ht="12.75" customHeight="1" x14ac:dyDescent="0.25">
      <c r="A320" s="6" t="s">
        <v>869</v>
      </c>
      <c r="B320" s="20" t="s">
        <v>1245</v>
      </c>
      <c r="C320" s="20" t="s">
        <v>609</v>
      </c>
    </row>
    <row r="321" spans="1:3" s="3" customFormat="1" ht="12.75" customHeight="1" x14ac:dyDescent="0.25">
      <c r="A321" s="6" t="s">
        <v>218</v>
      </c>
      <c r="B321" s="19" t="s">
        <v>1240</v>
      </c>
      <c r="C321" s="19" t="s">
        <v>610</v>
      </c>
    </row>
    <row r="322" spans="1:3" s="3" customFormat="1" ht="12.75" customHeight="1" x14ac:dyDescent="0.25">
      <c r="A322" s="6" t="s">
        <v>219</v>
      </c>
      <c r="B322" s="20" t="s">
        <v>1246</v>
      </c>
      <c r="C322" s="20" t="s">
        <v>611</v>
      </c>
    </row>
    <row r="323" spans="1:3" s="3" customFormat="1" ht="12.75" customHeight="1" x14ac:dyDescent="0.25">
      <c r="A323" s="6" t="s">
        <v>220</v>
      </c>
      <c r="B323" s="20" t="s">
        <v>1250</v>
      </c>
      <c r="C323" s="20" t="s">
        <v>612</v>
      </c>
    </row>
    <row r="324" spans="1:3" s="3" customFormat="1" ht="12.75" customHeight="1" x14ac:dyDescent="0.25">
      <c r="A324" s="6" t="s">
        <v>870</v>
      </c>
      <c r="B324" s="20" t="s">
        <v>1247</v>
      </c>
      <c r="C324" s="20" t="s">
        <v>613</v>
      </c>
    </row>
    <row r="325" spans="1:3" s="3" customFormat="1" ht="12.75" customHeight="1" x14ac:dyDescent="0.25">
      <c r="A325" s="6" t="s">
        <v>221</v>
      </c>
      <c r="B325" s="20" t="s">
        <v>1249</v>
      </c>
      <c r="C325" s="20" t="s">
        <v>614</v>
      </c>
    </row>
    <row r="326" spans="1:3" s="3" customFormat="1" ht="12.75" customHeight="1" x14ac:dyDescent="0.25">
      <c r="A326" s="6" t="s">
        <v>222</v>
      </c>
      <c r="B326" s="20" t="s">
        <v>1248</v>
      </c>
      <c r="C326" s="20" t="s">
        <v>615</v>
      </c>
    </row>
    <row r="327" spans="1:3" s="3" customFormat="1" ht="12.75" customHeight="1" x14ac:dyDescent="0.25">
      <c r="A327" s="6" t="s">
        <v>223</v>
      </c>
      <c r="B327" s="19" t="s">
        <v>1254</v>
      </c>
      <c r="C327" s="19" t="s">
        <v>616</v>
      </c>
    </row>
    <row r="328" spans="1:3" s="3" customFormat="1" ht="12.75" customHeight="1" x14ac:dyDescent="0.25">
      <c r="A328" s="6" t="s">
        <v>224</v>
      </c>
      <c r="B328" s="20" t="s">
        <v>1251</v>
      </c>
      <c r="C328" s="20" t="s">
        <v>617</v>
      </c>
    </row>
    <row r="329" spans="1:3" s="3" customFormat="1" ht="12.75" customHeight="1" x14ac:dyDescent="0.25">
      <c r="A329" s="6" t="s">
        <v>225</v>
      </c>
      <c r="B329" s="20" t="s">
        <v>1253</v>
      </c>
      <c r="C329" s="20" t="s">
        <v>618</v>
      </c>
    </row>
    <row r="330" spans="1:3" s="3" customFormat="1" ht="12.75" customHeight="1" x14ac:dyDescent="0.25">
      <c r="A330" s="6" t="s">
        <v>226</v>
      </c>
      <c r="B330" s="20" t="s">
        <v>1252</v>
      </c>
      <c r="C330" s="20" t="s">
        <v>619</v>
      </c>
    </row>
    <row r="331" spans="1:3" s="3" customFormat="1" ht="12.75" customHeight="1" x14ac:dyDescent="0.25">
      <c r="A331" s="6" t="s">
        <v>227</v>
      </c>
      <c r="B331" s="19" t="s">
        <v>1255</v>
      </c>
      <c r="C331" s="19" t="s">
        <v>620</v>
      </c>
    </row>
    <row r="332" spans="1:3" s="3" customFormat="1" ht="12.75" customHeight="1" x14ac:dyDescent="0.25">
      <c r="A332" s="6" t="s">
        <v>228</v>
      </c>
      <c r="B332" s="20" t="s">
        <v>1256</v>
      </c>
      <c r="C332" s="20" t="s">
        <v>621</v>
      </c>
    </row>
    <row r="333" spans="1:3" s="3" customFormat="1" ht="12.75" customHeight="1" x14ac:dyDescent="0.25">
      <c r="A333" s="6" t="s">
        <v>229</v>
      </c>
      <c r="B333" s="20" t="s">
        <v>1257</v>
      </c>
      <c r="C333" s="20" t="s">
        <v>622</v>
      </c>
    </row>
    <row r="334" spans="1:3" s="3" customFormat="1" ht="12.75" customHeight="1" x14ac:dyDescent="0.25">
      <c r="A334" s="6" t="s">
        <v>230</v>
      </c>
      <c r="B334" s="20" t="s">
        <v>1258</v>
      </c>
      <c r="C334" s="20" t="s">
        <v>623</v>
      </c>
    </row>
    <row r="335" spans="1:3" s="3" customFormat="1" ht="12.75" customHeight="1" x14ac:dyDescent="0.25">
      <c r="A335" s="7" t="s">
        <v>624</v>
      </c>
      <c r="B335" s="7" t="s">
        <v>1259</v>
      </c>
      <c r="C335" s="7" t="s">
        <v>625</v>
      </c>
    </row>
    <row r="336" spans="1:3" s="3" customFormat="1" ht="12.75" customHeight="1" x14ac:dyDescent="0.25">
      <c r="A336" s="6" t="s">
        <v>232</v>
      </c>
      <c r="B336" s="19" t="s">
        <v>1260</v>
      </c>
      <c r="C336" s="19" t="s">
        <v>626</v>
      </c>
    </row>
    <row r="337" spans="1:3" s="3" customFormat="1" ht="12.75" customHeight="1" x14ac:dyDescent="0.25">
      <c r="A337" s="6" t="s">
        <v>233</v>
      </c>
      <c r="B337" s="20" t="s">
        <v>1261</v>
      </c>
      <c r="C337" s="20" t="s">
        <v>627</v>
      </c>
    </row>
    <row r="338" spans="1:3" s="3" customFormat="1" ht="12.75" customHeight="1" x14ac:dyDescent="0.25">
      <c r="A338" s="6" t="s">
        <v>234</v>
      </c>
      <c r="B338" s="20" t="s">
        <v>1262</v>
      </c>
      <c r="C338" s="20" t="s">
        <v>628</v>
      </c>
    </row>
    <row r="339" spans="1:3" s="3" customFormat="1" ht="12.75" customHeight="1" x14ac:dyDescent="0.25">
      <c r="A339" s="6" t="s">
        <v>235</v>
      </c>
      <c r="B339" s="20" t="s">
        <v>1263</v>
      </c>
      <c r="C339" s="20" t="s">
        <v>629</v>
      </c>
    </row>
    <row r="340" spans="1:3" s="3" customFormat="1" ht="12.75" customHeight="1" x14ac:dyDescent="0.25">
      <c r="A340" s="6" t="s">
        <v>236</v>
      </c>
      <c r="B340" s="20" t="s">
        <v>1264</v>
      </c>
      <c r="C340" s="20" t="s">
        <v>630</v>
      </c>
    </row>
    <row r="341" spans="1:3" s="3" customFormat="1" ht="12.75" customHeight="1" x14ac:dyDescent="0.25">
      <c r="A341" s="6" t="s">
        <v>237</v>
      </c>
      <c r="B341" s="20" t="s">
        <v>1265</v>
      </c>
      <c r="C341" s="20" t="s">
        <v>631</v>
      </c>
    </row>
    <row r="342" spans="1:3" s="3" customFormat="1" ht="12.75" customHeight="1" x14ac:dyDescent="0.25">
      <c r="A342" s="6" t="s">
        <v>238</v>
      </c>
      <c r="B342" s="20" t="s">
        <v>1266</v>
      </c>
      <c r="C342" s="20" t="s">
        <v>632</v>
      </c>
    </row>
    <row r="343" spans="1:3" s="3" customFormat="1" ht="12.75" customHeight="1" x14ac:dyDescent="0.25">
      <c r="A343" s="6" t="s">
        <v>239</v>
      </c>
      <c r="B343" s="20" t="s">
        <v>1267</v>
      </c>
      <c r="C343" s="20" t="s">
        <v>633</v>
      </c>
    </row>
    <row r="344" spans="1:3" s="3" customFormat="1" ht="12.75" customHeight="1" x14ac:dyDescent="0.25">
      <c r="A344" s="6" t="s">
        <v>240</v>
      </c>
      <c r="B344" s="19" t="s">
        <v>1268</v>
      </c>
      <c r="C344" s="19" t="s">
        <v>634</v>
      </c>
    </row>
    <row r="345" spans="1:3" s="3" customFormat="1" ht="12.75" customHeight="1" x14ac:dyDescent="0.25">
      <c r="A345" s="6" t="s">
        <v>241</v>
      </c>
      <c r="B345" s="20" t="s">
        <v>1269</v>
      </c>
      <c r="C345" s="20" t="s">
        <v>635</v>
      </c>
    </row>
    <row r="346" spans="1:3" s="3" customFormat="1" ht="12.75" customHeight="1" x14ac:dyDescent="0.25">
      <c r="A346" s="6" t="s">
        <v>242</v>
      </c>
      <c r="B346" s="20" t="s">
        <v>1270</v>
      </c>
      <c r="C346" s="20" t="s">
        <v>636</v>
      </c>
    </row>
    <row r="347" spans="1:3" s="3" customFormat="1" ht="12.75" customHeight="1" x14ac:dyDescent="0.25">
      <c r="A347" s="6" t="s">
        <v>243</v>
      </c>
      <c r="B347" s="20" t="s">
        <v>1271</v>
      </c>
      <c r="C347" s="20" t="s">
        <v>637</v>
      </c>
    </row>
    <row r="348" spans="1:3" s="3" customFormat="1" ht="12.75" customHeight="1" x14ac:dyDescent="0.25">
      <c r="A348" s="6" t="s">
        <v>871</v>
      </c>
      <c r="B348" s="20" t="s">
        <v>1272</v>
      </c>
      <c r="C348" s="20" t="s">
        <v>638</v>
      </c>
    </row>
    <row r="349" spans="1:3" s="3" customFormat="1" ht="12.75" customHeight="1" x14ac:dyDescent="0.25">
      <c r="A349" s="6" t="s">
        <v>244</v>
      </c>
      <c r="B349" s="19" t="s">
        <v>1276</v>
      </c>
      <c r="C349" s="19" t="s">
        <v>639</v>
      </c>
    </row>
    <row r="350" spans="1:3" s="3" customFormat="1" ht="12.75" customHeight="1" x14ac:dyDescent="0.25">
      <c r="A350" s="6" t="s">
        <v>245</v>
      </c>
      <c r="B350" s="20" t="s">
        <v>1275</v>
      </c>
      <c r="C350" s="20" t="s">
        <v>640</v>
      </c>
    </row>
    <row r="351" spans="1:3" s="3" customFormat="1" ht="12.75" customHeight="1" x14ac:dyDescent="0.25">
      <c r="A351" s="6" t="s">
        <v>246</v>
      </c>
      <c r="B351" s="20" t="s">
        <v>1273</v>
      </c>
      <c r="C351" s="20" t="s">
        <v>641</v>
      </c>
    </row>
    <row r="352" spans="1:3" s="3" customFormat="1" ht="12.75" customHeight="1" x14ac:dyDescent="0.25">
      <c r="A352" s="6" t="s">
        <v>247</v>
      </c>
      <c r="B352" s="20" t="s">
        <v>1274</v>
      </c>
      <c r="C352" s="20" t="s">
        <v>642</v>
      </c>
    </row>
    <row r="353" spans="1:3" s="3" customFormat="1" ht="12.75" customHeight="1" x14ac:dyDescent="0.25">
      <c r="A353" s="6" t="s">
        <v>248</v>
      </c>
      <c r="B353" s="20" t="s">
        <v>1278</v>
      </c>
      <c r="C353" s="20" t="s">
        <v>643</v>
      </c>
    </row>
    <row r="354" spans="1:3" s="3" customFormat="1" ht="12.75" customHeight="1" x14ac:dyDescent="0.25">
      <c r="A354" s="6" t="s">
        <v>249</v>
      </c>
      <c r="B354" s="19" t="s">
        <v>1277</v>
      </c>
      <c r="C354" s="19" t="s">
        <v>644</v>
      </c>
    </row>
    <row r="355" spans="1:3" s="3" customFormat="1" ht="12.75" customHeight="1" x14ac:dyDescent="0.25">
      <c r="A355" s="6" t="s">
        <v>250</v>
      </c>
      <c r="B355" s="20" t="s">
        <v>1279</v>
      </c>
      <c r="C355" s="20" t="s">
        <v>645</v>
      </c>
    </row>
    <row r="356" spans="1:3" s="3" customFormat="1" ht="12.75" customHeight="1" x14ac:dyDescent="0.25">
      <c r="A356" s="6" t="s">
        <v>251</v>
      </c>
      <c r="B356" s="20" t="s">
        <v>1280</v>
      </c>
      <c r="C356" s="20" t="s">
        <v>646</v>
      </c>
    </row>
    <row r="357" spans="1:3" s="3" customFormat="1" ht="12.75" customHeight="1" x14ac:dyDescent="0.25">
      <c r="A357" s="6" t="s">
        <v>252</v>
      </c>
      <c r="B357" s="20" t="s">
        <v>1281</v>
      </c>
      <c r="C357" s="20" t="s">
        <v>647</v>
      </c>
    </row>
    <row r="358" spans="1:3" s="3" customFormat="1" ht="12.75" customHeight="1" x14ac:dyDescent="0.25">
      <c r="A358" s="6" t="s">
        <v>253</v>
      </c>
      <c r="B358" s="19" t="s">
        <v>1282</v>
      </c>
      <c r="C358" s="19" t="s">
        <v>648</v>
      </c>
    </row>
    <row r="359" spans="1:3" s="3" customFormat="1" ht="12.75" customHeight="1" x14ac:dyDescent="0.25">
      <c r="A359" s="6" t="s">
        <v>254</v>
      </c>
      <c r="B359" s="20" t="s">
        <v>1283</v>
      </c>
      <c r="C359" s="20" t="s">
        <v>649</v>
      </c>
    </row>
    <row r="360" spans="1:3" s="3" customFormat="1" ht="12.75" customHeight="1" x14ac:dyDescent="0.25">
      <c r="A360" s="6" t="s">
        <v>255</v>
      </c>
      <c r="B360" s="20" t="s">
        <v>1284</v>
      </c>
      <c r="C360" s="20" t="s">
        <v>650</v>
      </c>
    </row>
    <row r="361" spans="1:3" s="3" customFormat="1" ht="12.75" customHeight="1" x14ac:dyDescent="0.25">
      <c r="A361" s="6" t="s">
        <v>256</v>
      </c>
      <c r="B361" s="20" t="s">
        <v>1285</v>
      </c>
      <c r="C361" s="20" t="s">
        <v>651</v>
      </c>
    </row>
    <row r="362" spans="1:3" s="3" customFormat="1" ht="12.75" customHeight="1" x14ac:dyDescent="0.25">
      <c r="A362" s="7" t="s">
        <v>652</v>
      </c>
      <c r="B362" s="7" t="s">
        <v>1286</v>
      </c>
      <c r="C362" s="7" t="s">
        <v>653</v>
      </c>
    </row>
    <row r="363" spans="1:3" s="3" customFormat="1" ht="12.75" customHeight="1" x14ac:dyDescent="0.25">
      <c r="A363" s="6" t="s">
        <v>258</v>
      </c>
      <c r="B363" s="19" t="s">
        <v>1287</v>
      </c>
      <c r="C363" s="19" t="s">
        <v>654</v>
      </c>
    </row>
    <row r="364" spans="1:3" s="3" customFormat="1" ht="12.75" customHeight="1" x14ac:dyDescent="0.25">
      <c r="A364" s="6" t="s">
        <v>259</v>
      </c>
      <c r="B364" s="20" t="s">
        <v>1288</v>
      </c>
      <c r="C364" s="20" t="s">
        <v>655</v>
      </c>
    </row>
    <row r="365" spans="1:3" s="3" customFormat="1" ht="12.75" customHeight="1" x14ac:dyDescent="0.25">
      <c r="A365" s="6" t="s">
        <v>260</v>
      </c>
      <c r="B365" s="20" t="s">
        <v>1289</v>
      </c>
      <c r="C365" s="20" t="s">
        <v>656</v>
      </c>
    </row>
    <row r="366" spans="1:3" s="3" customFormat="1" ht="12.75" customHeight="1" x14ac:dyDescent="0.25">
      <c r="A366" s="6" t="s">
        <v>261</v>
      </c>
      <c r="B366" s="20" t="s">
        <v>1290</v>
      </c>
      <c r="C366" s="20" t="s">
        <v>657</v>
      </c>
    </row>
    <row r="367" spans="1:3" s="3" customFormat="1" ht="12.75" customHeight="1" x14ac:dyDescent="0.25">
      <c r="A367" s="6" t="s">
        <v>872</v>
      </c>
      <c r="B367" s="20" t="s">
        <v>1291</v>
      </c>
      <c r="C367" s="20" t="s">
        <v>658</v>
      </c>
    </row>
    <row r="368" spans="1:3" s="3" customFormat="1" ht="12.75" customHeight="1" x14ac:dyDescent="0.25">
      <c r="A368" s="6" t="s">
        <v>262</v>
      </c>
      <c r="B368" s="20" t="s">
        <v>1292</v>
      </c>
      <c r="C368" s="20" t="s">
        <v>659</v>
      </c>
    </row>
    <row r="369" spans="1:3" s="3" customFormat="1" ht="12.75" customHeight="1" x14ac:dyDescent="0.25">
      <c r="A369" s="6" t="s">
        <v>263</v>
      </c>
      <c r="B369" s="20" t="s">
        <v>1293</v>
      </c>
      <c r="C369" s="20" t="s">
        <v>660</v>
      </c>
    </row>
    <row r="370" spans="1:3" s="3" customFormat="1" ht="12.75" customHeight="1" x14ac:dyDescent="0.25">
      <c r="A370" s="6" t="s">
        <v>873</v>
      </c>
      <c r="B370" s="20" t="s">
        <v>1294</v>
      </c>
      <c r="C370" s="20" t="s">
        <v>661</v>
      </c>
    </row>
    <row r="371" spans="1:3" s="3" customFormat="1" ht="12.75" customHeight="1" x14ac:dyDescent="0.25">
      <c r="A371" s="6" t="s">
        <v>264</v>
      </c>
      <c r="B371" s="20" t="s">
        <v>1295</v>
      </c>
      <c r="C371" s="20" t="s">
        <v>662</v>
      </c>
    </row>
    <row r="372" spans="1:3" s="3" customFormat="1" ht="12.75" customHeight="1" x14ac:dyDescent="0.25">
      <c r="A372" s="6" t="s">
        <v>265</v>
      </c>
      <c r="B372" s="20" t="s">
        <v>1296</v>
      </c>
      <c r="C372" s="20" t="s">
        <v>663</v>
      </c>
    </row>
    <row r="373" spans="1:3" s="3" customFormat="1" ht="12.75" customHeight="1" x14ac:dyDescent="0.25">
      <c r="A373" s="6" t="s">
        <v>874</v>
      </c>
      <c r="B373" s="20" t="s">
        <v>1297</v>
      </c>
      <c r="C373" s="20" t="s">
        <v>664</v>
      </c>
    </row>
    <row r="374" spans="1:3" s="3" customFormat="1" ht="12.75" customHeight="1" x14ac:dyDescent="0.25">
      <c r="A374" s="6" t="s">
        <v>266</v>
      </c>
      <c r="B374" s="19" t="s">
        <v>1298</v>
      </c>
      <c r="C374" s="19" t="s">
        <v>665</v>
      </c>
    </row>
    <row r="375" spans="1:3" s="3" customFormat="1" ht="12.75" customHeight="1" x14ac:dyDescent="0.25">
      <c r="A375" s="6" t="s">
        <v>267</v>
      </c>
      <c r="B375" s="20" t="s">
        <v>1299</v>
      </c>
      <c r="C375" s="20" t="s">
        <v>666</v>
      </c>
    </row>
    <row r="376" spans="1:3" s="3" customFormat="1" ht="12.75" customHeight="1" x14ac:dyDescent="0.25">
      <c r="A376" s="6" t="s">
        <v>268</v>
      </c>
      <c r="B376" s="20" t="s">
        <v>1300</v>
      </c>
      <c r="C376" s="20" t="s">
        <v>667</v>
      </c>
    </row>
    <row r="377" spans="1:3" s="3" customFormat="1" ht="12.75" customHeight="1" x14ac:dyDescent="0.25">
      <c r="A377" s="6" t="s">
        <v>269</v>
      </c>
      <c r="B377" s="20" t="s">
        <v>1301</v>
      </c>
      <c r="C377" s="20" t="s">
        <v>668</v>
      </c>
    </row>
    <row r="378" spans="1:3" s="3" customFormat="1" ht="12.75" customHeight="1" x14ac:dyDescent="0.25">
      <c r="A378" s="6" t="s">
        <v>875</v>
      </c>
      <c r="B378" s="20" t="s">
        <v>1302</v>
      </c>
      <c r="C378" s="20" t="s">
        <v>669</v>
      </c>
    </row>
    <row r="379" spans="1:3" s="3" customFormat="1" ht="12.75" customHeight="1" x14ac:dyDescent="0.25">
      <c r="A379" s="6" t="s">
        <v>876</v>
      </c>
      <c r="B379" s="20" t="s">
        <v>1303</v>
      </c>
      <c r="C379" s="20" t="s">
        <v>670</v>
      </c>
    </row>
    <row r="380" spans="1:3" s="3" customFormat="1" ht="12.75" customHeight="1" x14ac:dyDescent="0.25">
      <c r="A380" s="6" t="s">
        <v>270</v>
      </c>
      <c r="B380" s="20" t="s">
        <v>1304</v>
      </c>
      <c r="C380" s="20" t="s">
        <v>671</v>
      </c>
    </row>
    <row r="381" spans="1:3" s="3" customFormat="1" ht="12.75" customHeight="1" x14ac:dyDescent="0.25">
      <c r="A381" s="6" t="s">
        <v>877</v>
      </c>
      <c r="B381" s="20" t="s">
        <v>1305</v>
      </c>
      <c r="C381" s="20" t="s">
        <v>672</v>
      </c>
    </row>
    <row r="382" spans="1:3" s="3" customFormat="1" ht="12.75" customHeight="1" x14ac:dyDescent="0.25">
      <c r="A382" s="6" t="s">
        <v>878</v>
      </c>
      <c r="B382" s="20" t="s">
        <v>1306</v>
      </c>
      <c r="C382" s="20" t="s">
        <v>673</v>
      </c>
    </row>
    <row r="383" spans="1:3" s="3" customFormat="1" ht="12.75" customHeight="1" x14ac:dyDescent="0.25">
      <c r="A383" s="6" t="s">
        <v>879</v>
      </c>
      <c r="B383" s="19" t="s">
        <v>1307</v>
      </c>
      <c r="C383" s="19" t="s">
        <v>674</v>
      </c>
    </row>
    <row r="384" spans="1:3" s="3" customFormat="1" ht="12.75" customHeight="1" x14ac:dyDescent="0.25">
      <c r="A384" s="6" t="s">
        <v>880</v>
      </c>
      <c r="B384" s="20" t="s">
        <v>1308</v>
      </c>
      <c r="C384" s="20" t="s">
        <v>675</v>
      </c>
    </row>
    <row r="385" spans="1:3" s="3" customFormat="1" ht="12.75" customHeight="1" x14ac:dyDescent="0.25">
      <c r="A385" s="6" t="s">
        <v>271</v>
      </c>
      <c r="B385" s="20" t="s">
        <v>1309</v>
      </c>
      <c r="C385" s="20" t="s">
        <v>676</v>
      </c>
    </row>
    <row r="386" spans="1:3" s="3" customFormat="1" ht="12.75" customHeight="1" x14ac:dyDescent="0.25">
      <c r="A386" s="7" t="s">
        <v>677</v>
      </c>
      <c r="B386" s="7" t="s">
        <v>678</v>
      </c>
      <c r="C386" s="7" t="s">
        <v>679</v>
      </c>
    </row>
    <row r="387" spans="1:3" s="3" customFormat="1" ht="12.75" customHeight="1" x14ac:dyDescent="0.25">
      <c r="A387" s="6" t="s">
        <v>273</v>
      </c>
      <c r="B387" s="19" t="s">
        <v>1310</v>
      </c>
      <c r="C387" s="19" t="s">
        <v>680</v>
      </c>
    </row>
    <row r="388" spans="1:3" s="3" customFormat="1" ht="12.75" customHeight="1" x14ac:dyDescent="0.25">
      <c r="A388" s="6" t="s">
        <v>274</v>
      </c>
      <c r="B388" s="20" t="s">
        <v>1311</v>
      </c>
      <c r="C388" s="20" t="s">
        <v>681</v>
      </c>
    </row>
    <row r="389" spans="1:3" s="3" customFormat="1" ht="12.75" customHeight="1" x14ac:dyDescent="0.25">
      <c r="A389" s="6" t="s">
        <v>275</v>
      </c>
      <c r="B389" s="20" t="s">
        <v>1312</v>
      </c>
      <c r="C389" s="20" t="s">
        <v>682</v>
      </c>
    </row>
    <row r="390" spans="1:3" s="3" customFormat="1" ht="12.75" customHeight="1" x14ac:dyDescent="0.25">
      <c r="A390" s="6" t="s">
        <v>276</v>
      </c>
      <c r="B390" s="19" t="s">
        <v>1313</v>
      </c>
      <c r="C390" s="19" t="s">
        <v>683</v>
      </c>
    </row>
    <row r="391" spans="1:3" s="3" customFormat="1" ht="12.75" customHeight="1" x14ac:dyDescent="0.25">
      <c r="A391" s="6" t="s">
        <v>277</v>
      </c>
      <c r="B391" s="20" t="s">
        <v>1314</v>
      </c>
      <c r="C391" s="20" t="s">
        <v>684</v>
      </c>
    </row>
    <row r="392" spans="1:3" s="3" customFormat="1" ht="12.75" customHeight="1" x14ac:dyDescent="0.25">
      <c r="A392" s="6" t="s">
        <v>278</v>
      </c>
      <c r="B392" s="20" t="s">
        <v>1315</v>
      </c>
      <c r="C392" s="20" t="s">
        <v>685</v>
      </c>
    </row>
    <row r="393" spans="1:3" s="3" customFormat="1" ht="12.75" customHeight="1" x14ac:dyDescent="0.25">
      <c r="A393" s="6" t="s">
        <v>279</v>
      </c>
      <c r="B393" s="20" t="s">
        <v>1316</v>
      </c>
      <c r="C393" s="20" t="s">
        <v>686</v>
      </c>
    </row>
    <row r="394" spans="1:3" s="3" customFormat="1" ht="12.75" customHeight="1" x14ac:dyDescent="0.25">
      <c r="A394" s="6" t="s">
        <v>881</v>
      </c>
      <c r="B394" s="20" t="s">
        <v>1317</v>
      </c>
      <c r="C394" s="20" t="s">
        <v>687</v>
      </c>
    </row>
    <row r="395" spans="1:3" s="3" customFormat="1" ht="12.75" customHeight="1" x14ac:dyDescent="0.25">
      <c r="A395" s="6" t="s">
        <v>280</v>
      </c>
      <c r="B395" s="19" t="s">
        <v>1318</v>
      </c>
      <c r="C395" s="19" t="s">
        <v>688</v>
      </c>
    </row>
    <row r="396" spans="1:3" s="3" customFormat="1" ht="12.75" customHeight="1" x14ac:dyDescent="0.25">
      <c r="A396" s="6" t="s">
        <v>281</v>
      </c>
      <c r="B396" s="20" t="s">
        <v>1319</v>
      </c>
      <c r="C396" s="20" t="s">
        <v>689</v>
      </c>
    </row>
    <row r="397" spans="1:3" s="3" customFormat="1" ht="12.75" customHeight="1" x14ac:dyDescent="0.25">
      <c r="A397" s="6" t="s">
        <v>282</v>
      </c>
      <c r="B397" s="20" t="s">
        <v>1320</v>
      </c>
      <c r="C397" s="20" t="s">
        <v>690</v>
      </c>
    </row>
    <row r="398" spans="1:3" s="3" customFormat="1" ht="12.75" customHeight="1" x14ac:dyDescent="0.25">
      <c r="A398" s="6" t="s">
        <v>283</v>
      </c>
      <c r="B398" s="19" t="s">
        <v>1321</v>
      </c>
      <c r="C398" s="19" t="s">
        <v>691</v>
      </c>
    </row>
    <row r="399" spans="1:3" s="3" customFormat="1" ht="12.75" customHeight="1" x14ac:dyDescent="0.25">
      <c r="A399" s="6" t="s">
        <v>284</v>
      </c>
      <c r="B399" s="20" t="s">
        <v>1322</v>
      </c>
      <c r="C399" s="20" t="s">
        <v>692</v>
      </c>
    </row>
    <row r="400" spans="1:3" s="3" customFormat="1" ht="12.75" customHeight="1" x14ac:dyDescent="0.25">
      <c r="A400" s="6" t="s">
        <v>285</v>
      </c>
      <c r="B400" s="20" t="s">
        <v>1323</v>
      </c>
      <c r="C400" s="20" t="s">
        <v>693</v>
      </c>
    </row>
    <row r="401" spans="1:3" s="3" customFormat="1" ht="12.75" customHeight="1" x14ac:dyDescent="0.25">
      <c r="A401" s="7" t="s">
        <v>694</v>
      </c>
      <c r="B401" s="7" t="s">
        <v>1324</v>
      </c>
      <c r="C401" s="7" t="s">
        <v>695</v>
      </c>
    </row>
    <row r="402" spans="1:3" s="3" customFormat="1" ht="12.75" customHeight="1" x14ac:dyDescent="0.25">
      <c r="A402" s="6" t="s">
        <v>287</v>
      </c>
      <c r="B402" s="19" t="s">
        <v>1325</v>
      </c>
      <c r="C402" s="19" t="s">
        <v>696</v>
      </c>
    </row>
    <row r="403" spans="1:3" s="3" customFormat="1" ht="12.75" customHeight="1" x14ac:dyDescent="0.25">
      <c r="A403" s="6" t="s">
        <v>288</v>
      </c>
      <c r="B403" s="20" t="s">
        <v>1326</v>
      </c>
      <c r="C403" s="20" t="s">
        <v>697</v>
      </c>
    </row>
    <row r="404" spans="1:3" s="3" customFormat="1" ht="12.75" customHeight="1" x14ac:dyDescent="0.25">
      <c r="A404" s="6" t="s">
        <v>289</v>
      </c>
      <c r="B404" s="20" t="s">
        <v>1327</v>
      </c>
      <c r="C404" s="20" t="s">
        <v>698</v>
      </c>
    </row>
    <row r="405" spans="1:3" s="3" customFormat="1" ht="12.75" customHeight="1" x14ac:dyDescent="0.25">
      <c r="A405" s="6" t="s">
        <v>290</v>
      </c>
      <c r="B405" s="20" t="s">
        <v>1328</v>
      </c>
      <c r="C405" s="20" t="s">
        <v>699</v>
      </c>
    </row>
    <row r="406" spans="1:3" s="3" customFormat="1" ht="12.75" customHeight="1" x14ac:dyDescent="0.25">
      <c r="A406" s="6" t="s">
        <v>882</v>
      </c>
      <c r="B406" s="20" t="s">
        <v>1329</v>
      </c>
      <c r="C406" s="20" t="s">
        <v>700</v>
      </c>
    </row>
    <row r="407" spans="1:3" s="3" customFormat="1" ht="12.75" customHeight="1" x14ac:dyDescent="0.25">
      <c r="A407" s="6" t="s">
        <v>291</v>
      </c>
      <c r="B407" s="20" t="s">
        <v>1330</v>
      </c>
      <c r="C407" s="20" t="s">
        <v>701</v>
      </c>
    </row>
    <row r="408" spans="1:3" s="3" customFormat="1" ht="12.75" customHeight="1" x14ac:dyDescent="0.25">
      <c r="A408" s="6" t="s">
        <v>292</v>
      </c>
      <c r="B408" s="19" t="s">
        <v>1331</v>
      </c>
      <c r="C408" s="19" t="s">
        <v>702</v>
      </c>
    </row>
    <row r="409" spans="1:3" s="3" customFormat="1" ht="12.75" customHeight="1" x14ac:dyDescent="0.25">
      <c r="A409" s="6" t="s">
        <v>293</v>
      </c>
      <c r="B409" s="20" t="s">
        <v>1332</v>
      </c>
      <c r="C409" s="20" t="s">
        <v>703</v>
      </c>
    </row>
    <row r="410" spans="1:3" s="3" customFormat="1" ht="12.75" customHeight="1" x14ac:dyDescent="0.25">
      <c r="A410" s="6" t="s">
        <v>294</v>
      </c>
      <c r="B410" s="20" t="s">
        <v>1333</v>
      </c>
      <c r="C410" s="20" t="s">
        <v>704</v>
      </c>
    </row>
    <row r="411" spans="1:3" s="3" customFormat="1" ht="12.75" customHeight="1" x14ac:dyDescent="0.25">
      <c r="A411" s="6" t="s">
        <v>295</v>
      </c>
      <c r="B411" s="20" t="s">
        <v>1334</v>
      </c>
      <c r="C411" s="20" t="s">
        <v>705</v>
      </c>
    </row>
    <row r="412" spans="1:3" s="3" customFormat="1" ht="12.75" customHeight="1" x14ac:dyDescent="0.25">
      <c r="A412" s="6" t="s">
        <v>296</v>
      </c>
      <c r="B412" s="20" t="s">
        <v>1335</v>
      </c>
      <c r="C412" s="20" t="s">
        <v>706</v>
      </c>
    </row>
    <row r="413" spans="1:3" s="3" customFormat="1" ht="12.75" customHeight="1" x14ac:dyDescent="0.25">
      <c r="A413" s="6" t="s">
        <v>883</v>
      </c>
      <c r="B413" s="21" t="s">
        <v>1336</v>
      </c>
      <c r="C413" s="6"/>
    </row>
    <row r="414" spans="1:3" s="3" customFormat="1" ht="12.75" customHeight="1" x14ac:dyDescent="0.25">
      <c r="A414" s="9" t="s">
        <v>884</v>
      </c>
      <c r="B414" s="21" t="s">
        <v>1337</v>
      </c>
      <c r="C414" s="9"/>
    </row>
    <row r="415" spans="1:3" s="3" customFormat="1" ht="12.75" customHeight="1" x14ac:dyDescent="0.25">
      <c r="A415" s="9" t="s">
        <v>885</v>
      </c>
      <c r="B415" s="21" t="s">
        <v>1338</v>
      </c>
      <c r="C415" s="9"/>
    </row>
    <row r="416" spans="1:3" s="3" customFormat="1" ht="12.75" customHeight="1" x14ac:dyDescent="0.25">
      <c r="A416" s="9" t="s">
        <v>886</v>
      </c>
      <c r="B416" s="21" t="s">
        <v>1340</v>
      </c>
      <c r="C416" s="9"/>
    </row>
    <row r="417" spans="1:3" s="3" customFormat="1" ht="12.75" customHeight="1" x14ac:dyDescent="0.25">
      <c r="A417" s="9" t="s">
        <v>887</v>
      </c>
      <c r="B417" s="21" t="s">
        <v>1339</v>
      </c>
      <c r="C417" s="9"/>
    </row>
    <row r="418" spans="1:3" s="3" customFormat="1" ht="12.75" customHeight="1" x14ac:dyDescent="0.25">
      <c r="A418" s="6" t="s">
        <v>297</v>
      </c>
      <c r="B418" s="19" t="s">
        <v>1341</v>
      </c>
      <c r="C418" s="19" t="s">
        <v>707</v>
      </c>
    </row>
    <row r="419" spans="1:3" s="3" customFormat="1" ht="12.75" customHeight="1" x14ac:dyDescent="0.25">
      <c r="A419" s="6" t="s">
        <v>888</v>
      </c>
      <c r="B419" s="20" t="s">
        <v>1342</v>
      </c>
      <c r="C419" s="20" t="s">
        <v>708</v>
      </c>
    </row>
    <row r="420" spans="1:3" s="3" customFormat="1" ht="12.75" customHeight="1" x14ac:dyDescent="0.25">
      <c r="A420" s="7" t="s">
        <v>709</v>
      </c>
      <c r="B420" s="7" t="s">
        <v>710</v>
      </c>
      <c r="C420" s="7" t="s">
        <v>711</v>
      </c>
    </row>
    <row r="421" spans="1:3" s="3" customFormat="1" ht="12.75" customHeight="1" x14ac:dyDescent="0.25">
      <c r="A421" s="6" t="s">
        <v>299</v>
      </c>
      <c r="B421" s="19" t="s">
        <v>1343</v>
      </c>
      <c r="C421" s="19" t="s">
        <v>712</v>
      </c>
    </row>
    <row r="422" spans="1:3" s="3" customFormat="1" ht="12.75" customHeight="1" x14ac:dyDescent="0.25">
      <c r="A422" s="6" t="s">
        <v>300</v>
      </c>
      <c r="B422" s="20" t="s">
        <v>1344</v>
      </c>
      <c r="C422" s="20" t="s">
        <v>713</v>
      </c>
    </row>
    <row r="423" spans="1:3" s="3" customFormat="1" ht="12.75" customHeight="1" x14ac:dyDescent="0.25">
      <c r="A423" s="6" t="s">
        <v>301</v>
      </c>
      <c r="B423" s="20" t="s">
        <v>1345</v>
      </c>
      <c r="C423" s="20" t="s">
        <v>714</v>
      </c>
    </row>
    <row r="424" spans="1:3" s="3" customFormat="1" ht="12.75" customHeight="1" x14ac:dyDescent="0.25">
      <c r="A424" s="6" t="s">
        <v>890</v>
      </c>
      <c r="B424" s="19" t="s">
        <v>1346</v>
      </c>
      <c r="C424" s="19" t="s">
        <v>715</v>
      </c>
    </row>
    <row r="425" spans="1:3" s="3" customFormat="1" ht="12.75" customHeight="1" x14ac:dyDescent="0.25">
      <c r="A425" s="6" t="s">
        <v>302</v>
      </c>
      <c r="B425" s="20" t="s">
        <v>1347</v>
      </c>
      <c r="C425" s="20" t="s">
        <v>716</v>
      </c>
    </row>
    <row r="426" spans="1:3" s="3" customFormat="1" ht="12.75" customHeight="1" x14ac:dyDescent="0.25">
      <c r="A426" s="6" t="s">
        <v>889</v>
      </c>
      <c r="B426" s="20" t="s">
        <v>1348</v>
      </c>
      <c r="C426" s="20" t="s">
        <v>717</v>
      </c>
    </row>
    <row r="427" spans="1:3" s="3" customFormat="1" ht="12.75" customHeight="1" x14ac:dyDescent="0.25">
      <c r="A427" s="6" t="s">
        <v>303</v>
      </c>
      <c r="B427" s="19" t="s">
        <v>1349</v>
      </c>
      <c r="C427" s="19" t="s">
        <v>718</v>
      </c>
    </row>
    <row r="428" spans="1:3" s="3" customFormat="1" ht="12.75" customHeight="1" x14ac:dyDescent="0.25">
      <c r="A428" s="6" t="s">
        <v>304</v>
      </c>
      <c r="B428" s="20" t="s">
        <v>1350</v>
      </c>
      <c r="C428" s="20" t="s">
        <v>719</v>
      </c>
    </row>
    <row r="429" spans="1:3" s="3" customFormat="1" ht="12.75" customHeight="1" x14ac:dyDescent="0.25">
      <c r="A429" s="6" t="s">
        <v>891</v>
      </c>
      <c r="B429" s="20" t="s">
        <v>1351</v>
      </c>
      <c r="C429" s="20" t="s">
        <v>720</v>
      </c>
    </row>
    <row r="430" spans="1:3" s="3" customFormat="1" ht="12.75" customHeight="1" x14ac:dyDescent="0.25">
      <c r="A430" s="6" t="s">
        <v>892</v>
      </c>
      <c r="B430" s="20" t="s">
        <v>1352</v>
      </c>
      <c r="C430" s="20" t="s">
        <v>721</v>
      </c>
    </row>
    <row r="431" spans="1:3" s="3" customFormat="1" ht="12.75" customHeight="1" x14ac:dyDescent="0.25">
      <c r="A431" s="6" t="s">
        <v>305</v>
      </c>
      <c r="B431" s="20" t="s">
        <v>1353</v>
      </c>
      <c r="C431" s="20" t="s">
        <v>722</v>
      </c>
    </row>
    <row r="432" spans="1:3" s="3" customFormat="1" ht="12.75" customHeight="1" x14ac:dyDescent="0.25">
      <c r="A432" s="6" t="s">
        <v>893</v>
      </c>
      <c r="B432" s="20" t="s">
        <v>1354</v>
      </c>
      <c r="C432" s="20" t="s">
        <v>723</v>
      </c>
    </row>
    <row r="433" spans="1:3" s="3" customFormat="1" ht="12.75" customHeight="1" x14ac:dyDescent="0.25">
      <c r="A433" s="6" t="s">
        <v>306</v>
      </c>
      <c r="B433" s="20" t="s">
        <v>1355</v>
      </c>
      <c r="C433" s="20" t="s">
        <v>724</v>
      </c>
    </row>
    <row r="434" spans="1:3" s="3" customFormat="1" ht="12.75" customHeight="1" x14ac:dyDescent="0.25">
      <c r="A434" s="6" t="s">
        <v>307</v>
      </c>
      <c r="B434" s="20" t="s">
        <v>1356</v>
      </c>
      <c r="C434" s="20" t="s">
        <v>725</v>
      </c>
    </row>
    <row r="435" spans="1:3" s="3" customFormat="1" ht="12.75" customHeight="1" x14ac:dyDescent="0.25">
      <c r="A435" s="6" t="s">
        <v>894</v>
      </c>
      <c r="B435" s="19" t="s">
        <v>1357</v>
      </c>
      <c r="C435" s="19" t="s">
        <v>726</v>
      </c>
    </row>
    <row r="436" spans="1:3" s="3" customFormat="1" ht="12.75" customHeight="1" x14ac:dyDescent="0.25">
      <c r="A436" s="6" t="s">
        <v>895</v>
      </c>
      <c r="B436" s="20" t="s">
        <v>1358</v>
      </c>
      <c r="C436" s="20" t="s">
        <v>727</v>
      </c>
    </row>
    <row r="437" spans="1:3" s="3" customFormat="1" ht="12.75" customHeight="1" x14ac:dyDescent="0.25">
      <c r="A437" s="6" t="s">
        <v>896</v>
      </c>
      <c r="B437" s="20" t="s">
        <v>1359</v>
      </c>
      <c r="C437" s="20" t="s">
        <v>728</v>
      </c>
    </row>
    <row r="438" spans="1:3" s="3" customFormat="1" ht="12.75" customHeight="1" x14ac:dyDescent="0.25">
      <c r="A438" s="6" t="s">
        <v>897</v>
      </c>
      <c r="B438" s="20" t="s">
        <v>1360</v>
      </c>
      <c r="C438" s="20" t="s">
        <v>729</v>
      </c>
    </row>
    <row r="439" spans="1:3" s="3" customFormat="1" ht="12.75" customHeight="1" x14ac:dyDescent="0.25">
      <c r="A439" s="6" t="s">
        <v>898</v>
      </c>
      <c r="B439" s="20" t="s">
        <v>1361</v>
      </c>
      <c r="C439" s="20" t="s">
        <v>730</v>
      </c>
    </row>
    <row r="440" spans="1:3" s="3" customFormat="1" ht="12.75" customHeight="1" x14ac:dyDescent="0.25">
      <c r="A440" s="6" t="s">
        <v>899</v>
      </c>
      <c r="B440" s="20" t="s">
        <v>1362</v>
      </c>
      <c r="C440" s="20" t="s">
        <v>731</v>
      </c>
    </row>
    <row r="441" spans="1:3" s="3" customFormat="1" ht="12.75" customHeight="1" x14ac:dyDescent="0.25">
      <c r="A441" s="6" t="s">
        <v>900</v>
      </c>
      <c r="B441" s="20" t="s">
        <v>1363</v>
      </c>
      <c r="C441" s="20" t="s">
        <v>732</v>
      </c>
    </row>
    <row r="442" spans="1:3" s="3" customFormat="1" ht="12.75" customHeight="1" x14ac:dyDescent="0.25">
      <c r="A442" s="6" t="s">
        <v>901</v>
      </c>
      <c r="B442" s="20" t="s">
        <v>1364</v>
      </c>
      <c r="C442" s="20" t="s">
        <v>733</v>
      </c>
    </row>
    <row r="443" spans="1:3" s="3" customFormat="1" ht="12.75" customHeight="1" x14ac:dyDescent="0.25">
      <c r="A443" s="6" t="s">
        <v>902</v>
      </c>
      <c r="B443" s="20" t="s">
        <v>1365</v>
      </c>
      <c r="C443" s="20" t="s">
        <v>734</v>
      </c>
    </row>
    <row r="444" spans="1:3" s="3" customFormat="1" ht="12.75" customHeight="1" x14ac:dyDescent="0.25">
      <c r="A444" s="6" t="s">
        <v>903</v>
      </c>
      <c r="B444" s="20" t="s">
        <v>1367</v>
      </c>
      <c r="C444" s="20" t="s">
        <v>735</v>
      </c>
    </row>
    <row r="445" spans="1:3" s="3" customFormat="1" ht="12.75" customHeight="1" x14ac:dyDescent="0.25">
      <c r="A445" s="6" t="s">
        <v>904</v>
      </c>
      <c r="B445" s="20" t="s">
        <v>1366</v>
      </c>
      <c r="C445" s="20" t="s">
        <v>736</v>
      </c>
    </row>
    <row r="446" spans="1:3" s="3" customFormat="1" ht="12.75" customHeight="1" x14ac:dyDescent="0.25">
      <c r="A446" s="6" t="s">
        <v>905</v>
      </c>
      <c r="B446" s="20" t="s">
        <v>1368</v>
      </c>
      <c r="C446" s="20" t="s">
        <v>737</v>
      </c>
    </row>
    <row r="447" spans="1:3" s="3" customFormat="1" ht="12.75" customHeight="1" x14ac:dyDescent="0.25">
      <c r="A447" s="6" t="s">
        <v>906</v>
      </c>
      <c r="B447" s="20" t="s">
        <v>1372</v>
      </c>
      <c r="C447" s="20" t="s">
        <v>738</v>
      </c>
    </row>
    <row r="448" spans="1:3" s="3" customFormat="1" ht="12.75" customHeight="1" x14ac:dyDescent="0.25">
      <c r="A448" s="6" t="s">
        <v>907</v>
      </c>
      <c r="B448" s="20" t="s">
        <v>1369</v>
      </c>
      <c r="C448" s="20" t="s">
        <v>739</v>
      </c>
    </row>
    <row r="449" spans="1:3" s="3" customFormat="1" ht="12.75" customHeight="1" x14ac:dyDescent="0.25">
      <c r="A449" s="6" t="s">
        <v>908</v>
      </c>
      <c r="B449" s="20" t="s">
        <v>1371</v>
      </c>
      <c r="C449" s="20" t="s">
        <v>740</v>
      </c>
    </row>
    <row r="450" spans="1:3" s="3" customFormat="1" ht="12.75" customHeight="1" x14ac:dyDescent="0.25">
      <c r="A450" s="6" t="s">
        <v>909</v>
      </c>
      <c r="B450" s="20" t="s">
        <v>1370</v>
      </c>
      <c r="C450" s="20" t="s">
        <v>741</v>
      </c>
    </row>
    <row r="451" spans="1:3" s="3" customFormat="1" ht="12.75" customHeight="1" x14ac:dyDescent="0.25">
      <c r="A451" s="6" t="s">
        <v>910</v>
      </c>
      <c r="B451" s="20" t="s">
        <v>1373</v>
      </c>
      <c r="C451" s="20" t="s">
        <v>742</v>
      </c>
    </row>
    <row r="452" spans="1:3" s="3" customFormat="1" ht="12.75" customHeight="1" x14ac:dyDescent="0.25">
      <c r="A452" s="6" t="s">
        <v>911</v>
      </c>
      <c r="B452" s="20" t="s">
        <v>1375</v>
      </c>
      <c r="C452" s="20" t="s">
        <v>743</v>
      </c>
    </row>
    <row r="453" spans="1:3" s="3" customFormat="1" ht="12.75" customHeight="1" x14ac:dyDescent="0.25">
      <c r="A453" s="6" t="s">
        <v>912</v>
      </c>
      <c r="B453" s="20" t="s">
        <v>1374</v>
      </c>
      <c r="C453" s="20" t="s">
        <v>744</v>
      </c>
    </row>
    <row r="454" spans="1:3" s="3" customFormat="1" ht="12.75" customHeight="1" x14ac:dyDescent="0.25">
      <c r="A454" s="6" t="s">
        <v>913</v>
      </c>
      <c r="B454" s="20" t="s">
        <v>1376</v>
      </c>
      <c r="C454" s="20" t="s">
        <v>745</v>
      </c>
    </row>
    <row r="455" spans="1:3" s="3" customFormat="1" ht="12.75" customHeight="1" x14ac:dyDescent="0.25">
      <c r="A455" s="6" t="s">
        <v>914</v>
      </c>
      <c r="B455" s="20" t="s">
        <v>1378</v>
      </c>
      <c r="C455" s="20" t="s">
        <v>746</v>
      </c>
    </row>
    <row r="456" spans="1:3" s="3" customFormat="1" ht="12.75" customHeight="1" x14ac:dyDescent="0.25">
      <c r="A456" s="6" t="s">
        <v>915</v>
      </c>
      <c r="B456" s="20" t="s">
        <v>1377</v>
      </c>
      <c r="C456" s="20" t="s">
        <v>747</v>
      </c>
    </row>
    <row r="457" spans="1:3" s="3" customFormat="1" ht="12.75" customHeight="1" x14ac:dyDescent="0.25">
      <c r="A457" s="6" t="s">
        <v>916</v>
      </c>
      <c r="B457" s="20" t="s">
        <v>1379</v>
      </c>
      <c r="C457" s="20" t="s">
        <v>748</v>
      </c>
    </row>
    <row r="458" spans="1:3" s="3" customFormat="1" ht="12.75" customHeight="1" x14ac:dyDescent="0.25">
      <c r="A458" s="6" t="s">
        <v>917</v>
      </c>
      <c r="B458" s="20" t="s">
        <v>1381</v>
      </c>
      <c r="C458" s="20" t="s">
        <v>749</v>
      </c>
    </row>
    <row r="459" spans="1:3" s="3" customFormat="1" ht="12.75" customHeight="1" x14ac:dyDescent="0.25">
      <c r="A459" s="6" t="s">
        <v>918</v>
      </c>
      <c r="B459" s="20" t="s">
        <v>1380</v>
      </c>
      <c r="C459" s="20" t="s">
        <v>750</v>
      </c>
    </row>
    <row r="460" spans="1:3" s="3" customFormat="1" ht="12.75" customHeight="1" x14ac:dyDescent="0.25">
      <c r="A460" s="6" t="s">
        <v>919</v>
      </c>
      <c r="B460" s="20" t="s">
        <v>1382</v>
      </c>
      <c r="C460" s="20" t="s">
        <v>750</v>
      </c>
    </row>
    <row r="461" spans="1:3" s="3" customFormat="1" ht="12.75" customHeight="1" x14ac:dyDescent="0.25">
      <c r="A461" s="6" t="s">
        <v>920</v>
      </c>
      <c r="B461" s="20" t="s">
        <v>1384</v>
      </c>
      <c r="C461" s="20" t="s">
        <v>751</v>
      </c>
    </row>
    <row r="462" spans="1:3" s="3" customFormat="1" ht="12.75" customHeight="1" x14ac:dyDescent="0.25">
      <c r="A462" s="6" t="s">
        <v>921</v>
      </c>
      <c r="B462" s="20" t="s">
        <v>1383</v>
      </c>
      <c r="C462" s="20" t="s">
        <v>752</v>
      </c>
    </row>
    <row r="463" spans="1:3" s="3" customFormat="1" ht="12.75" customHeight="1" x14ac:dyDescent="0.25">
      <c r="A463" s="6" t="s">
        <v>922</v>
      </c>
      <c r="B463" s="20" t="s">
        <v>1385</v>
      </c>
      <c r="C463" s="20" t="s">
        <v>753</v>
      </c>
    </row>
    <row r="464" spans="1:3" s="3" customFormat="1" ht="12.75" customHeight="1" x14ac:dyDescent="0.25">
      <c r="A464" s="6" t="s">
        <v>923</v>
      </c>
      <c r="B464" s="19" t="s">
        <v>1387</v>
      </c>
      <c r="C464" s="19" t="s">
        <v>754</v>
      </c>
    </row>
    <row r="465" spans="1:3" s="3" customFormat="1" ht="12.75" customHeight="1" x14ac:dyDescent="0.25">
      <c r="A465" s="6" t="s">
        <v>924</v>
      </c>
      <c r="B465" s="20" t="s">
        <v>1386</v>
      </c>
      <c r="C465" s="20" t="s">
        <v>755</v>
      </c>
    </row>
    <row r="466" spans="1:3" s="3" customFormat="1" ht="12.75" customHeight="1" x14ac:dyDescent="0.25">
      <c r="A466" s="6" t="s">
        <v>925</v>
      </c>
      <c r="B466" s="20" t="s">
        <v>1388</v>
      </c>
      <c r="C466" s="20" t="s">
        <v>756</v>
      </c>
    </row>
    <row r="467" spans="1:3" s="3" customFormat="1" ht="12.75" customHeight="1" x14ac:dyDescent="0.25">
      <c r="A467" s="6" t="s">
        <v>926</v>
      </c>
      <c r="B467" s="20" t="s">
        <v>1390</v>
      </c>
      <c r="C467" s="20" t="s">
        <v>757</v>
      </c>
    </row>
    <row r="468" spans="1:3" s="3" customFormat="1" ht="12.75" customHeight="1" x14ac:dyDescent="0.25">
      <c r="A468" s="6" t="s">
        <v>927</v>
      </c>
      <c r="B468" s="20" t="s">
        <v>1389</v>
      </c>
      <c r="C468" s="20" t="s">
        <v>758</v>
      </c>
    </row>
    <row r="469" spans="1:3" s="3" customFormat="1" ht="12.75" customHeight="1" x14ac:dyDescent="0.25">
      <c r="A469" s="6" t="s">
        <v>928</v>
      </c>
      <c r="B469" s="20" t="s">
        <v>1391</v>
      </c>
      <c r="C469" s="20" t="s">
        <v>759</v>
      </c>
    </row>
    <row r="470" spans="1:3" s="3" customFormat="1" ht="12.75" customHeight="1" x14ac:dyDescent="0.25">
      <c r="A470" s="6" t="s">
        <v>929</v>
      </c>
      <c r="B470" s="20" t="s">
        <v>1393</v>
      </c>
      <c r="C470" s="20" t="s">
        <v>760</v>
      </c>
    </row>
    <row r="471" spans="1:3" s="3" customFormat="1" ht="12.75" customHeight="1" x14ac:dyDescent="0.25">
      <c r="A471" s="6" t="s">
        <v>930</v>
      </c>
      <c r="B471" s="20" t="s">
        <v>1392</v>
      </c>
      <c r="C471" s="20" t="s">
        <v>761</v>
      </c>
    </row>
    <row r="472" spans="1:3" s="3" customFormat="1" ht="12.75" customHeight="1" x14ac:dyDescent="0.25">
      <c r="A472" s="6" t="s">
        <v>931</v>
      </c>
      <c r="B472" s="20" t="s">
        <v>1394</v>
      </c>
      <c r="C472" s="20" t="s">
        <v>762</v>
      </c>
    </row>
    <row r="473" spans="1:3" s="3" customFormat="1" ht="12.75" customHeight="1" x14ac:dyDescent="0.25">
      <c r="A473" s="6" t="s">
        <v>932</v>
      </c>
      <c r="B473" s="20" t="s">
        <v>1396</v>
      </c>
      <c r="C473" s="20" t="s">
        <v>763</v>
      </c>
    </row>
    <row r="474" spans="1:3" s="3" customFormat="1" ht="12.75" customHeight="1" x14ac:dyDescent="0.25">
      <c r="A474" s="6" t="s">
        <v>933</v>
      </c>
      <c r="B474" s="20" t="s">
        <v>1395</v>
      </c>
      <c r="C474" s="20" t="s">
        <v>764</v>
      </c>
    </row>
    <row r="475" spans="1:3" s="3" customFormat="1" ht="12.75" customHeight="1" x14ac:dyDescent="0.25">
      <c r="A475" s="6" t="s">
        <v>934</v>
      </c>
      <c r="B475" s="20" t="s">
        <v>1397</v>
      </c>
      <c r="C475" s="20" t="s">
        <v>765</v>
      </c>
    </row>
    <row r="476" spans="1:3" s="3" customFormat="1" ht="12.75" customHeight="1" x14ac:dyDescent="0.25">
      <c r="A476" s="6" t="s">
        <v>935</v>
      </c>
      <c r="B476" s="20" t="s">
        <v>1398</v>
      </c>
      <c r="C476" s="20" t="s">
        <v>766</v>
      </c>
    </row>
    <row r="477" spans="1:3" s="3" customFormat="1" ht="12.75" customHeight="1" x14ac:dyDescent="0.25">
      <c r="A477" s="7" t="s">
        <v>767</v>
      </c>
      <c r="B477" s="7" t="s">
        <v>1399</v>
      </c>
      <c r="C477" s="7" t="s">
        <v>768</v>
      </c>
    </row>
    <row r="478" spans="1:3" s="3" customFormat="1" ht="12.75" customHeight="1" x14ac:dyDescent="0.25">
      <c r="A478" s="6" t="s">
        <v>936</v>
      </c>
      <c r="B478" s="19" t="s">
        <v>1400</v>
      </c>
      <c r="C478" s="19" t="s">
        <v>769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outlinePr summaryBelow="0"/>
  </sheetPr>
  <dimension ref="A1:J853"/>
  <sheetViews>
    <sheetView tabSelected="1" workbookViewId="0">
      <pane ySplit="6" topLeftCell="A7" activePane="bottomLeft" state="frozen"/>
      <selection pane="bottomLeft" activeCell="A50" sqref="A50"/>
    </sheetView>
  </sheetViews>
  <sheetFormatPr baseColWidth="10" defaultRowHeight="15" outlineLevelRow="3" x14ac:dyDescent="0.25"/>
  <cols>
    <col min="1" max="1" width="19.85546875" customWidth="1"/>
    <col min="2" max="2" width="12.7109375" bestFit="1" customWidth="1"/>
    <col min="3" max="3" width="11.42578125" hidden="1" customWidth="1"/>
    <col min="4" max="4" width="5.5703125" customWidth="1"/>
    <col min="5" max="5" width="84.5703125" customWidth="1"/>
    <col min="6" max="6" width="14" style="13" customWidth="1"/>
    <col min="7" max="7" width="14" style="14" customWidth="1"/>
  </cols>
  <sheetData>
    <row r="1" spans="1:10" x14ac:dyDescent="0.25">
      <c r="A1" s="47" t="s">
        <v>1426</v>
      </c>
      <c r="B1" s="55">
        <f ca="1">INDIRECT("'"&amp;nomAs400&amp;"'!$B1")</f>
        <v>42501</v>
      </c>
    </row>
    <row r="2" spans="1:10" x14ac:dyDescent="0.25">
      <c r="A2" s="39" t="s">
        <v>1405</v>
      </c>
      <c r="B2" s="56" t="str">
        <f ca="1">INDIRECT("'"&amp;nomAs400&amp;"'!$D4")</f>
        <v>A</v>
      </c>
    </row>
    <row r="3" spans="1:10" x14ac:dyDescent="0.25">
      <c r="A3" s="40" t="s">
        <v>1425</v>
      </c>
      <c r="B3" s="46" t="s">
        <v>1448</v>
      </c>
      <c r="E3" s="39"/>
      <c r="F3"/>
    </row>
    <row r="4" spans="1:10" x14ac:dyDescent="0.25">
      <c r="A4" s="40"/>
      <c r="B4" s="43"/>
      <c r="E4" s="39"/>
      <c r="F4"/>
    </row>
    <row r="5" spans="1:10" x14ac:dyDescent="0.25">
      <c r="A5" s="40" t="s">
        <v>1407</v>
      </c>
      <c r="B5" s="51"/>
      <c r="D5" s="40"/>
      <c r="F5"/>
    </row>
    <row r="6" spans="1:10" x14ac:dyDescent="0.25">
      <c r="A6" s="40" t="s">
        <v>1406</v>
      </c>
      <c r="B6" s="51"/>
      <c r="D6" s="40"/>
      <c r="F6" s="41"/>
    </row>
    <row r="7" spans="1:10" x14ac:dyDescent="0.25">
      <c r="D7" s="40"/>
      <c r="F7" s="41"/>
    </row>
    <row r="8" spans="1:10" x14ac:dyDescent="0.25">
      <c r="B8" s="59"/>
      <c r="C8" s="57" t="s">
        <v>1438</v>
      </c>
      <c r="D8" s="58"/>
      <c r="E8" s="60" t="s">
        <v>1441</v>
      </c>
      <c r="F8" s="61" t="s">
        <v>1439</v>
      </c>
      <c r="G8" s="62" t="s">
        <v>1440</v>
      </c>
      <c r="H8" s="64" t="s">
        <v>1442</v>
      </c>
    </row>
    <row r="9" spans="1:10" s="12" customFormat="1" x14ac:dyDescent="0.25">
      <c r="C9" s="12">
        <v>0</v>
      </c>
      <c r="D9" s="15" t="str">
        <f>LEFT(E9,6)</f>
        <v>000000</v>
      </c>
      <c r="E9" s="27" t="str">
        <f>Nomenclature!A2&amp;Nomenclature!B2</f>
        <v xml:space="preserve">000000  FRAIS ADMINISTRATIFS DIVERS      </v>
      </c>
      <c r="F9" s="17">
        <f ca="1">F10+F12+F22</f>
        <v>10</v>
      </c>
      <c r="G9" s="18">
        <f ca="1">G10+G12+G22</f>
        <v>28</v>
      </c>
      <c r="H9" s="63">
        <f ca="1">F9*$B6+G9</f>
        <v>28</v>
      </c>
      <c r="J9" s="22"/>
    </row>
    <row r="10" spans="1:10" s="12" customFormat="1" outlineLevel="1" x14ac:dyDescent="0.25">
      <c r="C10" s="12">
        <v>0</v>
      </c>
      <c r="D10" s="23" t="s">
        <v>819</v>
      </c>
      <c r="E10" s="24" t="str">
        <f>E9</f>
        <v xml:space="preserve">000000  FRAIS ADMINISTRATIFS DIVERS      </v>
      </c>
      <c r="F10" s="25">
        <f ca="1">SUM(F11)</f>
        <v>10</v>
      </c>
      <c r="G10" s="26">
        <f ca="1">SUM(G11)</f>
        <v>28</v>
      </c>
      <c r="H10" s="23"/>
    </row>
    <row r="11" spans="1:10" s="29" customFormat="1" outlineLevel="2" x14ac:dyDescent="0.25">
      <c r="C11" s="29">
        <v>0</v>
      </c>
      <c r="D11" s="30" t="s">
        <v>819</v>
      </c>
      <c r="E11" s="34" t="str">
        <f>E9</f>
        <v xml:space="preserve">000000  FRAIS ADMINISTRATIFS DIVERS      </v>
      </c>
      <c r="F11" s="32">
        <f ca="1">(SUMIF(INDIRECT("'"&amp;nomAs400&amp;"'!$F3:$F25000"),D11,INDIRECT("'"&amp;nomAs400&amp;"'!$J3:$J25000")))</f>
        <v>10</v>
      </c>
      <c r="G11" s="33">
        <f ca="1">(SUMIF(INDIRECT("'"&amp;nomAs400&amp;"'!$F3:$F25000"),D11,INDIRECT("'"&amp;nomAs400&amp;"'!$O3:$O25000")))</f>
        <v>28</v>
      </c>
      <c r="H11" s="30"/>
    </row>
    <row r="12" spans="1:10" s="12" customFormat="1" outlineLevel="1" collapsed="1" x14ac:dyDescent="0.25">
      <c r="C12" s="12">
        <v>0</v>
      </c>
      <c r="D12" s="23" t="str">
        <f t="shared" ref="D12:D79" si="0">LEFT(E12,6)</f>
        <v>000100</v>
      </c>
      <c r="E12" s="24" t="str">
        <f>Nomenclature!A3&amp;Nomenclature!B3</f>
        <v xml:space="preserve">000100  FRAIS ADMINISTRATIFS
</v>
      </c>
      <c r="F12" s="25">
        <f ca="1">SUM(F13:F21)</f>
        <v>0</v>
      </c>
      <c r="G12" s="26">
        <f ca="1">SUM(G13:G21)</f>
        <v>0</v>
      </c>
      <c r="H12" s="23"/>
    </row>
    <row r="13" spans="1:10" s="30" customFormat="1" hidden="1" outlineLevel="2" x14ac:dyDescent="0.25">
      <c r="C13" s="29">
        <v>0</v>
      </c>
      <c r="D13" s="30" t="str">
        <f>LEFT(E13,6)</f>
        <v>000110</v>
      </c>
      <c r="E13" s="31" t="str">
        <f>Nomenclature!A4&amp;Nomenclature!B4</f>
        <v xml:space="preserve">000110   Assurances
</v>
      </c>
      <c r="F13" s="32">
        <f t="shared" ref="F13:F21" ca="1" si="1">(SUMIF(INDIRECT("'"&amp;nomAs400&amp;"'!$F3:$F25000"),D13,INDIRECT("'"&amp;nomAs400&amp;"'!$J3:$J25000")))</f>
        <v>0</v>
      </c>
      <c r="G13" s="33">
        <f t="shared" ref="G13:G21" ca="1" si="2">(SUMIF(INDIRECT("'"&amp;nomAs400&amp;"'!$F3:$F25000"),D13,INDIRECT("'"&amp;nomAs400&amp;"'!$O3:$O25000")))</f>
        <v>0</v>
      </c>
    </row>
    <row r="14" spans="1:10" s="29" customFormat="1" hidden="1" outlineLevel="2" x14ac:dyDescent="0.25">
      <c r="C14" s="29">
        <v>0</v>
      </c>
      <c r="D14" s="30" t="str">
        <f t="shared" si="0"/>
        <v>000120</v>
      </c>
      <c r="E14" s="31" t="str">
        <f>Nomenclature!A5&amp;Nomenclature!B5</f>
        <v xml:space="preserve">000120  Frais financiers
</v>
      </c>
      <c r="F14" s="32">
        <f t="shared" ca="1" si="1"/>
        <v>0</v>
      </c>
      <c r="G14" s="33">
        <f t="shared" ca="1" si="2"/>
        <v>0</v>
      </c>
      <c r="H14" s="30"/>
    </row>
    <row r="15" spans="1:10" s="29" customFormat="1" hidden="1" outlineLevel="2" x14ac:dyDescent="0.25">
      <c r="C15" s="29">
        <v>0</v>
      </c>
      <c r="D15" s="30" t="str">
        <f t="shared" si="0"/>
        <v>000130</v>
      </c>
      <c r="E15" s="31" t="str">
        <f>Nomenclature!A6&amp;Nomenclature!B6</f>
        <v xml:space="preserve">000130  Redevances - brevets
</v>
      </c>
      <c r="F15" s="32">
        <f t="shared" ca="1" si="1"/>
        <v>0</v>
      </c>
      <c r="G15" s="33">
        <f t="shared" ca="1" si="2"/>
        <v>0</v>
      </c>
      <c r="H15" s="30"/>
    </row>
    <row r="16" spans="1:10" s="29" customFormat="1" hidden="1" outlineLevel="2" x14ac:dyDescent="0.25">
      <c r="C16" s="29">
        <v>0</v>
      </c>
      <c r="D16" s="30" t="str">
        <f t="shared" si="0"/>
        <v>000140</v>
      </c>
      <c r="E16" s="31" t="str">
        <f>Nomenclature!A7&amp;Nomenclature!B7</f>
        <v xml:space="preserve">000140  Frais de douane
</v>
      </c>
      <c r="F16" s="32">
        <f t="shared" ca="1" si="1"/>
        <v>0</v>
      </c>
      <c r="G16" s="33">
        <f t="shared" ca="1" si="2"/>
        <v>0</v>
      </c>
      <c r="H16" s="30"/>
    </row>
    <row r="17" spans="3:8" s="29" customFormat="1" hidden="1" outlineLevel="2" x14ac:dyDescent="0.25">
      <c r="C17" s="29">
        <v>0</v>
      </c>
      <c r="D17" s="30" t="str">
        <f t="shared" si="0"/>
        <v>000150</v>
      </c>
      <c r="E17" s="31" t="str">
        <f>Nomenclature!A8&amp;Nomenclature!B8</f>
        <v xml:space="preserve">000150  Courtage - commissions
</v>
      </c>
      <c r="F17" s="32">
        <f t="shared" ca="1" si="1"/>
        <v>0</v>
      </c>
      <c r="G17" s="33">
        <f t="shared" ca="1" si="2"/>
        <v>0</v>
      </c>
      <c r="H17" s="30"/>
    </row>
    <row r="18" spans="3:8" s="29" customFormat="1" hidden="1" outlineLevel="2" x14ac:dyDescent="0.25">
      <c r="C18" s="29">
        <v>0</v>
      </c>
      <c r="D18" s="30" t="str">
        <f t="shared" si="0"/>
        <v>000160</v>
      </c>
      <c r="E18" s="31" t="str">
        <f>Nomenclature!A9&amp;Nomenclature!B9</f>
        <v xml:space="preserve">000160  Classification - surveillance - certificats - analyses - expertises
</v>
      </c>
      <c r="F18" s="32">
        <f t="shared" ca="1" si="1"/>
        <v>0</v>
      </c>
      <c r="G18" s="33">
        <f t="shared" ca="1" si="2"/>
        <v>0</v>
      </c>
      <c r="H18" s="30"/>
    </row>
    <row r="19" spans="3:8" s="29" customFormat="1" hidden="1" outlineLevel="2" x14ac:dyDescent="0.25">
      <c r="C19" s="29">
        <v>0</v>
      </c>
      <c r="D19" s="30" t="str">
        <f t="shared" si="0"/>
        <v>000170</v>
      </c>
      <c r="E19" s="31" t="str">
        <f>Nomenclature!A10&amp;Nomenclature!B10</f>
        <v xml:space="preserve">000170  Surveillance armateur
</v>
      </c>
      <c r="F19" s="32">
        <f t="shared" ca="1" si="1"/>
        <v>0</v>
      </c>
      <c r="G19" s="33">
        <f t="shared" ca="1" si="2"/>
        <v>0</v>
      </c>
      <c r="H19" s="30"/>
    </row>
    <row r="20" spans="3:8" s="29" customFormat="1" hidden="1" outlineLevel="2" x14ac:dyDescent="0.25">
      <c r="C20" s="29">
        <v>0</v>
      </c>
      <c r="D20" s="30" t="str">
        <f t="shared" si="0"/>
        <v>000180</v>
      </c>
      <c r="E20" s="31" t="str">
        <f>Nomenclature!A11&amp;Nomenclature!B11</f>
        <v xml:space="preserve">000180  Frais d’expédition
</v>
      </c>
      <c r="F20" s="32">
        <f t="shared" ca="1" si="1"/>
        <v>0</v>
      </c>
      <c r="G20" s="33">
        <f t="shared" ca="1" si="2"/>
        <v>0</v>
      </c>
      <c r="H20" s="30"/>
    </row>
    <row r="21" spans="3:8" s="29" customFormat="1" hidden="1" outlineLevel="2" x14ac:dyDescent="0.25">
      <c r="C21" s="29">
        <v>0</v>
      </c>
      <c r="D21" s="30" t="str">
        <f t="shared" si="0"/>
        <v>000190</v>
      </c>
      <c r="E21" s="31" t="str">
        <f>Nomenclature!A12&amp;Nomenclature!B12</f>
        <v xml:space="preserve">000190  Documentation destinée au client (CPI)
</v>
      </c>
      <c r="F21" s="32">
        <f t="shared" ca="1" si="1"/>
        <v>0</v>
      </c>
      <c r="G21" s="33">
        <f t="shared" ca="1" si="2"/>
        <v>0</v>
      </c>
      <c r="H21" s="30"/>
    </row>
    <row r="22" spans="3:8" s="12" customFormat="1" outlineLevel="1" collapsed="1" x14ac:dyDescent="0.25">
      <c r="C22" s="12">
        <v>0</v>
      </c>
      <c r="D22" s="23" t="str">
        <f t="shared" si="0"/>
        <v>000200</v>
      </c>
      <c r="E22" s="24" t="str">
        <f>Nomenclature!A13&amp;Nomenclature!B13</f>
        <v xml:space="preserve">000200  FRAIS DIVERS EN COURS DE CONSTRUCTION
</v>
      </c>
      <c r="F22" s="25">
        <f ca="1">SUM(F23:F46)</f>
        <v>0</v>
      </c>
      <c r="G22" s="26">
        <f ca="1">SUM(G23:G46)</f>
        <v>0</v>
      </c>
      <c r="H22" s="23"/>
    </row>
    <row r="23" spans="3:8" s="29" customFormat="1" hidden="1" outlineLevel="2" x14ac:dyDescent="0.25">
      <c r="C23" s="29">
        <v>0</v>
      </c>
      <c r="D23" s="30" t="s">
        <v>6</v>
      </c>
      <c r="E23" s="34" t="str">
        <f>E22</f>
        <v xml:space="preserve">000200  FRAIS DIVERS EN COURS DE CONSTRUCTION
</v>
      </c>
      <c r="F23" s="32">
        <f t="shared" ref="F23:F46" ca="1" si="3">(SUMIF(INDIRECT("'"&amp;nomAs400&amp;"'!$F3:$F25000"),D23,INDIRECT("'"&amp;nomAs400&amp;"'!$J3:$J25000")))</f>
        <v>0</v>
      </c>
      <c r="G23" s="33">
        <f t="shared" ref="G23:G46" ca="1" si="4">(SUMIF(INDIRECT("'"&amp;nomAs400&amp;"'!$F3:$F25000"),D23,INDIRECT("'"&amp;nomAs400&amp;"'!$O3:$O25000")))</f>
        <v>0</v>
      </c>
      <c r="H23" s="30"/>
    </row>
    <row r="24" spans="3:8" s="29" customFormat="1" hidden="1" outlineLevel="2" x14ac:dyDescent="0.25">
      <c r="C24" s="29">
        <v>0</v>
      </c>
      <c r="D24" s="29" t="str">
        <f t="shared" si="0"/>
        <v>000205</v>
      </c>
      <c r="E24" s="35" t="str">
        <f>(Nomenclature!A14&amp;Nomenclature!B14)</f>
        <v xml:space="preserve">000205  Management d'affaires
</v>
      </c>
      <c r="F24" s="32">
        <f t="shared" ca="1" si="3"/>
        <v>0</v>
      </c>
      <c r="G24" s="33">
        <f t="shared" ca="1" si="4"/>
        <v>0</v>
      </c>
    </row>
    <row r="25" spans="3:8" s="29" customFormat="1" hidden="1" outlineLevel="2" x14ac:dyDescent="0.25">
      <c r="C25" s="29">
        <v>0</v>
      </c>
      <c r="D25" s="29" t="str">
        <f t="shared" si="0"/>
        <v>000210</v>
      </c>
      <c r="E25" s="35" t="str">
        <f>(Nomenclature!A15&amp;Nomenclature!B15)</f>
        <v xml:space="preserve">000210  Installations provisoires (éclairage, ventilation, échafaudages, protections...) </v>
      </c>
      <c r="F25" s="32">
        <f t="shared" ca="1" si="3"/>
        <v>0</v>
      </c>
      <c r="G25" s="33">
        <f t="shared" ca="1" si="4"/>
        <v>0</v>
      </c>
    </row>
    <row r="26" spans="3:8" s="29" customFormat="1" hidden="1" outlineLevel="2" x14ac:dyDescent="0.25">
      <c r="C26" s="29">
        <v>0</v>
      </c>
      <c r="D26" s="29" t="str">
        <f t="shared" si="0"/>
        <v>000211</v>
      </c>
      <c r="E26" s="35" t="str">
        <f>(Nomenclature!A16&amp;Nomenclature!B16)</f>
        <v xml:space="preserve">000211  Installations provisoires sur Coque
</v>
      </c>
      <c r="F26" s="32">
        <f t="shared" ca="1" si="3"/>
        <v>0</v>
      </c>
      <c r="G26" s="33">
        <f t="shared" ca="1" si="4"/>
        <v>0</v>
      </c>
    </row>
    <row r="27" spans="3:8" s="29" customFormat="1" hidden="1" outlineLevel="2" x14ac:dyDescent="0.25">
      <c r="C27" s="29">
        <v>0</v>
      </c>
      <c r="D27" s="29" t="str">
        <f t="shared" si="0"/>
        <v>000212</v>
      </c>
      <c r="E27" s="35" t="str">
        <f>(Nomenclature!A17&amp;Nomenclature!B17)</f>
        <v xml:space="preserve">000212  Installations provisoires sur Tuyauterie
</v>
      </c>
      <c r="F27" s="32">
        <f t="shared" ca="1" si="3"/>
        <v>0</v>
      </c>
      <c r="G27" s="33">
        <f t="shared" ca="1" si="4"/>
        <v>0</v>
      </c>
    </row>
    <row r="28" spans="3:8" s="29" customFormat="1" hidden="1" outlineLevel="2" x14ac:dyDescent="0.25">
      <c r="C28" s="29">
        <v>0</v>
      </c>
      <c r="D28" s="29" t="str">
        <f t="shared" si="0"/>
        <v>000213</v>
      </c>
      <c r="E28" s="35" t="str">
        <f>(Nomenclature!A18&amp;Nomenclature!B18)</f>
        <v xml:space="preserve">000213  Installations provisoires sur Matériels
</v>
      </c>
      <c r="F28" s="32">
        <f t="shared" ca="1" si="3"/>
        <v>0</v>
      </c>
      <c r="G28" s="33">
        <f t="shared" ca="1" si="4"/>
        <v>0</v>
      </c>
    </row>
    <row r="29" spans="3:8" s="29" customFormat="1" hidden="1" outlineLevel="2" x14ac:dyDescent="0.25">
      <c r="C29" s="29">
        <v>0</v>
      </c>
      <c r="D29" s="29" t="str">
        <f t="shared" si="0"/>
        <v>000214</v>
      </c>
      <c r="E29" s="35" t="str">
        <f>(Nomenclature!A19&amp;Nomenclature!B19)</f>
        <v xml:space="preserve">000214  Installations provisoires sur Aménagement
</v>
      </c>
      <c r="F29" s="32">
        <f t="shared" ca="1" si="3"/>
        <v>0</v>
      </c>
      <c r="G29" s="33">
        <f t="shared" ca="1" si="4"/>
        <v>0</v>
      </c>
    </row>
    <row r="30" spans="3:8" s="29" customFormat="1" hidden="1" outlineLevel="2" x14ac:dyDescent="0.25">
      <c r="C30" s="29">
        <v>0</v>
      </c>
      <c r="D30" s="29" t="str">
        <f t="shared" si="0"/>
        <v>000215</v>
      </c>
      <c r="E30" s="35" t="str">
        <f>(Nomenclature!A20&amp;Nomenclature!B20)</f>
        <v xml:space="preserve">000215  Avancement des travaux (Chefs d’équipe)
</v>
      </c>
      <c r="F30" s="32">
        <f t="shared" ca="1" si="3"/>
        <v>0</v>
      </c>
      <c r="G30" s="33">
        <f t="shared" ca="1" si="4"/>
        <v>0</v>
      </c>
    </row>
    <row r="31" spans="3:8" s="29" customFormat="1" hidden="1" outlineLevel="2" x14ac:dyDescent="0.25">
      <c r="C31" s="29">
        <v>0</v>
      </c>
      <c r="D31" s="29" t="str">
        <f t="shared" si="0"/>
        <v>000220</v>
      </c>
      <c r="E31" s="35" t="str">
        <f>(Nomenclature!A21&amp;Nomenclature!B21)</f>
        <v xml:space="preserve">000220  Frais portuaires (Mise à l’eau - Mise hors d’eau - Dragage,,,)
</v>
      </c>
      <c r="F31" s="32">
        <f t="shared" ca="1" si="3"/>
        <v>0</v>
      </c>
      <c r="G31" s="33">
        <f t="shared" ca="1" si="4"/>
        <v>0</v>
      </c>
    </row>
    <row r="32" spans="3:8" s="29" customFormat="1" hidden="1" outlineLevel="2" x14ac:dyDescent="0.25">
      <c r="C32" s="29">
        <v>0</v>
      </c>
      <c r="D32" s="29" t="str">
        <f t="shared" si="0"/>
        <v>000225</v>
      </c>
      <c r="E32" s="35" t="str">
        <f>(Nomenclature!A22&amp;Nomenclature!B22)</f>
        <v xml:space="preserve">000225  Frais portuaires (C.C.I.) [ne plus utiliser]
</v>
      </c>
      <c r="F32" s="32">
        <f t="shared" ca="1" si="3"/>
        <v>0</v>
      </c>
      <c r="G32" s="33">
        <f t="shared" ca="1" si="4"/>
        <v>0</v>
      </c>
    </row>
    <row r="33" spans="3:8" s="29" customFormat="1" hidden="1" outlineLevel="2" x14ac:dyDescent="0.25">
      <c r="C33" s="29">
        <v>0</v>
      </c>
      <c r="D33" s="29" t="str">
        <f t="shared" si="0"/>
        <v>000230</v>
      </c>
      <c r="E33" s="35" t="str">
        <f>(Nomenclature!A23&amp;Nomenclature!B23)</f>
        <v xml:space="preserve">000230  Manutentions, camion grue et grue
</v>
      </c>
      <c r="F33" s="32">
        <f t="shared" ca="1" si="3"/>
        <v>0</v>
      </c>
      <c r="G33" s="33">
        <f t="shared" ca="1" si="4"/>
        <v>0</v>
      </c>
    </row>
    <row r="34" spans="3:8" s="29" customFormat="1" hidden="1" outlineLevel="2" x14ac:dyDescent="0.25">
      <c r="C34" s="29">
        <v>0</v>
      </c>
      <c r="D34" s="29" t="str">
        <f t="shared" si="0"/>
        <v>000235</v>
      </c>
      <c r="E34" s="35" t="str">
        <f>(Nomenclature!A24&amp;Nomenclature!B24)</f>
        <v xml:space="preserve">000235  Transports sur achats, conditionnement, expédition
</v>
      </c>
      <c r="F34" s="32">
        <f t="shared" ca="1" si="3"/>
        <v>0</v>
      </c>
      <c r="G34" s="33">
        <f t="shared" ca="1" si="4"/>
        <v>0</v>
      </c>
    </row>
    <row r="35" spans="3:8" s="29" customFormat="1" hidden="1" outlineLevel="2" x14ac:dyDescent="0.25">
      <c r="C35" s="29">
        <v>0</v>
      </c>
      <c r="D35" s="29" t="str">
        <f t="shared" si="0"/>
        <v>000240</v>
      </c>
      <c r="E35" s="35" t="str">
        <f>(Nomenclature!A25&amp;Nomenclature!B25)</f>
        <v xml:space="preserve">000240  Nettoyage du bord et abords
</v>
      </c>
      <c r="F35" s="32">
        <f t="shared" ca="1" si="3"/>
        <v>0</v>
      </c>
      <c r="G35" s="33">
        <f t="shared" ca="1" si="4"/>
        <v>0</v>
      </c>
    </row>
    <row r="36" spans="3:8" s="29" customFormat="1" hidden="1" outlineLevel="2" x14ac:dyDescent="0.25">
      <c r="C36" s="29">
        <v>0</v>
      </c>
      <c r="D36" s="29" t="str">
        <f t="shared" si="0"/>
        <v>000245</v>
      </c>
      <c r="E36" s="35" t="str">
        <f>(Nomenclature!A26&amp;Nomenclature!B26)</f>
        <v xml:space="preserve">000245  Gardiennage
</v>
      </c>
      <c r="F36" s="32">
        <f t="shared" ca="1" si="3"/>
        <v>0</v>
      </c>
      <c r="G36" s="33">
        <f t="shared" ca="1" si="4"/>
        <v>0</v>
      </c>
    </row>
    <row r="37" spans="3:8" s="29" customFormat="1" hidden="1" outlineLevel="2" x14ac:dyDescent="0.25">
      <c r="C37" s="29">
        <v>0</v>
      </c>
      <c r="D37" s="29" t="str">
        <f t="shared" si="0"/>
        <v>000250</v>
      </c>
      <c r="E37" s="35" t="str">
        <f>(Nomenclature!A27&amp;Nomenclature!B27)</f>
        <v xml:space="preserve">000250  Armement du navire (hébergement, main d’œuvre, repas, etc.)
</v>
      </c>
      <c r="F37" s="32">
        <f t="shared" ca="1" si="3"/>
        <v>0</v>
      </c>
      <c r="G37" s="33">
        <f t="shared" ca="1" si="4"/>
        <v>0</v>
      </c>
    </row>
    <row r="38" spans="3:8" s="29" customFormat="1" hidden="1" outlineLevel="2" x14ac:dyDescent="0.25">
      <c r="C38" s="29">
        <v>0</v>
      </c>
      <c r="D38" s="29" t="str">
        <f t="shared" si="0"/>
        <v>000255</v>
      </c>
      <c r="E38" s="35" t="str">
        <f>(Nomenclature!A28&amp;Nomenclature!B28)</f>
        <v xml:space="preserve">000255  Missions - réceptions - cérémonies
</v>
      </c>
      <c r="F38" s="32">
        <f t="shared" ca="1" si="3"/>
        <v>0</v>
      </c>
      <c r="G38" s="33">
        <f t="shared" ca="1" si="4"/>
        <v>0</v>
      </c>
    </row>
    <row r="39" spans="3:8" s="29" customFormat="1" hidden="1" outlineLevel="2" x14ac:dyDescent="0.25">
      <c r="C39" s="29">
        <v>0</v>
      </c>
      <c r="D39" s="29" t="str">
        <f t="shared" si="0"/>
        <v>000260</v>
      </c>
      <c r="E39" s="35" t="str">
        <f>(Nomenclature!A29&amp;Nomenclature!B29)</f>
        <v xml:space="preserve">000260  Frais de déplacements
</v>
      </c>
      <c r="F39" s="32">
        <f t="shared" ca="1" si="3"/>
        <v>0</v>
      </c>
      <c r="G39" s="33">
        <f t="shared" ca="1" si="4"/>
        <v>0</v>
      </c>
    </row>
    <row r="40" spans="3:8" s="29" customFormat="1" hidden="1" outlineLevel="2" x14ac:dyDescent="0.25">
      <c r="C40" s="29">
        <v>0</v>
      </c>
      <c r="D40" s="29" t="str">
        <f t="shared" si="0"/>
        <v>000265</v>
      </c>
      <c r="E40" s="35" t="str">
        <f>(Nomenclature!A30&amp;Nomenclature!B30)</f>
        <v xml:space="preserve">000265  Photos - publicité - films
</v>
      </c>
      <c r="F40" s="32">
        <f t="shared" ca="1" si="3"/>
        <v>0</v>
      </c>
      <c r="G40" s="33">
        <f t="shared" ca="1" si="4"/>
        <v>0</v>
      </c>
    </row>
    <row r="41" spans="3:8" s="29" customFormat="1" hidden="1" outlineLevel="2" x14ac:dyDescent="0.25">
      <c r="C41" s="29">
        <v>0</v>
      </c>
      <c r="D41" s="29" t="str">
        <f t="shared" si="0"/>
        <v>000270</v>
      </c>
      <c r="E41" s="35" t="str">
        <f>(Nomenclature!A31&amp;Nomenclature!B31)</f>
        <v xml:space="preserve">000270  Essais à quai - essais en mer - pleins (eau, huile, GO) - pilotage - remorquage - lamanage
</v>
      </c>
      <c r="F41" s="32">
        <f t="shared" ca="1" si="3"/>
        <v>0</v>
      </c>
      <c r="G41" s="33">
        <f t="shared" ca="1" si="4"/>
        <v>0</v>
      </c>
    </row>
    <row r="42" spans="3:8" s="29" customFormat="1" hidden="1" outlineLevel="2" x14ac:dyDescent="0.25">
      <c r="C42" s="29">
        <v>0</v>
      </c>
      <c r="D42" s="29" t="str">
        <f t="shared" si="0"/>
        <v>000275</v>
      </c>
      <c r="E42" s="35" t="str">
        <f>(Nomenclature!A32&amp;Nomenclature!B32)</f>
        <v xml:space="preserve">000275  Formation des personnels embarqués
</v>
      </c>
      <c r="F42" s="32">
        <f t="shared" ca="1" si="3"/>
        <v>0</v>
      </c>
      <c r="G42" s="33">
        <f t="shared" ca="1" si="4"/>
        <v>0</v>
      </c>
    </row>
    <row r="43" spans="3:8" s="29" customFormat="1" hidden="1" outlineLevel="2" x14ac:dyDescent="0.25">
      <c r="C43" s="29">
        <v>0</v>
      </c>
      <c r="D43" s="29" t="str">
        <f t="shared" si="0"/>
        <v>000280</v>
      </c>
      <c r="E43" s="35" t="str">
        <f>(Nomenclature!A33&amp;Nomenclature!B33)</f>
        <v xml:space="preserve">000280  Convoyage du navire
</v>
      </c>
      <c r="F43" s="32">
        <f t="shared" ca="1" si="3"/>
        <v>0</v>
      </c>
      <c r="G43" s="33">
        <f t="shared" ca="1" si="4"/>
        <v>0</v>
      </c>
    </row>
    <row r="44" spans="3:8" s="29" customFormat="1" hidden="1" outlineLevel="2" x14ac:dyDescent="0.25">
      <c r="C44" s="29">
        <v>0</v>
      </c>
      <c r="D44" s="29" t="str">
        <f t="shared" si="0"/>
        <v>000285</v>
      </c>
      <c r="E44" s="35" t="str">
        <f>(Nomenclature!A34&amp;Nomenclature!B34)</f>
        <v xml:space="preserve">000285  Interventions en garantie [ne plus utiliser]
</v>
      </c>
      <c r="F44" s="32">
        <f t="shared" ca="1" si="3"/>
        <v>0</v>
      </c>
      <c r="G44" s="33">
        <f t="shared" ca="1" si="4"/>
        <v>0</v>
      </c>
    </row>
    <row r="45" spans="3:8" s="29" customFormat="1" hidden="1" outlineLevel="2" x14ac:dyDescent="0.25">
      <c r="C45" s="29">
        <v>0</v>
      </c>
      <c r="D45" s="29" t="str">
        <f t="shared" si="0"/>
        <v>000290</v>
      </c>
      <c r="E45" s="35" t="str">
        <f>(Nomenclature!A35&amp;Nomenclature!B35)</f>
        <v xml:space="preserve">000290  Pénalités contractuelles
</v>
      </c>
      <c r="F45" s="32">
        <f t="shared" ca="1" si="3"/>
        <v>0</v>
      </c>
      <c r="G45" s="33">
        <f t="shared" ca="1" si="4"/>
        <v>0</v>
      </c>
    </row>
    <row r="46" spans="3:8" s="29" customFormat="1" hidden="1" outlineLevel="2" x14ac:dyDescent="0.25">
      <c r="C46" s="29">
        <v>0</v>
      </c>
      <c r="D46" s="29" t="str">
        <f t="shared" si="0"/>
        <v>000295</v>
      </c>
      <c r="E46" s="35" t="str">
        <f>(Nomenclature!A36&amp;Nomenclature!B36)</f>
        <v xml:space="preserve">000295  Suivi d’affaire - gestion technico-administrative  [ne plus utiliser]
</v>
      </c>
      <c r="F46" s="32">
        <f t="shared" ca="1" si="3"/>
        <v>0</v>
      </c>
      <c r="G46" s="33">
        <f t="shared" ca="1" si="4"/>
        <v>0</v>
      </c>
    </row>
    <row r="47" spans="3:8" s="12" customFormat="1" x14ac:dyDescent="0.25">
      <c r="C47" s="12">
        <v>1</v>
      </c>
      <c r="D47" s="15" t="str">
        <f t="shared" si="0"/>
        <v>001000</v>
      </c>
      <c r="E47" s="66" t="str">
        <f>Nomenclature!A37&amp;Nomenclature!B37</f>
        <v>001000              
  FRAIS TECHNIQUES</v>
      </c>
      <c r="F47" s="17">
        <f ca="1">F48+F50+F87</f>
        <v>0</v>
      </c>
      <c r="G47" s="18">
        <f ca="1">G48+G50+G87</f>
        <v>0</v>
      </c>
      <c r="H47" s="63">
        <f ca="1">F47*$B5+G47</f>
        <v>0</v>
      </c>
    </row>
    <row r="48" spans="3:8" s="12" customFormat="1" outlineLevel="1" collapsed="1" x14ac:dyDescent="0.25">
      <c r="C48" s="16">
        <v>1</v>
      </c>
      <c r="D48" s="23" t="s">
        <v>27</v>
      </c>
      <c r="E48" s="38" t="str">
        <f>E47</f>
        <v>001000              
  FRAIS TECHNIQUES</v>
      </c>
      <c r="F48" s="25">
        <f ca="1">SUM(F49)</f>
        <v>0</v>
      </c>
      <c r="G48" s="26">
        <f ca="1">SUM(G49)</f>
        <v>0</v>
      </c>
      <c r="H48" s="23"/>
    </row>
    <row r="49" spans="1:10" s="29" customFormat="1" hidden="1" outlineLevel="2" x14ac:dyDescent="0.25">
      <c r="C49" s="29">
        <v>1</v>
      </c>
      <c r="D49" s="30" t="s">
        <v>27</v>
      </c>
      <c r="E49" s="34" t="str">
        <f>E47</f>
        <v>001000              
  FRAIS TECHNIQUES</v>
      </c>
      <c r="F49" s="32">
        <f ca="1">(SUMIF(INDIRECT("'"&amp;nomAs400&amp;"'!$F3:$F25000"),D49,INDIRECT("'"&amp;nomAs400&amp;"'!$J3:$J25000")))</f>
        <v>0</v>
      </c>
      <c r="G49" s="33">
        <f ca="1">(SUMIF(INDIRECT("'"&amp;nomAs400&amp;"'!$F3:$F25000"),D49,INDIRECT("'"&amp;nomAs400&amp;"'!$O3:$O25000")))</f>
        <v>0</v>
      </c>
      <c r="H49" s="30"/>
    </row>
    <row r="50" spans="1:10" s="12" customFormat="1" outlineLevel="1" collapsed="1" x14ac:dyDescent="0.25">
      <c r="A50" s="44"/>
      <c r="C50" s="12">
        <v>1</v>
      </c>
      <c r="D50" s="23" t="str">
        <f t="shared" si="0"/>
        <v>001100</v>
      </c>
      <c r="E50" s="24" t="str">
        <f>Nomenclature!A38&amp;Nomenclature!B38</f>
        <v xml:space="preserve">001100  ÉTUDES ET CALCULS Plan correspondants
</v>
      </c>
      <c r="F50" s="25">
        <f ca="1">SUM(F51:F86)</f>
        <v>0</v>
      </c>
      <c r="G50" s="26">
        <f ca="1">SUM(G51:G86)</f>
        <v>0</v>
      </c>
      <c r="H50" s="23"/>
    </row>
    <row r="51" spans="1:10" s="29" customFormat="1" hidden="1" outlineLevel="2" x14ac:dyDescent="0.25">
      <c r="C51" s="29">
        <v>1</v>
      </c>
      <c r="D51" s="30" t="s">
        <v>28</v>
      </c>
      <c r="E51" s="34" t="str">
        <f>E50</f>
        <v xml:space="preserve">001100  ÉTUDES ET CALCULS Plan correspondants
</v>
      </c>
      <c r="F51" s="32">
        <f t="shared" ref="F51:F86" ca="1" si="5">(SUMIF(INDIRECT("'"&amp;nomAs400&amp;"'!$F3:$F25000"),D51,INDIRECT("'"&amp;nomAs400&amp;"'!$J3:$J25000")))</f>
        <v>0</v>
      </c>
      <c r="G51" s="33">
        <f t="shared" ref="G51:G86" ca="1" si="6">(SUMIF(INDIRECT("'"&amp;nomAs400&amp;"'!$F3:$F25000"),D51,INDIRECT("'"&amp;nomAs400&amp;"'!$O3:$O25000")))</f>
        <v>0</v>
      </c>
      <c r="H51" s="30"/>
    </row>
    <row r="52" spans="1:10" s="29" customFormat="1" hidden="1" outlineLevel="2" x14ac:dyDescent="0.25">
      <c r="C52" s="29">
        <v>1</v>
      </c>
      <c r="D52" s="30" t="str">
        <f t="shared" si="0"/>
        <v>001101</v>
      </c>
      <c r="E52" s="34" t="str">
        <f>Nomenclature!A39&amp;Nomenclature!B39</f>
        <v xml:space="preserve">001101  Etudes générales &amp; calculs, Essais en bassin - Stabilité
</v>
      </c>
      <c r="F52" s="32">
        <f t="shared" ca="1" si="5"/>
        <v>0</v>
      </c>
      <c r="G52" s="33">
        <f t="shared" ca="1" si="6"/>
        <v>0</v>
      </c>
      <c r="H52" s="30"/>
    </row>
    <row r="53" spans="1:10" s="29" customFormat="1" hidden="1" outlineLevel="2" x14ac:dyDescent="0.25">
      <c r="C53" s="29">
        <v>1</v>
      </c>
      <c r="D53" s="30" t="str">
        <f t="shared" si="0"/>
        <v>001102</v>
      </c>
      <c r="E53" s="34" t="str">
        <f>Nomenclature!A40&amp;Nomenclature!B40</f>
        <v xml:space="preserve">001102  Etudes de coques acier &amp; alu (structure)
</v>
      </c>
      <c r="F53" s="32">
        <f t="shared" ca="1" si="5"/>
        <v>0</v>
      </c>
      <c r="G53" s="33">
        <f t="shared" ca="1" si="6"/>
        <v>0</v>
      </c>
      <c r="H53" s="30"/>
      <c r="J53" s="45"/>
    </row>
    <row r="54" spans="1:10" s="29" customFormat="1" hidden="1" outlineLevel="2" x14ac:dyDescent="0.25">
      <c r="C54" s="29">
        <v>1</v>
      </c>
      <c r="D54" s="30" t="str">
        <f t="shared" si="0"/>
        <v>001103</v>
      </c>
      <c r="E54" s="34" t="str">
        <f>Nomenclature!A41&amp;Nomenclature!B41</f>
        <v xml:space="preserve">001103  Etudes de coques bois
</v>
      </c>
      <c r="F54" s="32">
        <f t="shared" ca="1" si="5"/>
        <v>0</v>
      </c>
      <c r="G54" s="33">
        <f t="shared" ca="1" si="6"/>
        <v>0</v>
      </c>
      <c r="H54" s="30"/>
    </row>
    <row r="55" spans="1:10" s="29" customFormat="1" hidden="1" outlineLevel="2" x14ac:dyDescent="0.25">
      <c r="A55"/>
      <c r="C55" s="29">
        <v>1</v>
      </c>
      <c r="D55" s="30" t="str">
        <f t="shared" si="0"/>
        <v>001104</v>
      </c>
      <c r="E55" s="34" t="str">
        <f>Nomenclature!A42&amp;Nomenclature!B42</f>
        <v xml:space="preserve">001104  Etudes peinture et cimentage
</v>
      </c>
      <c r="F55" s="32">
        <f t="shared" ca="1" si="5"/>
        <v>0</v>
      </c>
      <c r="G55" s="33">
        <f t="shared" ca="1" si="6"/>
        <v>0</v>
      </c>
      <c r="H55" s="30"/>
    </row>
    <row r="56" spans="1:10" s="29" customFormat="1" hidden="1" outlineLevel="2" x14ac:dyDescent="0.25">
      <c r="C56" s="29">
        <v>1</v>
      </c>
      <c r="D56" s="30" t="str">
        <f t="shared" si="0"/>
        <v>001105</v>
      </c>
      <c r="E56" s="34" t="str">
        <f>Nomenclature!A43&amp;Nomenclature!B43</f>
        <v xml:space="preserve">001105  Etudes accessoires de coque
</v>
      </c>
      <c r="F56" s="32">
        <f t="shared" ca="1" si="5"/>
        <v>0</v>
      </c>
      <c r="G56" s="33">
        <f t="shared" ca="1" si="6"/>
        <v>0</v>
      </c>
      <c r="H56" s="30"/>
    </row>
    <row r="57" spans="1:10" s="29" customFormat="1" hidden="1" outlineLevel="2" x14ac:dyDescent="0.25">
      <c r="C57" s="29">
        <v>1</v>
      </c>
      <c r="D57" s="30" t="str">
        <f t="shared" si="0"/>
        <v>001106</v>
      </c>
      <c r="E57" s="34" t="str">
        <f>Nomenclature!A44&amp;Nomenclature!B44</f>
        <v xml:space="preserve">001106  Etudes installations spéciales
</v>
      </c>
      <c r="F57" s="32">
        <f t="shared" ca="1" si="5"/>
        <v>0</v>
      </c>
      <c r="G57" s="33">
        <f t="shared" ca="1" si="6"/>
        <v>0</v>
      </c>
      <c r="H57" s="30"/>
    </row>
    <row r="58" spans="1:10" s="29" customFormat="1" hidden="1" outlineLevel="2" x14ac:dyDescent="0.25">
      <c r="C58" s="29">
        <v>1</v>
      </c>
      <c r="D58" s="30" t="str">
        <f t="shared" si="0"/>
        <v>001107</v>
      </c>
      <c r="E58" s="34" t="str">
        <f>Nomenclature!A45&amp;Nomenclature!B45</f>
        <v xml:space="preserve">001107  Etudes d’emménagements
</v>
      </c>
      <c r="F58" s="32">
        <f t="shared" ca="1" si="5"/>
        <v>0</v>
      </c>
      <c r="G58" s="33">
        <f t="shared" ca="1" si="6"/>
        <v>0</v>
      </c>
      <c r="H58" s="30"/>
    </row>
    <row r="59" spans="1:10" s="29" customFormat="1" hidden="1" outlineLevel="2" x14ac:dyDescent="0.25">
      <c r="C59" s="29">
        <v>1</v>
      </c>
      <c r="D59" s="30" t="str">
        <f t="shared" si="0"/>
        <v>001108</v>
      </c>
      <c r="E59" s="34" t="str">
        <f>Nomenclature!A46&amp;Nomenclature!B46</f>
        <v xml:space="preserve">001108  Etudes électricité - électronique
</v>
      </c>
      <c r="F59" s="32">
        <f t="shared" ca="1" si="5"/>
        <v>0</v>
      </c>
      <c r="G59" s="33">
        <f t="shared" ca="1" si="6"/>
        <v>0</v>
      </c>
      <c r="H59" s="30"/>
    </row>
    <row r="60" spans="1:10" s="29" customFormat="1" hidden="1" outlineLevel="2" x14ac:dyDescent="0.25">
      <c r="A60"/>
      <c r="C60" s="29">
        <v>1</v>
      </c>
      <c r="D60" s="30" t="str">
        <f t="shared" si="0"/>
        <v>001181</v>
      </c>
      <c r="E60" s="34" t="str">
        <f>Nomenclature!A47&amp;Nomenclature!B47</f>
        <v xml:space="preserve">001181  Etudes El. Conception générale
</v>
      </c>
      <c r="F60" s="32">
        <f t="shared" ca="1" si="5"/>
        <v>0</v>
      </c>
      <c r="G60" s="33">
        <f t="shared" ca="1" si="6"/>
        <v>0</v>
      </c>
      <c r="H60" s="30"/>
    </row>
    <row r="61" spans="1:10" s="29" customFormat="1" hidden="1" outlineLevel="2" x14ac:dyDescent="0.25">
      <c r="C61" s="29">
        <v>1</v>
      </c>
      <c r="D61" s="30" t="str">
        <f t="shared" si="0"/>
        <v>001182</v>
      </c>
      <c r="E61" s="34" t="str">
        <f>Nomenclature!A48&amp;Nomenclature!B48</f>
        <v xml:space="preserve">001182  Etudes El. Liste des consommateurs, bilan électrique
</v>
      </c>
      <c r="F61" s="32">
        <f t="shared" ca="1" si="5"/>
        <v>0</v>
      </c>
      <c r="G61" s="33">
        <f t="shared" ca="1" si="6"/>
        <v>0</v>
      </c>
      <c r="H61" s="30"/>
    </row>
    <row r="62" spans="1:10" s="29" customFormat="1" hidden="1" outlineLevel="2" x14ac:dyDescent="0.25">
      <c r="C62" s="29">
        <v>1</v>
      </c>
      <c r="D62" s="30" t="str">
        <f t="shared" si="0"/>
        <v>001183</v>
      </c>
      <c r="E62" s="34" t="str">
        <f>Nomenclature!A49&amp;Nomenclature!B49</f>
        <v xml:space="preserve">001183  Etudes El. Tableau principal
</v>
      </c>
      <c r="F62" s="32">
        <f t="shared" ca="1" si="5"/>
        <v>0</v>
      </c>
      <c r="G62" s="33">
        <f t="shared" ca="1" si="6"/>
        <v>0</v>
      </c>
      <c r="H62" s="30"/>
    </row>
    <row r="63" spans="1:10" s="29" customFormat="1" hidden="1" outlineLevel="2" x14ac:dyDescent="0.25">
      <c r="C63" s="29">
        <v>1</v>
      </c>
      <c r="D63" s="30" t="str">
        <f t="shared" si="0"/>
        <v>001184</v>
      </c>
      <c r="E63" s="34" t="str">
        <f>Nomenclature!A50&amp;Nomenclature!B50</f>
        <v xml:space="preserve">001184  Etudes El. Tableaux secondaires et consoles
</v>
      </c>
      <c r="F63" s="32">
        <f t="shared" ca="1" si="5"/>
        <v>0</v>
      </c>
      <c r="G63" s="33">
        <f t="shared" ca="1" si="6"/>
        <v>0</v>
      </c>
      <c r="H63" s="30"/>
    </row>
    <row r="64" spans="1:10" s="29" customFormat="1" hidden="1" outlineLevel="2" x14ac:dyDescent="0.25">
      <c r="C64" s="29">
        <v>1</v>
      </c>
      <c r="D64" s="30" t="str">
        <f t="shared" si="0"/>
        <v>001185</v>
      </c>
      <c r="E64" s="34" t="str">
        <f>Nomenclature!A51&amp;Nomenclature!B51</f>
        <v xml:space="preserve">001185  FMEA
</v>
      </c>
      <c r="F64" s="32">
        <f t="shared" ca="1" si="5"/>
        <v>0</v>
      </c>
      <c r="G64" s="33">
        <f t="shared" ca="1" si="6"/>
        <v>0</v>
      </c>
      <c r="H64" s="30"/>
    </row>
    <row r="65" spans="3:8" s="29" customFormat="1" hidden="1" outlineLevel="2" x14ac:dyDescent="0.25">
      <c r="C65" s="29">
        <v>1</v>
      </c>
      <c r="D65" s="30" t="str">
        <f t="shared" si="0"/>
        <v>001186</v>
      </c>
      <c r="E65" s="34" t="str">
        <f>Nomenclature!A52&amp;Nomenclature!B52</f>
        <v xml:space="preserve">001186  Etudes El. Divers
</v>
      </c>
      <c r="F65" s="32">
        <f t="shared" ca="1" si="5"/>
        <v>0</v>
      </c>
      <c r="G65" s="33">
        <f t="shared" ca="1" si="6"/>
        <v>0</v>
      </c>
      <c r="H65" s="30"/>
    </row>
    <row r="66" spans="3:8" s="29" customFormat="1" hidden="1" outlineLevel="2" x14ac:dyDescent="0.25">
      <c r="C66" s="29">
        <v>1</v>
      </c>
      <c r="D66" s="30" t="str">
        <f t="shared" si="0"/>
        <v>001109</v>
      </c>
      <c r="E66" s="34" t="str">
        <f>Nomenclature!A53&amp;Nomenclature!B53</f>
        <v xml:space="preserve">001109  Etudes circuits coque
</v>
      </c>
      <c r="F66" s="32">
        <f t="shared" ca="1" si="5"/>
        <v>0</v>
      </c>
      <c r="G66" s="33">
        <f t="shared" ca="1" si="6"/>
        <v>0</v>
      </c>
      <c r="H66" s="30"/>
    </row>
    <row r="67" spans="3:8" s="29" customFormat="1" hidden="1" outlineLevel="2" x14ac:dyDescent="0.25">
      <c r="C67" s="29">
        <v>1</v>
      </c>
      <c r="D67" s="30" t="str">
        <f t="shared" si="0"/>
        <v>001110</v>
      </c>
      <c r="E67" s="34" t="str">
        <f>Nomenclature!A54&amp;Nomenclature!B54</f>
        <v xml:space="preserve">001110  Etudes circuits machine
</v>
      </c>
      <c r="F67" s="32">
        <f t="shared" ca="1" si="5"/>
        <v>0</v>
      </c>
      <c r="G67" s="33">
        <f t="shared" ca="1" si="6"/>
        <v>0</v>
      </c>
      <c r="H67" s="30"/>
    </row>
    <row r="68" spans="3:8" s="29" customFormat="1" hidden="1" outlineLevel="2" x14ac:dyDescent="0.25">
      <c r="C68" s="29">
        <v>1</v>
      </c>
      <c r="D68" s="30" t="str">
        <f t="shared" si="0"/>
        <v>001111</v>
      </c>
      <c r="E68" s="34" t="str">
        <f>Nomenclature!A55&amp;Nomenclature!B55</f>
        <v xml:space="preserve">001111  Etudes circuits spéciaux
</v>
      </c>
      <c r="F68" s="32">
        <f t="shared" ca="1" si="5"/>
        <v>0</v>
      </c>
      <c r="G68" s="33">
        <f t="shared" ca="1" si="6"/>
        <v>0</v>
      </c>
      <c r="H68" s="30"/>
    </row>
    <row r="69" spans="3:8" s="29" customFormat="1" hidden="1" outlineLevel="2" x14ac:dyDescent="0.25">
      <c r="C69" s="29">
        <v>1</v>
      </c>
      <c r="D69" s="30" t="str">
        <f t="shared" si="0"/>
        <v>001112</v>
      </c>
      <c r="E69" s="34" t="str">
        <f>Nomenclature!A56&amp;Nomenclature!B56</f>
        <v xml:space="preserve">001112  Etudes de ventilation – chauffage – air conditionné
</v>
      </c>
      <c r="F69" s="32">
        <f t="shared" ca="1" si="5"/>
        <v>0</v>
      </c>
      <c r="G69" s="33">
        <f t="shared" ca="1" si="6"/>
        <v>0</v>
      </c>
      <c r="H69" s="30"/>
    </row>
    <row r="70" spans="3:8" s="29" customFormat="1" hidden="1" outlineLevel="2" x14ac:dyDescent="0.25">
      <c r="C70" s="29">
        <v>1</v>
      </c>
      <c r="D70" s="30" t="str">
        <f t="shared" si="0"/>
        <v>001113</v>
      </c>
      <c r="E70" s="34" t="str">
        <f>Nomenclature!A57&amp;Nomenclature!B57</f>
        <v xml:space="preserve">001113  Etudes machines de propulsion
</v>
      </c>
      <c r="F70" s="32">
        <f t="shared" ca="1" si="5"/>
        <v>0</v>
      </c>
      <c r="G70" s="33">
        <f t="shared" ca="1" si="6"/>
        <v>0</v>
      </c>
      <c r="H70" s="30"/>
    </row>
    <row r="71" spans="3:8" s="29" customFormat="1" hidden="1" outlineLevel="2" x14ac:dyDescent="0.25">
      <c r="C71" s="29">
        <v>1</v>
      </c>
      <c r="D71" s="30" t="str">
        <f t="shared" si="0"/>
        <v>001114</v>
      </c>
      <c r="E71" s="34" t="str">
        <f>Nomenclature!A58&amp;Nomenclature!B58</f>
        <v xml:space="preserve">001114  Etudes armement mobile
</v>
      </c>
      <c r="F71" s="32">
        <f t="shared" ca="1" si="5"/>
        <v>0</v>
      </c>
      <c r="G71" s="33">
        <f t="shared" ca="1" si="6"/>
        <v>0</v>
      </c>
      <c r="H71" s="30"/>
    </row>
    <row r="72" spans="3:8" s="29" customFormat="1" hidden="1" outlineLevel="2" x14ac:dyDescent="0.25">
      <c r="C72" s="29">
        <v>1</v>
      </c>
      <c r="D72" s="30" t="str">
        <f t="shared" si="0"/>
        <v>001120</v>
      </c>
      <c r="E72" s="34" t="str">
        <f>Nomenclature!A59&amp;Nomenclature!B59</f>
        <v xml:space="preserve">001120  Études de coque (structure) [ne plus utiliser]
</v>
      </c>
      <c r="F72" s="32">
        <f t="shared" ca="1" si="5"/>
        <v>0</v>
      </c>
      <c r="G72" s="33">
        <f t="shared" ca="1" si="6"/>
        <v>0</v>
      </c>
      <c r="H72" s="30"/>
    </row>
    <row r="73" spans="3:8" s="29" customFormat="1" hidden="1" outlineLevel="2" x14ac:dyDescent="0.25">
      <c r="C73" s="29">
        <v>1</v>
      </c>
      <c r="D73" s="30" t="str">
        <f t="shared" si="0"/>
        <v>001130</v>
      </c>
      <c r="E73" s="34" t="str">
        <f>Nomenclature!A60&amp;Nomenclature!B60</f>
        <v xml:space="preserve">001130  Études accessoires de coque et installations spéciales [ne plus utiliser]
</v>
      </c>
      <c r="F73" s="32">
        <f t="shared" ca="1" si="5"/>
        <v>0</v>
      </c>
      <c r="G73" s="33">
        <f t="shared" ca="1" si="6"/>
        <v>0</v>
      </c>
      <c r="H73" s="30"/>
    </row>
    <row r="74" spans="3:8" s="29" customFormat="1" hidden="1" outlineLevel="2" x14ac:dyDescent="0.25">
      <c r="C74" s="29">
        <v>1</v>
      </c>
      <c r="D74" s="30" t="str">
        <f t="shared" si="0"/>
        <v>001140</v>
      </c>
      <c r="E74" s="34" t="str">
        <f>Nomenclature!A61&amp;Nomenclature!B61</f>
        <v xml:space="preserve">001140  Études d’emménagements  [ne plus utiliser]
</v>
      </c>
      <c r="F74" s="32">
        <f t="shared" ca="1" si="5"/>
        <v>0</v>
      </c>
      <c r="G74" s="33">
        <f t="shared" ca="1" si="6"/>
        <v>0</v>
      </c>
      <c r="H74" s="30"/>
    </row>
    <row r="75" spans="3:8" s="29" customFormat="1" hidden="1" outlineLevel="2" x14ac:dyDescent="0.25">
      <c r="C75" s="29">
        <v>1</v>
      </c>
      <c r="D75" s="30" t="str">
        <f t="shared" si="0"/>
        <v>001150</v>
      </c>
      <c r="E75" s="34" t="str">
        <f>Nomenclature!A62&amp;Nomenclature!B62</f>
        <v xml:space="preserve">001150  Études machines, tuyautage, ventilation, électricité,…  [ne plus utiliser]
</v>
      </c>
      <c r="F75" s="32">
        <f t="shared" ca="1" si="5"/>
        <v>0</v>
      </c>
      <c r="G75" s="33">
        <f t="shared" ca="1" si="6"/>
        <v>0</v>
      </c>
      <c r="H75" s="30"/>
    </row>
    <row r="76" spans="3:8" s="29" customFormat="1" hidden="1" outlineLevel="2" x14ac:dyDescent="0.25">
      <c r="C76" s="29">
        <v>1</v>
      </c>
      <c r="D76" s="30" t="str">
        <f t="shared" si="0"/>
        <v>001161</v>
      </c>
      <c r="E76" s="34" t="str">
        <f>Nomenclature!A63&amp;Nomenclature!B63</f>
        <v xml:space="preserve">001161  Electrical Basic design   [ne plus utiliser]
</v>
      </c>
      <c r="F76" s="32">
        <f t="shared" ca="1" si="5"/>
        <v>0</v>
      </c>
      <c r="G76" s="33">
        <f t="shared" ca="1" si="6"/>
        <v>0</v>
      </c>
      <c r="H76" s="30"/>
    </row>
    <row r="77" spans="3:8" s="29" customFormat="1" hidden="1" outlineLevel="2" x14ac:dyDescent="0.25">
      <c r="C77" s="29">
        <v>1</v>
      </c>
      <c r="D77" s="30" t="str">
        <f t="shared" si="0"/>
        <v>001162</v>
      </c>
      <c r="E77" s="34" t="str">
        <f>Nomenclature!A64&amp;Nomenclature!B64</f>
        <v xml:space="preserve">001162 Consumer list [ne plus utiliser]
</v>
      </c>
      <c r="F77" s="32">
        <f t="shared" ca="1" si="5"/>
        <v>0</v>
      </c>
      <c r="G77" s="33">
        <f t="shared" ca="1" si="6"/>
        <v>0</v>
      </c>
      <c r="H77" s="30"/>
    </row>
    <row r="78" spans="3:8" s="29" customFormat="1" hidden="1" outlineLevel="2" x14ac:dyDescent="0.25">
      <c r="C78" s="29">
        <v>1</v>
      </c>
      <c r="D78" s="30" t="str">
        <f t="shared" si="0"/>
        <v>001163</v>
      </c>
      <c r="E78" s="34" t="str">
        <f>Nomenclature!A65&amp;Nomenclature!B65</f>
        <v xml:space="preserve">001163  Cable list    [ne plus utiliser]
</v>
      </c>
      <c r="F78" s="32">
        <f t="shared" ca="1" si="5"/>
        <v>0</v>
      </c>
      <c r="G78" s="33">
        <f t="shared" ca="1" si="6"/>
        <v>0</v>
      </c>
      <c r="H78" s="30"/>
    </row>
    <row r="79" spans="3:8" s="29" customFormat="1" hidden="1" outlineLevel="2" x14ac:dyDescent="0.25">
      <c r="C79" s="29">
        <v>1</v>
      </c>
      <c r="D79" s="30" t="str">
        <f t="shared" si="0"/>
        <v>001164</v>
      </c>
      <c r="E79" s="34" t="str">
        <f>Nomenclature!A66&amp;Nomenclature!B66</f>
        <v xml:space="preserve">001164  Cable tray  [ne plus utiliser]
</v>
      </c>
      <c r="F79" s="32">
        <f t="shared" ca="1" si="5"/>
        <v>0</v>
      </c>
      <c r="G79" s="33">
        <f t="shared" ca="1" si="6"/>
        <v>0</v>
      </c>
      <c r="H79" s="30"/>
    </row>
    <row r="80" spans="3:8" s="29" customFormat="1" hidden="1" outlineLevel="2" x14ac:dyDescent="0.25">
      <c r="C80" s="29">
        <v>1</v>
      </c>
      <c r="D80" s="30" t="str">
        <f t="shared" ref="D80:D151" si="7">LEFT(E80,6)</f>
        <v>001165</v>
      </c>
      <c r="E80" s="34" t="str">
        <f>Nomenclature!A67&amp;Nomenclature!B67</f>
        <v xml:space="preserve">001165  Main switchboard  [ne plus utiliser]
</v>
      </c>
      <c r="F80" s="32">
        <f t="shared" ca="1" si="5"/>
        <v>0</v>
      </c>
      <c r="G80" s="33">
        <f t="shared" ca="1" si="6"/>
        <v>0</v>
      </c>
      <c r="H80" s="30"/>
    </row>
    <row r="81" spans="3:8" s="29" customFormat="1" hidden="1" outlineLevel="2" x14ac:dyDescent="0.25">
      <c r="C81" s="29">
        <v>1</v>
      </c>
      <c r="D81" s="30" t="str">
        <f t="shared" si="7"/>
        <v>001166</v>
      </c>
      <c r="E81" s="34" t="str">
        <f>Nomenclature!A68&amp;Nomenclature!B68</f>
        <v xml:space="preserve">001166  Secondary panel and control console  [ne plus utiliser]
</v>
      </c>
      <c r="F81" s="32">
        <f t="shared" ca="1" si="5"/>
        <v>0</v>
      </c>
      <c r="G81" s="33">
        <f t="shared" ca="1" si="6"/>
        <v>0</v>
      </c>
      <c r="H81" s="30"/>
    </row>
    <row r="82" spans="3:8" s="29" customFormat="1" hidden="1" outlineLevel="2" x14ac:dyDescent="0.25">
      <c r="C82" s="29">
        <v>1</v>
      </c>
      <c r="D82" s="30" t="str">
        <f t="shared" si="7"/>
        <v>001167</v>
      </c>
      <c r="E82" s="34" t="str">
        <f>Nomenclature!A69&amp;Nomenclature!B69</f>
        <v xml:space="preserve">001167  Other  [ne plus utiliser]
</v>
      </c>
      <c r="F82" s="32">
        <f t="shared" ca="1" si="5"/>
        <v>0</v>
      </c>
      <c r="G82" s="33">
        <f t="shared" ca="1" si="6"/>
        <v>0</v>
      </c>
      <c r="H82" s="30"/>
    </row>
    <row r="83" spans="3:8" s="29" customFormat="1" hidden="1" outlineLevel="2" x14ac:dyDescent="0.25">
      <c r="C83" s="29">
        <v>1</v>
      </c>
      <c r="D83" s="30" t="str">
        <f t="shared" si="7"/>
        <v>001168</v>
      </c>
      <c r="E83" s="34" t="str">
        <f>Nomenclature!A70&amp;Nomenclature!B70</f>
        <v xml:space="preserve">001168  3D  [ne plus utiliser]
</v>
      </c>
      <c r="F83" s="32">
        <f t="shared" ca="1" si="5"/>
        <v>0</v>
      </c>
      <c r="G83" s="33">
        <f t="shared" ca="1" si="6"/>
        <v>0</v>
      </c>
      <c r="H83" s="30"/>
    </row>
    <row r="84" spans="3:8" s="29" customFormat="1" hidden="1" outlineLevel="2" x14ac:dyDescent="0.25">
      <c r="C84" s="29">
        <v>1</v>
      </c>
      <c r="D84" s="30" t="str">
        <f t="shared" si="7"/>
        <v>001170</v>
      </c>
      <c r="E84" s="34" t="str">
        <f>Nomenclature!A71&amp;Nomenclature!B71</f>
        <v xml:space="preserve">001170  Secrétariat technique B.E.
</v>
      </c>
      <c r="F84" s="32">
        <f t="shared" ca="1" si="5"/>
        <v>0</v>
      </c>
      <c r="G84" s="33">
        <f t="shared" ca="1" si="6"/>
        <v>0</v>
      </c>
      <c r="H84" s="30"/>
    </row>
    <row r="85" spans="3:8" s="29" customFormat="1" hidden="1" outlineLevel="2" x14ac:dyDescent="0.25">
      <c r="C85" s="29">
        <v>1</v>
      </c>
      <c r="D85" s="30" t="str">
        <f t="shared" si="7"/>
        <v>001175</v>
      </c>
      <c r="E85" s="34" t="str">
        <f>Nomenclature!A72&amp;Nomenclature!B72</f>
        <v xml:space="preserve">001175  Suivi de travaux études (chefs de groupe)
</v>
      </c>
      <c r="F85" s="32">
        <f t="shared" ca="1" si="5"/>
        <v>0</v>
      </c>
      <c r="G85" s="33">
        <f t="shared" ca="1" si="6"/>
        <v>0</v>
      </c>
      <c r="H85" s="30"/>
    </row>
    <row r="86" spans="3:8" s="29" customFormat="1" hidden="1" outlineLevel="2" x14ac:dyDescent="0.25">
      <c r="C86" s="29">
        <v>1</v>
      </c>
      <c r="D86" s="30" t="str">
        <f t="shared" si="7"/>
        <v>001180</v>
      </c>
      <c r="E86" s="34" t="str">
        <f>Nomenclature!A73&amp;Nomenclature!B73</f>
        <v xml:space="preserve">001180  Etudes Projets
</v>
      </c>
      <c r="F86" s="32">
        <f t="shared" ca="1" si="5"/>
        <v>0</v>
      </c>
      <c r="G86" s="33">
        <f t="shared" ca="1" si="6"/>
        <v>0</v>
      </c>
      <c r="H86" s="30"/>
    </row>
    <row r="87" spans="3:8" s="12" customFormat="1" outlineLevel="1" collapsed="1" x14ac:dyDescent="0.25">
      <c r="C87" s="12">
        <v>1</v>
      </c>
      <c r="D87" s="23" t="str">
        <f t="shared" si="7"/>
        <v>001200</v>
      </c>
      <c r="E87" s="24" t="str">
        <f>Nomenclature!A74&amp;Nomenclature!B74</f>
        <v xml:space="preserve">001200  METHODES, INDUSTRIALISATION
</v>
      </c>
      <c r="F87" s="25">
        <f ca="1">SUM(F88:F114)</f>
        <v>0</v>
      </c>
      <c r="G87" s="26">
        <f ca="1">SUM(G88:G114)</f>
        <v>0</v>
      </c>
      <c r="H87" s="23"/>
    </row>
    <row r="88" spans="3:8" s="29" customFormat="1" hidden="1" outlineLevel="2" x14ac:dyDescent="0.25">
      <c r="C88" s="29">
        <v>1</v>
      </c>
      <c r="D88" s="30" t="s">
        <v>36</v>
      </c>
      <c r="E88" s="34" t="str">
        <f>E87</f>
        <v xml:space="preserve">001200  METHODES, INDUSTRIALISATION
</v>
      </c>
      <c r="F88" s="32">
        <f t="shared" ref="F88:F114" ca="1" si="8">(SUMIF(INDIRECT("'"&amp;nomAs400&amp;"'!$F3:$F25000"),D88,INDIRECT("'"&amp;nomAs400&amp;"'!$J3:$J25000")))</f>
        <v>0</v>
      </c>
      <c r="G88" s="33">
        <f t="shared" ref="G88:G114" ca="1" si="9">(SUMIF(INDIRECT("'"&amp;nomAs400&amp;"'!$F3:$F25000"),D88,INDIRECT("'"&amp;nomAs400&amp;"'!$O3:$O25000")))</f>
        <v>0</v>
      </c>
      <c r="H88" s="30"/>
    </row>
    <row r="89" spans="3:8" s="29" customFormat="1" hidden="1" outlineLevel="2" x14ac:dyDescent="0.25">
      <c r="C89" s="29">
        <v>1</v>
      </c>
      <c r="D89" s="29" t="str">
        <f t="shared" si="7"/>
        <v>001201</v>
      </c>
      <c r="E89" s="36" t="str">
        <f>Nomenclature!A75&amp;Nomenclature!B75</f>
        <v xml:space="preserve">001201  Études Générales Navire
</v>
      </c>
      <c r="F89" s="32">
        <f t="shared" ca="1" si="8"/>
        <v>0</v>
      </c>
      <c r="G89" s="33">
        <f t="shared" ca="1" si="9"/>
        <v>0</v>
      </c>
    </row>
    <row r="90" spans="3:8" s="29" customFormat="1" hidden="1" outlineLevel="2" x14ac:dyDescent="0.25">
      <c r="C90" s="29">
        <v>1</v>
      </c>
      <c r="D90" s="29" t="str">
        <f t="shared" si="7"/>
        <v>001202</v>
      </c>
      <c r="E90" s="36" t="str">
        <f>Nomenclature!A76&amp;Nomenclature!B76</f>
        <v xml:space="preserve">001202  Études structure métallique
</v>
      </c>
      <c r="F90" s="32">
        <f t="shared" ca="1" si="8"/>
        <v>0</v>
      </c>
      <c r="G90" s="33">
        <f t="shared" ca="1" si="9"/>
        <v>0</v>
      </c>
    </row>
    <row r="91" spans="3:8" s="29" customFormat="1" hidden="1" outlineLevel="2" x14ac:dyDescent="0.25">
      <c r="C91" s="29">
        <v>1</v>
      </c>
      <c r="D91" s="29" t="str">
        <f t="shared" si="7"/>
        <v>001203</v>
      </c>
      <c r="E91" s="36" t="str">
        <f>Nomenclature!A77&amp;Nomenclature!B77</f>
        <v xml:space="preserve">001203  Études coques bois
</v>
      </c>
      <c r="F91" s="32">
        <f t="shared" ca="1" si="8"/>
        <v>0</v>
      </c>
      <c r="G91" s="33">
        <f t="shared" ca="1" si="9"/>
        <v>0</v>
      </c>
    </row>
    <row r="92" spans="3:8" s="29" customFormat="1" hidden="1" outlineLevel="2" x14ac:dyDescent="0.25">
      <c r="C92" s="29">
        <v>1</v>
      </c>
      <c r="D92" s="29" t="str">
        <f t="shared" si="7"/>
        <v>001204</v>
      </c>
      <c r="E92" s="36" t="str">
        <f>Nomenclature!A78&amp;Nomenclature!B78</f>
        <v xml:space="preserve">001204  Études peinture &amp; cimentage
</v>
      </c>
      <c r="F92" s="32">
        <f t="shared" ca="1" si="8"/>
        <v>0</v>
      </c>
      <c r="G92" s="33">
        <f t="shared" ca="1" si="9"/>
        <v>0</v>
      </c>
    </row>
    <row r="93" spans="3:8" s="29" customFormat="1" hidden="1" outlineLevel="2" x14ac:dyDescent="0.25">
      <c r="C93" s="29">
        <v>1</v>
      </c>
      <c r="D93" s="29" t="str">
        <f t="shared" si="7"/>
        <v>001205</v>
      </c>
      <c r="E93" s="36" t="str">
        <f>Nomenclature!A79&amp;Nomenclature!B79</f>
        <v xml:space="preserve">001205  Études accessoires de coque
</v>
      </c>
      <c r="F93" s="32">
        <f t="shared" ca="1" si="8"/>
        <v>0</v>
      </c>
      <c r="G93" s="33">
        <f t="shared" ca="1" si="9"/>
        <v>0</v>
      </c>
    </row>
    <row r="94" spans="3:8" s="29" customFormat="1" hidden="1" outlineLevel="2" x14ac:dyDescent="0.25">
      <c r="C94" s="29">
        <v>1</v>
      </c>
      <c r="D94" s="29" t="str">
        <f t="shared" si="7"/>
        <v>001206</v>
      </c>
      <c r="E94" s="36" t="str">
        <f>Nomenclature!A80&amp;Nomenclature!B80</f>
        <v xml:space="preserve">001206  Études installations spéciales
</v>
      </c>
      <c r="F94" s="32">
        <f t="shared" ca="1" si="8"/>
        <v>0</v>
      </c>
      <c r="G94" s="33">
        <f t="shared" ca="1" si="9"/>
        <v>0</v>
      </c>
    </row>
    <row r="95" spans="3:8" s="29" customFormat="1" hidden="1" outlineLevel="2" x14ac:dyDescent="0.25">
      <c r="C95" s="29">
        <v>1</v>
      </c>
      <c r="D95" s="29" t="str">
        <f t="shared" si="7"/>
        <v>001271</v>
      </c>
      <c r="E95" s="36" t="str">
        <f>Nomenclature!A81&amp;Nomenclature!B81</f>
        <v xml:space="preserve">001271  Études répartition, isolation, sols, vaigrages
</v>
      </c>
      <c r="F95" s="32">
        <f t="shared" ca="1" si="8"/>
        <v>0</v>
      </c>
      <c r="G95" s="33">
        <f t="shared" ca="1" si="9"/>
        <v>0</v>
      </c>
    </row>
    <row r="96" spans="3:8" s="29" customFormat="1" hidden="1" outlineLevel="2" x14ac:dyDescent="0.25">
      <c r="C96" s="29">
        <v>1</v>
      </c>
      <c r="D96" s="29" t="str">
        <f t="shared" si="7"/>
        <v>001272</v>
      </c>
      <c r="E96" s="36" t="str">
        <f>Nomenclature!A82&amp;Nomenclature!B82</f>
        <v xml:space="preserve">001272  Études Em locaux équipage
</v>
      </c>
      <c r="F96" s="32">
        <f t="shared" ca="1" si="8"/>
        <v>0</v>
      </c>
      <c r="G96" s="33">
        <f t="shared" ca="1" si="9"/>
        <v>0</v>
      </c>
    </row>
    <row r="97" spans="3:7" s="29" customFormat="1" hidden="1" outlineLevel="2" x14ac:dyDescent="0.25">
      <c r="C97" s="29">
        <v>1</v>
      </c>
      <c r="D97" s="29" t="str">
        <f t="shared" si="7"/>
        <v>001273</v>
      </c>
      <c r="E97" s="36" t="str">
        <f>Nomenclature!A83&amp;Nomenclature!B83</f>
        <v xml:space="preserve">001273  Études Em locaux techniques
</v>
      </c>
      <c r="F97" s="32">
        <f t="shared" ca="1" si="8"/>
        <v>0</v>
      </c>
      <c r="G97" s="33">
        <f t="shared" ca="1" si="9"/>
        <v>0</v>
      </c>
    </row>
    <row r="98" spans="3:7" s="29" customFormat="1" hidden="1" outlineLevel="2" x14ac:dyDescent="0.25">
      <c r="C98" s="29">
        <v>1</v>
      </c>
      <c r="D98" s="29" t="str">
        <f t="shared" si="7"/>
        <v>001274</v>
      </c>
      <c r="E98" s="36" t="str">
        <f>Nomenclature!A84&amp;Nomenclature!B84</f>
        <v xml:space="preserve">001274  Études Em locaux passagers
</v>
      </c>
      <c r="F98" s="32">
        <f t="shared" ca="1" si="8"/>
        <v>0</v>
      </c>
      <c r="G98" s="33">
        <f t="shared" ca="1" si="9"/>
        <v>0</v>
      </c>
    </row>
    <row r="99" spans="3:7" s="29" customFormat="1" hidden="1" outlineLevel="2" x14ac:dyDescent="0.25">
      <c r="C99" s="29">
        <v>1</v>
      </c>
      <c r="D99" s="29" t="str">
        <f t="shared" si="7"/>
        <v>001275</v>
      </c>
      <c r="E99" s="36" t="str">
        <f>Nomenclature!A85&amp;Nomenclature!B85</f>
        <v xml:space="preserve">001275  Études Em zones de coordination
</v>
      </c>
      <c r="F99" s="32">
        <f t="shared" ca="1" si="8"/>
        <v>0</v>
      </c>
      <c r="G99" s="33">
        <f t="shared" ca="1" si="9"/>
        <v>0</v>
      </c>
    </row>
    <row r="100" spans="3:7" s="29" customFormat="1" hidden="1" outlineLevel="2" x14ac:dyDescent="0.25">
      <c r="C100" s="29">
        <v>1</v>
      </c>
      <c r="D100" s="29" t="str">
        <f t="shared" si="7"/>
        <v>001208</v>
      </c>
      <c r="E100" s="36" t="str">
        <f>Nomenclature!A86&amp;Nomenclature!B86</f>
        <v xml:space="preserve">001208  Études électricité – électronique
</v>
      </c>
      <c r="F100" s="32">
        <f t="shared" ca="1" si="8"/>
        <v>0</v>
      </c>
      <c r="G100" s="33">
        <f t="shared" ca="1" si="9"/>
        <v>0</v>
      </c>
    </row>
    <row r="101" spans="3:7" s="29" customFormat="1" hidden="1" outlineLevel="2" x14ac:dyDescent="0.25">
      <c r="C101" s="29">
        <v>1</v>
      </c>
      <c r="D101" s="29" t="str">
        <f t="shared" si="7"/>
        <v>001286</v>
      </c>
      <c r="E101" s="36" t="str">
        <f>Nomenclature!A87&amp;Nomenclature!B87</f>
        <v xml:space="preserve">001286  Etudes El. Cahier de câbles
</v>
      </c>
      <c r="F101" s="32">
        <f t="shared" ca="1" si="8"/>
        <v>0</v>
      </c>
      <c r="G101" s="33">
        <f t="shared" ca="1" si="9"/>
        <v>0</v>
      </c>
    </row>
    <row r="102" spans="3:7" s="29" customFormat="1" hidden="1" outlineLevel="2" x14ac:dyDescent="0.25">
      <c r="C102" s="29">
        <v>1</v>
      </c>
      <c r="D102" s="29" t="str">
        <f t="shared" si="7"/>
        <v>001287</v>
      </c>
      <c r="E102" s="36" t="str">
        <f>Nomenclature!A88&amp;Nomenclature!B88</f>
        <v xml:space="preserve">001287  Etudes El. Chemins de câbles
</v>
      </c>
      <c r="F102" s="32">
        <f t="shared" ca="1" si="8"/>
        <v>0</v>
      </c>
      <c r="G102" s="33">
        <f t="shared" ca="1" si="9"/>
        <v>0</v>
      </c>
    </row>
    <row r="103" spans="3:7" s="29" customFormat="1" hidden="1" outlineLevel="2" x14ac:dyDescent="0.25">
      <c r="C103" s="29">
        <v>1</v>
      </c>
      <c r="D103" s="29" t="str">
        <f t="shared" si="7"/>
        <v>001288</v>
      </c>
      <c r="E103" s="36" t="str">
        <f>Nomenclature!A89&amp;Nomenclature!B89</f>
        <v xml:space="preserve">001288  Etudes El. Autres
</v>
      </c>
      <c r="F103" s="32">
        <f t="shared" ca="1" si="8"/>
        <v>0</v>
      </c>
      <c r="G103" s="33">
        <f t="shared" ca="1" si="9"/>
        <v>0</v>
      </c>
    </row>
    <row r="104" spans="3:7" s="29" customFormat="1" hidden="1" outlineLevel="2" x14ac:dyDescent="0.25">
      <c r="C104" s="29">
        <v>1</v>
      </c>
      <c r="D104" s="29" t="str">
        <f t="shared" si="7"/>
        <v>001289</v>
      </c>
      <c r="E104" s="36" t="str">
        <f>Nomenclature!A90&amp;Nomenclature!B90</f>
        <v xml:space="preserve">001289  Etudes El. 3D
</v>
      </c>
      <c r="F104" s="32">
        <f t="shared" ca="1" si="8"/>
        <v>0</v>
      </c>
      <c r="G104" s="33">
        <f t="shared" ca="1" si="9"/>
        <v>0</v>
      </c>
    </row>
    <row r="105" spans="3:7" s="29" customFormat="1" hidden="1" outlineLevel="2" x14ac:dyDescent="0.25">
      <c r="C105" s="29">
        <v>1</v>
      </c>
      <c r="D105" s="29" t="str">
        <f t="shared" si="7"/>
        <v>001209</v>
      </c>
      <c r="E105" s="36" t="str">
        <f>Nomenclature!A91&amp;Nomenclature!B91</f>
        <v xml:space="preserve">001209  Études circuits coque
</v>
      </c>
      <c r="F105" s="32">
        <f t="shared" ca="1" si="8"/>
        <v>0</v>
      </c>
      <c r="G105" s="33">
        <f t="shared" ca="1" si="9"/>
        <v>0</v>
      </c>
    </row>
    <row r="106" spans="3:7" s="29" customFormat="1" hidden="1" outlineLevel="2" x14ac:dyDescent="0.25">
      <c r="C106" s="29">
        <v>1</v>
      </c>
      <c r="D106" s="29" t="str">
        <f t="shared" si="7"/>
        <v>001210</v>
      </c>
      <c r="E106" s="36" t="str">
        <f>Nomenclature!A92&amp;Nomenclature!B92</f>
        <v xml:space="preserve">001210  Études circuits machine
</v>
      </c>
      <c r="F106" s="32">
        <f t="shared" ca="1" si="8"/>
        <v>0</v>
      </c>
      <c r="G106" s="33">
        <f t="shared" ca="1" si="9"/>
        <v>0</v>
      </c>
    </row>
    <row r="107" spans="3:7" s="29" customFormat="1" hidden="1" outlineLevel="2" x14ac:dyDescent="0.25">
      <c r="C107" s="29">
        <v>1</v>
      </c>
      <c r="D107" s="29" t="str">
        <f t="shared" si="7"/>
        <v>001211</v>
      </c>
      <c r="E107" s="36" t="str">
        <f>Nomenclature!A93&amp;Nomenclature!B93</f>
        <v xml:space="preserve">001211  Études circuits spéciaux
</v>
      </c>
      <c r="F107" s="32">
        <f t="shared" ca="1" si="8"/>
        <v>0</v>
      </c>
      <c r="G107" s="33">
        <f t="shared" ca="1" si="9"/>
        <v>0</v>
      </c>
    </row>
    <row r="108" spans="3:7" s="29" customFormat="1" hidden="1" outlineLevel="2" x14ac:dyDescent="0.25">
      <c r="C108" s="29">
        <v>1</v>
      </c>
      <c r="D108" s="29" t="str">
        <f t="shared" si="7"/>
        <v>001212</v>
      </c>
      <c r="E108" s="36" t="str">
        <f>Nomenclature!A94&amp;Nomenclature!B94</f>
        <v xml:space="preserve">001212  Études ventilation - chauffage - AC
</v>
      </c>
      <c r="F108" s="32">
        <f t="shared" ca="1" si="8"/>
        <v>0</v>
      </c>
      <c r="G108" s="33">
        <f t="shared" ca="1" si="9"/>
        <v>0</v>
      </c>
    </row>
    <row r="109" spans="3:7" s="29" customFormat="1" hidden="1" outlineLevel="2" x14ac:dyDescent="0.25">
      <c r="C109" s="29">
        <v>1</v>
      </c>
      <c r="D109" s="29" t="str">
        <f t="shared" si="7"/>
        <v>001213</v>
      </c>
      <c r="E109" s="36" t="str">
        <f>Nomenclature!A95&amp;Nomenclature!B95</f>
        <v xml:space="preserve">001213  Études machines de propulsion
</v>
      </c>
      <c r="F109" s="32">
        <f t="shared" ca="1" si="8"/>
        <v>0</v>
      </c>
      <c r="G109" s="33">
        <f t="shared" ca="1" si="9"/>
        <v>0</v>
      </c>
    </row>
    <row r="110" spans="3:7" s="29" customFormat="1" hidden="1" outlineLevel="2" x14ac:dyDescent="0.25">
      <c r="C110" s="29">
        <v>1</v>
      </c>
      <c r="D110" s="29" t="str">
        <f t="shared" si="7"/>
        <v>001214</v>
      </c>
      <c r="E110" s="36" t="str">
        <f>Nomenclature!A96&amp;Nomenclature!B96</f>
        <v xml:space="preserve">001214  Études armement mobile
</v>
      </c>
      <c r="F110" s="32">
        <f t="shared" ca="1" si="8"/>
        <v>0</v>
      </c>
      <c r="G110" s="33">
        <f t="shared" ca="1" si="9"/>
        <v>0</v>
      </c>
    </row>
    <row r="111" spans="3:7" s="29" customFormat="1" hidden="1" outlineLevel="2" x14ac:dyDescent="0.25">
      <c r="C111" s="29">
        <v>1</v>
      </c>
      <c r="D111" s="29" t="str">
        <f t="shared" si="7"/>
        <v>001215</v>
      </c>
      <c r="E111" s="36" t="str">
        <f>Nomenclature!A97&amp;Nomenclature!B97</f>
        <v xml:space="preserve">001215  Études provision armateur
</v>
      </c>
      <c r="F111" s="32">
        <f t="shared" ca="1" si="8"/>
        <v>0</v>
      </c>
      <c r="G111" s="33">
        <f t="shared" ca="1" si="9"/>
        <v>0</v>
      </c>
    </row>
    <row r="112" spans="3:7" s="29" customFormat="1" hidden="1" outlineLevel="2" x14ac:dyDescent="0.25">
      <c r="C112" s="29">
        <v>1</v>
      </c>
      <c r="D112" s="29" t="str">
        <f t="shared" si="7"/>
        <v>001219</v>
      </c>
      <c r="E112" s="36" t="str">
        <f>Nomenclature!A98&amp;Nomenclature!B98</f>
        <v xml:space="preserve">001219  Traçage/oxycoupage/préparation d’atelier
</v>
      </c>
      <c r="F112" s="32">
        <f t="shared" ca="1" si="8"/>
        <v>0</v>
      </c>
      <c r="G112" s="33">
        <f t="shared" ca="1" si="9"/>
        <v>0</v>
      </c>
    </row>
    <row r="113" spans="3:8" s="29" customFormat="1" hidden="1" outlineLevel="2" x14ac:dyDescent="0.25">
      <c r="C113" s="29">
        <v>1</v>
      </c>
      <c r="D113" s="29" t="str">
        <f t="shared" si="7"/>
        <v>001220</v>
      </c>
      <c r="E113" s="36" t="str">
        <f>Nomenclature!A99&amp;Nomenclature!B99</f>
        <v xml:space="preserve">001220  Maquettes et gabarits
</v>
      </c>
      <c r="F113" s="32">
        <f t="shared" ca="1" si="8"/>
        <v>0</v>
      </c>
      <c r="G113" s="33">
        <f t="shared" ca="1" si="9"/>
        <v>0</v>
      </c>
    </row>
    <row r="114" spans="3:8" s="29" customFormat="1" hidden="1" outlineLevel="2" x14ac:dyDescent="0.25">
      <c r="C114" s="29">
        <v>1</v>
      </c>
      <c r="D114" s="29" t="str">
        <f t="shared" si="7"/>
        <v>001290</v>
      </c>
      <c r="E114" s="36" t="str">
        <f>Nomenclature!A100&amp;Nomenclature!B100</f>
        <v xml:space="preserve">001290  Dossier de livraison
</v>
      </c>
      <c r="F114" s="32">
        <f t="shared" ca="1" si="8"/>
        <v>0</v>
      </c>
      <c r="G114" s="33">
        <f t="shared" ca="1" si="9"/>
        <v>0</v>
      </c>
    </row>
    <row r="115" spans="3:8" s="12" customFormat="1" collapsed="1" x14ac:dyDescent="0.25">
      <c r="C115" s="12">
        <v>2</v>
      </c>
      <c r="D115" s="15" t="str">
        <f t="shared" si="7"/>
        <v>002000</v>
      </c>
      <c r="E115" s="28" t="str">
        <f>Nomenclature!A101&amp;Nomenclature!B101</f>
        <v xml:space="preserve">002000             
  COQUE METALLIQUE
</v>
      </c>
      <c r="F115" s="17">
        <f ca="1">F116+F118+F132</f>
        <v>0</v>
      </c>
      <c r="G115" s="18">
        <f ca="1">G116+G118+G132</f>
        <v>0</v>
      </c>
      <c r="H115" s="63">
        <f ca="1">F115*$B6+G115</f>
        <v>0</v>
      </c>
    </row>
    <row r="116" spans="3:8" s="12" customFormat="1" hidden="1" outlineLevel="1" collapsed="1" x14ac:dyDescent="0.25">
      <c r="C116" s="16">
        <v>2</v>
      </c>
      <c r="D116" s="23" t="s">
        <v>58</v>
      </c>
      <c r="E116" s="24" t="str">
        <f>E115</f>
        <v xml:space="preserve">002000             
  COQUE METALLIQUE
</v>
      </c>
      <c r="F116" s="25">
        <f ca="1">SUM(F117)</f>
        <v>0</v>
      </c>
      <c r="G116" s="26">
        <f ca="1">SUM(G117)</f>
        <v>0</v>
      </c>
      <c r="H116" s="23"/>
    </row>
    <row r="117" spans="3:8" s="29" customFormat="1" hidden="1" outlineLevel="2" x14ac:dyDescent="0.25">
      <c r="C117" s="29">
        <v>2</v>
      </c>
      <c r="D117" s="30" t="s">
        <v>58</v>
      </c>
      <c r="E117" s="34" t="str">
        <f>E115</f>
        <v xml:space="preserve">002000             
  COQUE METALLIQUE
</v>
      </c>
      <c r="F117" s="32">
        <f ca="1">(SUMIF(INDIRECT("'"&amp;nomAs400&amp;"'!$F3:$F25000"),D117,INDIRECT("'"&amp;nomAs400&amp;"'!$J3:$J25000")))</f>
        <v>0</v>
      </c>
      <c r="G117" s="33">
        <f ca="1">(SUMIF(INDIRECT("'"&amp;nomAs400&amp;"'!$F3:$F25000"),D117,INDIRECT("'"&amp;nomAs400&amp;"'!$O3:$O25000")))</f>
        <v>0</v>
      </c>
      <c r="H117" s="30"/>
    </row>
    <row r="118" spans="3:8" hidden="1" outlineLevel="1" collapsed="1" x14ac:dyDescent="0.25">
      <c r="C118" s="12">
        <v>2</v>
      </c>
      <c r="D118" s="23" t="s">
        <v>59</v>
      </c>
      <c r="E118" s="24" t="str">
        <f>Nomenclature!A102&amp;Nomenclature!B102</f>
        <v xml:space="preserve">002100  COQUE METALLIQUE ACIER
</v>
      </c>
      <c r="F118" s="25">
        <f ca="1">SUM(F119:F131)</f>
        <v>0</v>
      </c>
      <c r="G118" s="26">
        <f ca="1">SUM(G119:G131)</f>
        <v>0</v>
      </c>
      <c r="H118" s="23"/>
    </row>
    <row r="119" spans="3:8" s="29" customFormat="1" hidden="1" outlineLevel="2" x14ac:dyDescent="0.25">
      <c r="C119" s="29">
        <v>2</v>
      </c>
      <c r="D119" s="30" t="str">
        <f t="shared" si="7"/>
        <v>002100</v>
      </c>
      <c r="E119" s="34" t="str">
        <f>E118</f>
        <v xml:space="preserve">002100  COQUE METALLIQUE ACIER
</v>
      </c>
      <c r="F119" s="32">
        <f t="shared" ref="F119:F131" ca="1" si="10">(SUMIF(INDIRECT("'"&amp;nomAs400&amp;"'!$F3:$F25000"),D119,INDIRECT("'"&amp;nomAs400&amp;"'!$J3:$J25000")))</f>
        <v>0</v>
      </c>
      <c r="G119" s="33">
        <f t="shared" ref="G119:G131" ca="1" si="11">(SUMIF(INDIRECT("'"&amp;nomAs400&amp;"'!$F3:$F25000"),D119,INDIRECT("'"&amp;nomAs400&amp;"'!$O3:$O25000")))</f>
        <v>0</v>
      </c>
      <c r="H119" s="30"/>
    </row>
    <row r="120" spans="3:8" s="29" customFormat="1" hidden="1" outlineLevel="2" x14ac:dyDescent="0.25">
      <c r="C120" s="29">
        <v>2</v>
      </c>
      <c r="D120" s="30" t="str">
        <f t="shared" si="7"/>
        <v>002110</v>
      </c>
      <c r="E120" s="34" t="str">
        <f>Nomenclature!A103&amp;Nomenclature!B103</f>
        <v xml:space="preserve">002110  AC - structure - cloisons
</v>
      </c>
      <c r="F120" s="32">
        <f t="shared" ca="1" si="10"/>
        <v>0</v>
      </c>
      <c r="G120" s="33">
        <f t="shared" ca="1" si="11"/>
        <v>0</v>
      </c>
      <c r="H120" s="30"/>
    </row>
    <row r="121" spans="3:8" s="29" customFormat="1" hidden="1" outlineLevel="2" x14ac:dyDescent="0.25">
      <c r="C121" s="29">
        <v>2</v>
      </c>
      <c r="D121" s="30" t="str">
        <f t="shared" si="7"/>
        <v>002120</v>
      </c>
      <c r="E121" s="34" t="str">
        <f>Nomenclature!A104&amp;Nomenclature!B104</f>
        <v xml:space="preserve">002120  AC - bordé pavois
</v>
      </c>
      <c r="F121" s="32">
        <f t="shared" ca="1" si="10"/>
        <v>0</v>
      </c>
      <c r="G121" s="33">
        <f t="shared" ca="1" si="11"/>
        <v>0</v>
      </c>
      <c r="H121" s="30"/>
    </row>
    <row r="122" spans="3:8" s="29" customFormat="1" hidden="1" outlineLevel="2" x14ac:dyDescent="0.25">
      <c r="C122" s="29">
        <v>2</v>
      </c>
      <c r="D122" s="30" t="str">
        <f t="shared" si="7"/>
        <v>002130</v>
      </c>
      <c r="E122" s="34" t="str">
        <f>Nomenclature!A105&amp;Nomenclature!B105</f>
        <v xml:space="preserve">002130  AC - ponts
</v>
      </c>
      <c r="F122" s="32">
        <f t="shared" ca="1" si="10"/>
        <v>0</v>
      </c>
      <c r="G122" s="33">
        <f t="shared" ca="1" si="11"/>
        <v>0</v>
      </c>
      <c r="H122" s="30"/>
    </row>
    <row r="123" spans="3:8" s="29" customFormat="1" hidden="1" outlineLevel="2" x14ac:dyDescent="0.25">
      <c r="C123" s="29">
        <v>2</v>
      </c>
      <c r="D123" s="30" t="str">
        <f t="shared" si="7"/>
        <v>002140</v>
      </c>
      <c r="E123" s="34" t="str">
        <f>Nomenclature!A106&amp;Nomenclature!B106</f>
        <v xml:space="preserve">002140  AC - cuves fret intégrées
</v>
      </c>
      <c r="F123" s="32">
        <f t="shared" ca="1" si="10"/>
        <v>0</v>
      </c>
      <c r="G123" s="33">
        <f t="shared" ca="1" si="11"/>
        <v>0</v>
      </c>
      <c r="H123" s="30"/>
    </row>
    <row r="124" spans="3:8" s="29" customFormat="1" hidden="1" outlineLevel="2" x14ac:dyDescent="0.25">
      <c r="C124" s="29">
        <v>2</v>
      </c>
      <c r="D124" s="30" t="str">
        <f t="shared" si="7"/>
        <v>002150</v>
      </c>
      <c r="E124" s="34" t="str">
        <f>Nomenclature!A107&amp;Nomenclature!B107</f>
        <v xml:space="preserve">002150  AC - cuves, GO / ED / HUILE / etc., intégrées
</v>
      </c>
      <c r="F124" s="32">
        <f t="shared" ca="1" si="10"/>
        <v>0</v>
      </c>
      <c r="G124" s="33">
        <f t="shared" ca="1" si="11"/>
        <v>0</v>
      </c>
      <c r="H124" s="30"/>
    </row>
    <row r="125" spans="3:8" s="29" customFormat="1" hidden="1" outlineLevel="2" x14ac:dyDescent="0.25">
      <c r="C125" s="29">
        <v>2</v>
      </c>
      <c r="D125" s="30" t="str">
        <f t="shared" si="7"/>
        <v>002160</v>
      </c>
      <c r="E125" s="34" t="str">
        <f>Nomenclature!A108&amp;Nomenclature!B108</f>
        <v xml:space="preserve">002160  AC - défenses métalliques de coque
</v>
      </c>
      <c r="F125" s="32">
        <f t="shared" ca="1" si="10"/>
        <v>0</v>
      </c>
      <c r="G125" s="33">
        <f t="shared" ca="1" si="11"/>
        <v>0</v>
      </c>
      <c r="H125" s="30"/>
    </row>
    <row r="126" spans="3:8" s="29" customFormat="1" hidden="1" outlineLevel="2" x14ac:dyDescent="0.25">
      <c r="C126" s="29">
        <v>2</v>
      </c>
      <c r="D126" s="30" t="str">
        <f t="shared" si="7"/>
        <v>002170</v>
      </c>
      <c r="E126" s="34" t="str">
        <f>Nomenclature!A109&amp;Nomenclature!B109</f>
        <v xml:space="preserve">002170  AC - quilles anti-roulis
</v>
      </c>
      <c r="F126" s="32">
        <f t="shared" ca="1" si="10"/>
        <v>0</v>
      </c>
      <c r="G126" s="33">
        <f t="shared" ca="1" si="11"/>
        <v>0</v>
      </c>
      <c r="H126" s="30"/>
    </row>
    <row r="127" spans="3:8" s="29" customFormat="1" hidden="1" outlineLevel="2" x14ac:dyDescent="0.25">
      <c r="C127" s="29">
        <v>2</v>
      </c>
      <c r="D127" s="30" t="str">
        <f t="shared" si="7"/>
        <v>002180</v>
      </c>
      <c r="E127" s="34" t="str">
        <f>Nomenclature!A110&amp;Nomenclature!B110</f>
        <v xml:space="preserve">002180  AC - sabords
</v>
      </c>
      <c r="F127" s="32">
        <f t="shared" ca="1" si="10"/>
        <v>0</v>
      </c>
      <c r="G127" s="33">
        <f t="shared" ca="1" si="11"/>
        <v>0</v>
      </c>
      <c r="H127" s="30"/>
    </row>
    <row r="128" spans="3:8" s="29" customFormat="1" hidden="1" outlineLevel="2" x14ac:dyDescent="0.25">
      <c r="C128" s="29">
        <v>2</v>
      </c>
      <c r="D128" s="30" t="str">
        <f t="shared" si="7"/>
        <v>002190</v>
      </c>
      <c r="E128" s="34" t="str">
        <f>Nomenclature!A111&amp;Nomenclature!B111</f>
        <v xml:space="preserve">002190  AC - passerelle
</v>
      </c>
      <c r="F128" s="32">
        <f t="shared" ca="1" si="10"/>
        <v>0</v>
      </c>
      <c r="G128" s="33">
        <f t="shared" ca="1" si="11"/>
        <v>0</v>
      </c>
      <c r="H128" s="30"/>
    </row>
    <row r="129" spans="3:8" s="29" customFormat="1" hidden="1" outlineLevel="2" x14ac:dyDescent="0.25">
      <c r="C129" s="29">
        <v>2</v>
      </c>
      <c r="D129" s="30" t="str">
        <f t="shared" si="7"/>
        <v>002191</v>
      </c>
      <c r="E129" s="34" t="str">
        <f>Nomenclature!A112&amp;Nomenclature!B112</f>
        <v xml:space="preserve">002191  AC - montage bloc (seulement pour PVN)
</v>
      </c>
      <c r="F129" s="32">
        <f t="shared" ca="1" si="10"/>
        <v>0</v>
      </c>
      <c r="G129" s="33">
        <f t="shared" ca="1" si="11"/>
        <v>0</v>
      </c>
      <c r="H129" s="30"/>
    </row>
    <row r="130" spans="3:8" s="29" customFormat="1" hidden="1" outlineLevel="2" x14ac:dyDescent="0.25">
      <c r="C130" s="29">
        <v>2</v>
      </c>
      <c r="D130" s="30" t="str">
        <f t="shared" si="7"/>
        <v>002192</v>
      </c>
      <c r="E130" s="34" t="str">
        <f>Nomenclature!A113&amp;Nomenclature!B113</f>
        <v xml:space="preserve">002192  AC - redressage (seulement pour PVN)
</v>
      </c>
      <c r="F130" s="32">
        <f t="shared" ca="1" si="10"/>
        <v>0</v>
      </c>
      <c r="G130" s="33">
        <f t="shared" ca="1" si="11"/>
        <v>0</v>
      </c>
      <c r="H130" s="30"/>
    </row>
    <row r="131" spans="3:8" s="29" customFormat="1" hidden="1" outlineLevel="2" x14ac:dyDescent="0.25">
      <c r="C131" s="29">
        <v>2</v>
      </c>
      <c r="D131" s="30" t="str">
        <f t="shared" si="7"/>
        <v>002195</v>
      </c>
      <c r="E131" s="34" t="str">
        <f>Nomenclature!A114&amp;Nomenclature!B114</f>
        <v xml:space="preserve">002195  Gondoles scientifiques
</v>
      </c>
      <c r="F131" s="32">
        <f t="shared" ca="1" si="10"/>
        <v>0</v>
      </c>
      <c r="G131" s="33">
        <f t="shared" ca="1" si="11"/>
        <v>0</v>
      </c>
      <c r="H131" s="30"/>
    </row>
    <row r="132" spans="3:8" s="12" customFormat="1" hidden="1" outlineLevel="1" collapsed="1" x14ac:dyDescent="0.25">
      <c r="C132" s="12">
        <v>2</v>
      </c>
      <c r="D132" s="23" t="str">
        <f t="shared" si="7"/>
        <v>002200</v>
      </c>
      <c r="E132" s="24" t="str">
        <f>Nomenclature!A115&amp;Nomenclature!B115</f>
        <v xml:space="preserve">002200  COQUE METALLIQUE ALUMINIUM
</v>
      </c>
      <c r="F132" s="25">
        <f ca="1">SUM(F133:F145)</f>
        <v>0</v>
      </c>
      <c r="G132" s="26">
        <f ca="1">SUM(G133:G145)</f>
        <v>0</v>
      </c>
      <c r="H132" s="23"/>
    </row>
    <row r="133" spans="3:8" s="29" customFormat="1" hidden="1" outlineLevel="2" x14ac:dyDescent="0.25">
      <c r="C133" s="29">
        <v>2</v>
      </c>
      <c r="D133" s="30" t="s">
        <v>69</v>
      </c>
      <c r="E133" s="34" t="str">
        <f>E132</f>
        <v xml:space="preserve">002200  COQUE METALLIQUE ALUMINIUM
</v>
      </c>
      <c r="F133" s="32">
        <f t="shared" ref="F133:F145" ca="1" si="12">(SUMIF(INDIRECT("'"&amp;nomAs400&amp;"'!$F3:$F25000"),D133,INDIRECT("'"&amp;nomAs400&amp;"'!$J3:$J25000")))</f>
        <v>0</v>
      </c>
      <c r="G133" s="33">
        <f t="shared" ref="G133:G145" ca="1" si="13">(SUMIF(INDIRECT("'"&amp;nomAs400&amp;"'!$F3:$F25000"),D133,INDIRECT("'"&amp;nomAs400&amp;"'!$O3:$O25000")))</f>
        <v>0</v>
      </c>
      <c r="H133" s="30"/>
    </row>
    <row r="134" spans="3:8" s="29" customFormat="1" hidden="1" outlineLevel="2" x14ac:dyDescent="0.25">
      <c r="C134" s="29">
        <v>2</v>
      </c>
      <c r="D134" s="29" t="str">
        <f t="shared" si="7"/>
        <v>002205</v>
      </c>
      <c r="E134" s="36" t="str">
        <f>Nomenclature!A116&amp;Nomenclature!B116</f>
        <v xml:space="preserve">002205  AG/AC - structure bi-métallique
</v>
      </c>
      <c r="F134" s="32">
        <f t="shared" ca="1" si="12"/>
        <v>0</v>
      </c>
      <c r="G134" s="33">
        <f t="shared" ca="1" si="13"/>
        <v>0</v>
      </c>
    </row>
    <row r="135" spans="3:8" s="29" customFormat="1" hidden="1" outlineLevel="2" x14ac:dyDescent="0.25">
      <c r="C135" s="29">
        <v>2</v>
      </c>
      <c r="D135" s="29" t="str">
        <f t="shared" si="7"/>
        <v>002210</v>
      </c>
      <c r="E135" s="36" t="str">
        <f>Nomenclature!A117&amp;Nomenclature!B117</f>
        <v xml:space="preserve">002210  AG - structure - cloisons
</v>
      </c>
      <c r="F135" s="32">
        <f t="shared" ca="1" si="12"/>
        <v>0</v>
      </c>
      <c r="G135" s="33">
        <f t="shared" ca="1" si="13"/>
        <v>0</v>
      </c>
    </row>
    <row r="136" spans="3:8" s="29" customFormat="1" hidden="1" outlineLevel="2" x14ac:dyDescent="0.25">
      <c r="C136" s="29">
        <v>2</v>
      </c>
      <c r="D136" s="29" t="str">
        <f t="shared" si="7"/>
        <v>002220</v>
      </c>
      <c r="E136" s="36" t="str">
        <f>Nomenclature!A118&amp;Nomenclature!B118</f>
        <v xml:space="preserve">002220  AG - bordé pavois
</v>
      </c>
      <c r="F136" s="32">
        <f t="shared" ca="1" si="12"/>
        <v>0</v>
      </c>
      <c r="G136" s="33">
        <f t="shared" ca="1" si="13"/>
        <v>0</v>
      </c>
    </row>
    <row r="137" spans="3:8" s="29" customFormat="1" hidden="1" outlineLevel="2" x14ac:dyDescent="0.25">
      <c r="C137" s="29">
        <v>2</v>
      </c>
      <c r="D137" s="29" t="str">
        <f t="shared" si="7"/>
        <v>002230</v>
      </c>
      <c r="E137" s="36" t="str">
        <f>Nomenclature!A119&amp;Nomenclature!B119</f>
        <v xml:space="preserve">002230  AG - ponts
</v>
      </c>
      <c r="F137" s="32">
        <f t="shared" ca="1" si="12"/>
        <v>0</v>
      </c>
      <c r="G137" s="33">
        <f t="shared" ca="1" si="13"/>
        <v>0</v>
      </c>
    </row>
    <row r="138" spans="3:8" s="29" customFormat="1" hidden="1" outlineLevel="2" x14ac:dyDescent="0.25">
      <c r="C138" s="29">
        <v>2</v>
      </c>
      <c r="D138" s="29" t="str">
        <f t="shared" si="7"/>
        <v>002240</v>
      </c>
      <c r="E138" s="36" t="str">
        <f>Nomenclature!A120&amp;Nomenclature!B120</f>
        <v xml:space="preserve">002240  AG - cuves fret intégrées
</v>
      </c>
      <c r="F138" s="32">
        <f t="shared" ca="1" si="12"/>
        <v>0</v>
      </c>
      <c r="G138" s="33">
        <f t="shared" ca="1" si="13"/>
        <v>0</v>
      </c>
    </row>
    <row r="139" spans="3:8" s="29" customFormat="1" hidden="1" outlineLevel="2" x14ac:dyDescent="0.25">
      <c r="C139" s="29">
        <v>2</v>
      </c>
      <c r="D139" s="29" t="str">
        <f t="shared" si="7"/>
        <v>002250</v>
      </c>
      <c r="E139" s="36" t="str">
        <f>Nomenclature!A121&amp;Nomenclature!B121</f>
        <v xml:space="preserve">002250  AG - cuves, GO / ED / HUILE / etc., intégrées
</v>
      </c>
      <c r="F139" s="32">
        <f t="shared" ca="1" si="12"/>
        <v>0</v>
      </c>
      <c r="G139" s="33">
        <f t="shared" ca="1" si="13"/>
        <v>0</v>
      </c>
    </row>
    <row r="140" spans="3:8" s="29" customFormat="1" hidden="1" outlineLevel="2" x14ac:dyDescent="0.25">
      <c r="C140" s="29">
        <v>2</v>
      </c>
      <c r="D140" s="29" t="str">
        <f t="shared" si="7"/>
        <v>002260</v>
      </c>
      <c r="E140" s="36" t="str">
        <f>Nomenclature!A122&amp;Nomenclature!B122</f>
        <v xml:space="preserve">002260  AG - défenses métalliques de coque
</v>
      </c>
      <c r="F140" s="32">
        <f t="shared" ca="1" si="12"/>
        <v>0</v>
      </c>
      <c r="G140" s="33">
        <f t="shared" ca="1" si="13"/>
        <v>0</v>
      </c>
    </row>
    <row r="141" spans="3:8" s="29" customFormat="1" hidden="1" outlineLevel="2" x14ac:dyDescent="0.25">
      <c r="C141" s="29">
        <v>2</v>
      </c>
      <c r="D141" s="29" t="str">
        <f t="shared" si="7"/>
        <v>002270</v>
      </c>
      <c r="E141" s="36" t="str">
        <f>Nomenclature!A123&amp;Nomenclature!B123</f>
        <v xml:space="preserve">002270  AG - quilles anti – roulis
</v>
      </c>
      <c r="F141" s="32">
        <f t="shared" ca="1" si="12"/>
        <v>0</v>
      </c>
      <c r="G141" s="33">
        <f t="shared" ca="1" si="13"/>
        <v>0</v>
      </c>
    </row>
    <row r="142" spans="3:8" s="29" customFormat="1" hidden="1" outlineLevel="2" x14ac:dyDescent="0.25">
      <c r="C142" s="29">
        <v>2</v>
      </c>
      <c r="D142" s="29" t="str">
        <f t="shared" si="7"/>
        <v>002280</v>
      </c>
      <c r="E142" s="36" t="str">
        <f>Nomenclature!A124&amp;Nomenclature!B124</f>
        <v xml:space="preserve">002280  AG - dalots – sabords
</v>
      </c>
      <c r="F142" s="32">
        <f t="shared" ca="1" si="12"/>
        <v>0</v>
      </c>
      <c r="G142" s="33">
        <f t="shared" ca="1" si="13"/>
        <v>0</v>
      </c>
    </row>
    <row r="143" spans="3:8" s="29" customFormat="1" hidden="1" outlineLevel="2" x14ac:dyDescent="0.25">
      <c r="C143" s="29">
        <v>2</v>
      </c>
      <c r="D143" s="29" t="str">
        <f t="shared" si="7"/>
        <v>002290</v>
      </c>
      <c r="E143" s="36" t="str">
        <f>Nomenclature!A125&amp;Nomenclature!B125</f>
        <v xml:space="preserve">002290  AG - passerelle
</v>
      </c>
      <c r="F143" s="32">
        <f t="shared" ca="1" si="12"/>
        <v>0</v>
      </c>
      <c r="G143" s="33">
        <f t="shared" ca="1" si="13"/>
        <v>0</v>
      </c>
    </row>
    <row r="144" spans="3:8" s="29" customFormat="1" hidden="1" outlineLevel="2" x14ac:dyDescent="0.25">
      <c r="C144" s="29">
        <v>2</v>
      </c>
      <c r="D144" s="29" t="str">
        <f t="shared" si="7"/>
        <v>002291</v>
      </c>
      <c r="E144" s="36" t="str">
        <f>Nomenclature!A126&amp;Nomenclature!B126</f>
        <v xml:space="preserve">002291  AG - montage bloc (seulement PVN)
</v>
      </c>
      <c r="F144" s="32">
        <f t="shared" ca="1" si="12"/>
        <v>0</v>
      </c>
      <c r="G144" s="33">
        <f t="shared" ca="1" si="13"/>
        <v>0</v>
      </c>
    </row>
    <row r="145" spans="3:8" s="29" customFormat="1" hidden="1" outlineLevel="2" x14ac:dyDescent="0.25">
      <c r="C145" s="29">
        <v>2</v>
      </c>
      <c r="D145" s="29" t="str">
        <f t="shared" si="7"/>
        <v>002292</v>
      </c>
      <c r="E145" s="36" t="str">
        <f>Nomenclature!A127&amp;Nomenclature!B127</f>
        <v xml:space="preserve">002292  AG - redressage (seulement PVN)
</v>
      </c>
      <c r="F145" s="32">
        <f t="shared" ca="1" si="12"/>
        <v>0</v>
      </c>
      <c r="G145" s="33">
        <f t="shared" ca="1" si="13"/>
        <v>0</v>
      </c>
    </row>
    <row r="146" spans="3:8" s="12" customFormat="1" collapsed="1" x14ac:dyDescent="0.25">
      <c r="C146" s="12">
        <v>3</v>
      </c>
      <c r="D146" s="15" t="str">
        <f t="shared" si="7"/>
        <v>003000</v>
      </c>
      <c r="E146" s="27" t="str">
        <f>Nomenclature!A128&amp;Nomenclature!B128</f>
        <v>003000                    
  COQUE BOIS</v>
      </c>
      <c r="F146" s="17">
        <f ca="1">F147+F149+F153</f>
        <v>0</v>
      </c>
      <c r="G146" s="18">
        <f ca="1">G147+G149+G153</f>
        <v>0</v>
      </c>
      <c r="H146" s="63">
        <f ca="1">F146*$B6+G146</f>
        <v>0</v>
      </c>
    </row>
    <row r="147" spans="3:8" s="12" customFormat="1" hidden="1" outlineLevel="1" collapsed="1" x14ac:dyDescent="0.25">
      <c r="C147" s="12">
        <v>3</v>
      </c>
      <c r="D147" s="23" t="s">
        <v>937</v>
      </c>
      <c r="E147" s="24" t="str">
        <f>E146</f>
        <v>003000                    
  COQUE BOIS</v>
      </c>
      <c r="F147" s="25">
        <f ca="1">SUM(F148)</f>
        <v>0</v>
      </c>
      <c r="G147" s="26">
        <f ca="1">SUM(G148)</f>
        <v>0</v>
      </c>
      <c r="H147" s="23"/>
    </row>
    <row r="148" spans="3:8" s="29" customFormat="1" hidden="1" outlineLevel="3" x14ac:dyDescent="0.25">
      <c r="C148" s="29">
        <v>3</v>
      </c>
      <c r="D148" s="30" t="s">
        <v>937</v>
      </c>
      <c r="E148" s="34" t="str">
        <f>E146</f>
        <v>003000                    
  COQUE BOIS</v>
      </c>
      <c r="F148" s="32">
        <f ca="1">(SUMIF(INDIRECT("'"&amp;nomAs400&amp;"'!$F3:$F25000"),D148,INDIRECT("'"&amp;nomAs400&amp;"'!$J3:$J25000")))</f>
        <v>0</v>
      </c>
      <c r="G148" s="33">
        <f ca="1">(SUMIF(INDIRECT("'"&amp;nomAs400&amp;"'!$F3:$F25000"),D148,INDIRECT("'"&amp;nomAs400&amp;"'!$O3:$O25000")))</f>
        <v>0</v>
      </c>
      <c r="H148" s="30"/>
    </row>
    <row r="149" spans="3:8" s="12" customFormat="1" ht="17.25" hidden="1" customHeight="1" outlineLevel="1" collapsed="1" x14ac:dyDescent="0.25">
      <c r="C149" s="12">
        <v>3</v>
      </c>
      <c r="D149" s="23" t="str">
        <f t="shared" si="7"/>
        <v>003100</v>
      </c>
      <c r="E149" s="24" t="str">
        <f>Nomenclature!A129&amp;Nomenclature!B129</f>
        <v xml:space="preserve">003100  BORDES DE PONT
</v>
      </c>
      <c r="F149" s="25">
        <f ca="1">SUM(F150:F152)</f>
        <v>0</v>
      </c>
      <c r="G149" s="26">
        <f ca="1">SUM(G150:G152)</f>
        <v>0</v>
      </c>
      <c r="H149" s="23"/>
    </row>
    <row r="150" spans="3:8" s="29" customFormat="1" hidden="1" outlineLevel="3" x14ac:dyDescent="0.25">
      <c r="C150" s="29">
        <v>3</v>
      </c>
      <c r="D150" s="30" t="s">
        <v>80</v>
      </c>
      <c r="E150" s="34" t="str">
        <f>E149</f>
        <v xml:space="preserve">003100  BORDES DE PONT
</v>
      </c>
      <c r="F150" s="32">
        <f ca="1">(SUMIF(INDIRECT("'"&amp;nomAs400&amp;"'!$F3:$F25000"),D150,INDIRECT("'"&amp;nomAs400&amp;"'!$J3:$J25000")))</f>
        <v>0</v>
      </c>
      <c r="G150" s="33">
        <f ca="1">(SUMIF(INDIRECT("'"&amp;nomAs400&amp;"'!$F3:$F25000"),D150,INDIRECT("'"&amp;nomAs400&amp;"'!$O3:$O25000")))</f>
        <v>0</v>
      </c>
      <c r="H150" s="30"/>
    </row>
    <row r="151" spans="3:8" s="29" customFormat="1" hidden="1" outlineLevel="3" x14ac:dyDescent="0.25">
      <c r="C151" s="29">
        <v>3</v>
      </c>
      <c r="D151" s="30" t="str">
        <f t="shared" si="7"/>
        <v>003110</v>
      </c>
      <c r="E151" s="34" t="str">
        <f>Nomenclature!A130&amp;Nomenclature!B130</f>
        <v xml:space="preserve">003110  Pont bois
</v>
      </c>
      <c r="F151" s="32">
        <f ca="1">(SUMIF(INDIRECT("'"&amp;nomAs400&amp;"'!$F3:$F25000"),D151,INDIRECT("'"&amp;nomAs400&amp;"'!$J3:$J25000")))</f>
        <v>0</v>
      </c>
      <c r="G151" s="33">
        <f ca="1">(SUMIF(INDIRECT("'"&amp;nomAs400&amp;"'!$F3:$F25000"),D151,INDIRECT("'"&amp;nomAs400&amp;"'!$O3:$O25000")))</f>
        <v>0</v>
      </c>
      <c r="H151" s="30"/>
    </row>
    <row r="152" spans="3:8" s="29" customFormat="1" hidden="1" outlineLevel="3" x14ac:dyDescent="0.25">
      <c r="C152" s="29">
        <v>3</v>
      </c>
      <c r="D152" s="30" t="str">
        <f t="shared" ref="D152:D228" si="14">LEFT(E152,6)</f>
        <v>003120</v>
      </c>
      <c r="E152" s="34" t="str">
        <f>Nomenclature!A131&amp;Nomenclature!B131</f>
        <v xml:space="preserve">003120  Soufflages bois de défense de coque
</v>
      </c>
      <c r="F152" s="32">
        <f ca="1">(SUMIF(INDIRECT("'"&amp;nomAs400&amp;"'!$F3:$F25000"),D152,INDIRECT("'"&amp;nomAs400&amp;"'!$J3:$J25000")))</f>
        <v>0</v>
      </c>
      <c r="G152" s="33">
        <f ca="1">(SUMIF(INDIRECT("'"&amp;nomAs400&amp;"'!$F3:$F25000"),D152,INDIRECT("'"&amp;nomAs400&amp;"'!$O3:$O25000")))</f>
        <v>0</v>
      </c>
      <c r="H152" s="30"/>
    </row>
    <row r="153" spans="3:8" hidden="1" outlineLevel="1" collapsed="1" x14ac:dyDescent="0.25">
      <c r="C153" s="12">
        <v>3</v>
      </c>
      <c r="D153" s="23" t="str">
        <f t="shared" si="14"/>
        <v>003200</v>
      </c>
      <c r="E153" s="24" t="str">
        <f>Nomenclature!A132&amp;Nomenclature!B132</f>
        <v xml:space="preserve">003200  PLANCHERS - CAILLEBOTIS - LATTIS (hors locaux habités/servi.)
</v>
      </c>
      <c r="F153" s="25">
        <f ca="1">SUM(F154:F155)</f>
        <v>0</v>
      </c>
      <c r="G153" s="26">
        <f ca="1">SUM(G154:G155)</f>
        <v>0</v>
      </c>
      <c r="H153" s="23"/>
    </row>
    <row r="154" spans="3:8" s="29" customFormat="1" hidden="1" outlineLevel="3" x14ac:dyDescent="0.25">
      <c r="C154" s="29">
        <v>3</v>
      </c>
      <c r="D154" s="29" t="s">
        <v>83</v>
      </c>
      <c r="E154" s="36" t="str">
        <f>E153</f>
        <v xml:space="preserve">003200  PLANCHERS - CAILLEBOTIS - LATTIS (hors locaux habités/servi.)
</v>
      </c>
      <c r="F154" s="32">
        <f ca="1">(SUMIF(INDIRECT("'"&amp;nomAs400&amp;"'!$F3:$F25000"),D154,INDIRECT("'"&amp;nomAs400&amp;"'!$J3:$J25000")))</f>
        <v>0</v>
      </c>
      <c r="G154" s="33">
        <f ca="1">(SUMIF(INDIRECT("'"&amp;nomAs400&amp;"'!$F3:$F25000"),D154,INDIRECT("'"&amp;nomAs400&amp;"'!$O3:$O25000")))</f>
        <v>0</v>
      </c>
    </row>
    <row r="155" spans="3:8" s="29" customFormat="1" hidden="1" outlineLevel="3" x14ac:dyDescent="0.25">
      <c r="C155" s="29">
        <v>3</v>
      </c>
      <c r="D155" s="29" t="str">
        <f t="shared" si="14"/>
        <v>003210</v>
      </c>
      <c r="E155" s="36" t="str">
        <f>Nomenclature!A133&amp;Nomenclature!B133</f>
        <v xml:space="preserve">003210  Caillebotis - lattis - planchers - lisses - mains courantes bois
</v>
      </c>
      <c r="F155" s="32">
        <f ca="1">(SUMIF(INDIRECT("'"&amp;nomAs400&amp;"'!$F3:$F25000"),D155,INDIRECT("'"&amp;nomAs400&amp;"'!$J3:$J25000")))</f>
        <v>0</v>
      </c>
      <c r="G155" s="33">
        <f ca="1">(SUMIF(INDIRECT("'"&amp;nomAs400&amp;"'!$F3:$F25000"),D155,INDIRECT("'"&amp;nomAs400&amp;"'!$O3:$O25000")))</f>
        <v>0</v>
      </c>
    </row>
    <row r="156" spans="3:8" s="12" customFormat="1" collapsed="1" x14ac:dyDescent="0.25">
      <c r="C156" s="12">
        <v>4</v>
      </c>
      <c r="D156" s="15" t="str">
        <f t="shared" si="14"/>
        <v>004000</v>
      </c>
      <c r="E156" s="27" t="str">
        <f>Nomenclature!A134&amp;Nomenclature!B134</f>
        <v xml:space="preserve">004000          
  CIMENTAGE – PEINTURE                </v>
      </c>
      <c r="F156" s="17">
        <f ca="1">F157+F159</f>
        <v>0</v>
      </c>
      <c r="G156" s="18">
        <f ca="1">G157+G159</f>
        <v>0</v>
      </c>
      <c r="H156" s="63">
        <f ca="1">F156*$B6+G156</f>
        <v>0</v>
      </c>
    </row>
    <row r="157" spans="3:8" s="12" customFormat="1" hidden="1" outlineLevel="1" collapsed="1" x14ac:dyDescent="0.25">
      <c r="C157" s="16">
        <v>4</v>
      </c>
      <c r="D157" s="23" t="s">
        <v>85</v>
      </c>
      <c r="E157" s="24" t="str">
        <f>E156</f>
        <v xml:space="preserve">004000          
  CIMENTAGE – PEINTURE                </v>
      </c>
      <c r="F157" s="25">
        <f ca="1">SUM(F158)</f>
        <v>0</v>
      </c>
      <c r="G157" s="26">
        <f ca="1">SUM(G158)</f>
        <v>0</v>
      </c>
      <c r="H157" s="23"/>
    </row>
    <row r="158" spans="3:8" s="29" customFormat="1" hidden="1" outlineLevel="2" x14ac:dyDescent="0.25">
      <c r="C158" s="29">
        <v>4</v>
      </c>
      <c r="D158" s="30" t="s">
        <v>85</v>
      </c>
      <c r="E158" s="34" t="str">
        <f>E156</f>
        <v xml:space="preserve">004000          
  CIMENTAGE – PEINTURE                </v>
      </c>
      <c r="F158" s="32">
        <f ca="1">(SUMIF(INDIRECT("'"&amp;nomAs400&amp;"'!$F3:$F25000"),D158,INDIRECT("'"&amp;nomAs400&amp;"'!$J3:$J25000")))</f>
        <v>0</v>
      </c>
      <c r="G158" s="33">
        <f ca="1">(SUMIF(INDIRECT("'"&amp;nomAs400&amp;"'!$F3:$F25000"),D158,INDIRECT("'"&amp;nomAs400&amp;"'!$O3:$O25000")))</f>
        <v>0</v>
      </c>
      <c r="H158" s="30"/>
    </row>
    <row r="159" spans="3:8" s="12" customFormat="1" hidden="1" outlineLevel="1" collapsed="1" x14ac:dyDescent="0.25">
      <c r="C159" s="12">
        <v>4</v>
      </c>
      <c r="D159" s="23" t="str">
        <f t="shared" si="14"/>
        <v>004100</v>
      </c>
      <c r="E159" s="24" t="str">
        <f>Nomenclature!A135&amp;Nomenclature!B135</f>
        <v xml:space="preserve">004100  CIMENTAGES
</v>
      </c>
      <c r="F159" s="25">
        <f ca="1">SUM(F160:F166)</f>
        <v>0</v>
      </c>
      <c r="G159" s="26">
        <f ca="1">SUM(G160:G166)</f>
        <v>0</v>
      </c>
      <c r="H159" s="23"/>
    </row>
    <row r="160" spans="3:8" s="29" customFormat="1" ht="15" hidden="1" customHeight="1" outlineLevel="2" x14ac:dyDescent="0.25">
      <c r="C160" s="29">
        <v>4</v>
      </c>
      <c r="D160" s="30" t="s">
        <v>815</v>
      </c>
      <c r="E160" s="34" t="str">
        <f>E159</f>
        <v xml:space="preserve">004100  CIMENTAGES
</v>
      </c>
      <c r="F160" s="32">
        <f t="shared" ref="F160:F166" ca="1" si="15">(SUMIF(INDIRECT("'"&amp;nomAs400&amp;"'!$F3:$F25000"),D160,INDIRECT("'"&amp;nomAs400&amp;"'!$J3:$J25000")))</f>
        <v>0</v>
      </c>
      <c r="G160" s="33">
        <f t="shared" ref="G160:G166" ca="1" si="16">(SUMIF(INDIRECT("'"&amp;nomAs400&amp;"'!$F3:$F25000"),D160,INDIRECT("'"&amp;nomAs400&amp;"'!$O3:$O25000")))</f>
        <v>0</v>
      </c>
      <c r="H160" s="30"/>
    </row>
    <row r="161" spans="3:9" s="29" customFormat="1" ht="15" hidden="1" customHeight="1" outlineLevel="2" x14ac:dyDescent="0.25">
      <c r="C161" s="29">
        <v>4</v>
      </c>
      <c r="D161" s="29" t="str">
        <f t="shared" si="14"/>
        <v>004110</v>
      </c>
      <c r="E161" s="36" t="str">
        <f>Nomenclature!A136&amp;Nomenclature!B136</f>
        <v xml:space="preserve">004110  Lest fixe (riblon / béton)
</v>
      </c>
      <c r="F161" s="32">
        <f t="shared" ca="1" si="15"/>
        <v>0</v>
      </c>
      <c r="G161" s="33">
        <f t="shared" ca="1" si="16"/>
        <v>0</v>
      </c>
    </row>
    <row r="162" spans="3:9" s="29" customFormat="1" ht="15" hidden="1" customHeight="1" outlineLevel="2" x14ac:dyDescent="0.25">
      <c r="C162" s="29">
        <v>4</v>
      </c>
      <c r="D162" s="29" t="str">
        <f t="shared" si="14"/>
        <v>004120</v>
      </c>
      <c r="E162" s="36" t="str">
        <f>Nomenclature!A137&amp;Nomenclature!B137</f>
        <v xml:space="preserve">004120  Cimentation des fonds
</v>
      </c>
      <c r="F162" s="32">
        <f t="shared" ca="1" si="15"/>
        <v>0</v>
      </c>
      <c r="G162" s="33">
        <f t="shared" ca="1" si="16"/>
        <v>0</v>
      </c>
    </row>
    <row r="163" spans="3:9" s="29" customFormat="1" ht="15" hidden="1" customHeight="1" outlineLevel="2" x14ac:dyDescent="0.25">
      <c r="C163" s="29">
        <v>4</v>
      </c>
      <c r="D163" s="29" t="str">
        <f t="shared" si="14"/>
        <v>004130</v>
      </c>
      <c r="E163" s="36" t="str">
        <f>Nomenclature!A138&amp;Nomenclature!B138</f>
        <v xml:space="preserve">004130  Revêtements de ponts épais, de type asphalte
</v>
      </c>
      <c r="F163" s="32">
        <f t="shared" ca="1" si="15"/>
        <v>0</v>
      </c>
      <c r="G163" s="33">
        <f t="shared" ca="1" si="16"/>
        <v>0</v>
      </c>
    </row>
    <row r="164" spans="3:9" s="29" customFormat="1" ht="15" hidden="1" customHeight="1" outlineLevel="2" x14ac:dyDescent="0.25">
      <c r="C164" s="29">
        <v>4</v>
      </c>
      <c r="D164" s="29" t="str">
        <f t="shared" si="14"/>
        <v>004200</v>
      </c>
      <c r="E164" s="36" t="str">
        <f>Nomenclature!A139&amp;Nomenclature!B139</f>
        <v xml:space="preserve">004200  PEINTURE ET PREPARATION DES SURFACES
</v>
      </c>
      <c r="F164" s="32">
        <f t="shared" ca="1" si="15"/>
        <v>0</v>
      </c>
      <c r="G164" s="33">
        <f t="shared" ca="1" si="16"/>
        <v>0</v>
      </c>
    </row>
    <row r="165" spans="3:9" s="29" customFormat="1" ht="15" hidden="1" customHeight="1" outlineLevel="2" x14ac:dyDescent="0.25">
      <c r="C165" s="29">
        <v>4</v>
      </c>
      <c r="D165" s="29" t="str">
        <f t="shared" si="14"/>
        <v>004210</v>
      </c>
      <c r="E165" s="36" t="str">
        <f>Nomenclature!A140&amp;Nomenclature!B140</f>
        <v xml:space="preserve">004210  Prépa.surface avt peinture (ponçage/sablage/prépa.tôle/décapage)
</v>
      </c>
      <c r="F165" s="32">
        <f t="shared" ca="1" si="15"/>
        <v>0</v>
      </c>
      <c r="G165" s="33">
        <f t="shared" ca="1" si="16"/>
        <v>0</v>
      </c>
    </row>
    <row r="166" spans="3:9" s="29" customFormat="1" ht="15" hidden="1" customHeight="1" outlineLevel="2" x14ac:dyDescent="0.25">
      <c r="C166" s="29">
        <v>4</v>
      </c>
      <c r="D166" s="29" t="str">
        <f t="shared" si="14"/>
        <v>004220</v>
      </c>
      <c r="E166" s="36" t="str">
        <f>Nomenclature!A141&amp;Nomenclature!B141</f>
        <v xml:space="preserve">004220  Peintures extérieures et intérieures de la totalité du navire
</v>
      </c>
      <c r="F166" s="32">
        <f t="shared" ca="1" si="15"/>
        <v>0</v>
      </c>
      <c r="G166" s="33">
        <f t="shared" ca="1" si="16"/>
        <v>0</v>
      </c>
    </row>
    <row r="167" spans="3:9" s="12" customFormat="1" collapsed="1" x14ac:dyDescent="0.25">
      <c r="C167" s="12">
        <v>5</v>
      </c>
      <c r="D167" s="15" t="str">
        <f t="shared" si="14"/>
        <v>005000</v>
      </c>
      <c r="E167" s="27" t="str">
        <f>Nomenclature!A142&amp;Nomenclature!B142</f>
        <v xml:space="preserve">005000   
  ACCESSOIRES ET AUXILIAIRES DE COQUE                                       </v>
      </c>
      <c r="F167" s="17">
        <f ca="1">F168+F170+F176+F186+F195+F201+F206+F216</f>
        <v>0</v>
      </c>
      <c r="G167" s="18">
        <f ca="1">G168+G170+G176+G186+G195+G201+G206+G216</f>
        <v>0</v>
      </c>
      <c r="H167" s="63">
        <f ca="1">F167*$B6+G167</f>
        <v>0</v>
      </c>
    </row>
    <row r="168" spans="3:9" s="12" customFormat="1" hidden="1" outlineLevel="1" collapsed="1" x14ac:dyDescent="0.25">
      <c r="C168" s="16">
        <v>5</v>
      </c>
      <c r="D168" s="23" t="s">
        <v>91</v>
      </c>
      <c r="E168" s="24" t="str">
        <f>E167</f>
        <v xml:space="preserve">005000   
  ACCESSOIRES ET AUXILIAIRES DE COQUE                                       </v>
      </c>
      <c r="F168" s="25">
        <f ca="1">SUM(F169)</f>
        <v>0</v>
      </c>
      <c r="G168" s="26">
        <f ca="1">SUM(G169)</f>
        <v>0</v>
      </c>
      <c r="H168" s="23"/>
    </row>
    <row r="169" spans="3:9" s="29" customFormat="1" ht="15" hidden="1" customHeight="1" outlineLevel="2" x14ac:dyDescent="0.25">
      <c r="C169" s="29">
        <v>5</v>
      </c>
      <c r="D169" s="30" t="s">
        <v>91</v>
      </c>
      <c r="E169" s="34" t="str">
        <f>E167</f>
        <v xml:space="preserve">005000   
  ACCESSOIRES ET AUXILIAIRES DE COQUE                                       </v>
      </c>
      <c r="F169" s="32">
        <f ca="1">(SUMIF(INDIRECT("'"&amp;nomAs400&amp;"'!$F3:$F25000"),D169,INDIRECT("'"&amp;nomAs400&amp;"'!$J3:$J25000")))</f>
        <v>0</v>
      </c>
      <c r="G169" s="33">
        <f ca="1">(SUMIF(INDIRECT("'"&amp;nomAs400&amp;"'!$F3:$F25000"),D169,INDIRECT("'"&amp;nomAs400&amp;"'!$O3:$O25000")))</f>
        <v>0</v>
      </c>
      <c r="H169" s="30"/>
      <c r="I169" s="30"/>
    </row>
    <row r="170" spans="3:9" s="12" customFormat="1" hidden="1" outlineLevel="1" collapsed="1" x14ac:dyDescent="0.25">
      <c r="C170" s="12">
        <v>5</v>
      </c>
      <c r="D170" s="23" t="str">
        <f t="shared" si="14"/>
        <v>005100</v>
      </c>
      <c r="E170" s="24" t="str">
        <f>Nomenclature!A143&amp;Nomenclature!B143</f>
        <v xml:space="preserve">005100  MOUILLAGE
</v>
      </c>
      <c r="F170" s="25">
        <f ca="1">SUM(F171:F175)</f>
        <v>0</v>
      </c>
      <c r="G170" s="26">
        <f ca="1">SUM(G171:G175)</f>
        <v>0</v>
      </c>
      <c r="H170" s="23"/>
    </row>
    <row r="171" spans="3:9" s="29" customFormat="1" ht="15" hidden="1" customHeight="1" outlineLevel="2" x14ac:dyDescent="0.25">
      <c r="C171" s="29">
        <v>5</v>
      </c>
      <c r="D171" s="30" t="s">
        <v>92</v>
      </c>
      <c r="E171" s="34" t="str">
        <f>E170</f>
        <v xml:space="preserve">005100  MOUILLAGE
</v>
      </c>
      <c r="F171" s="32">
        <f ca="1">(SUMIF(INDIRECT("'"&amp;nomAs400&amp;"'!$F3:$F25000"),D171,INDIRECT("'"&amp;nomAs400&amp;"'!$J3:$J25000")))</f>
        <v>0</v>
      </c>
      <c r="G171" s="33">
        <f ca="1">(SUMIF(INDIRECT("'"&amp;nomAs400&amp;"'!$F3:$F25000"),D171,INDIRECT("'"&amp;nomAs400&amp;"'!$O3:$O25000")))</f>
        <v>0</v>
      </c>
      <c r="H171" s="30"/>
    </row>
    <row r="172" spans="3:9" s="29" customFormat="1" ht="15" hidden="1" customHeight="1" outlineLevel="2" x14ac:dyDescent="0.25">
      <c r="C172" s="29">
        <v>5</v>
      </c>
      <c r="D172" s="30" t="str">
        <f t="shared" si="14"/>
        <v>005110</v>
      </c>
      <c r="E172" s="34" t="str">
        <f>Nomenclature!A144&amp;Nomenclature!B144</f>
        <v xml:space="preserve">005110  Guindeaux (avec châssis et centrale hydraulique si autonome)
</v>
      </c>
      <c r="F172" s="32">
        <f ca="1">(SUMIF(INDIRECT("'"&amp;nomAs400&amp;"'!$F3:$F25000"),D172,INDIRECT("'"&amp;nomAs400&amp;"'!$J3:$J25000")))</f>
        <v>0</v>
      </c>
      <c r="G172" s="33">
        <f ca="1">(SUMIF(INDIRECT("'"&amp;nomAs400&amp;"'!$F3:$F25000"),D172,INDIRECT("'"&amp;nomAs400&amp;"'!$O3:$O25000")))</f>
        <v>0</v>
      </c>
      <c r="H172" s="30"/>
    </row>
    <row r="173" spans="3:9" s="29" customFormat="1" ht="15" hidden="1" customHeight="1" outlineLevel="2" x14ac:dyDescent="0.25">
      <c r="C173" s="29">
        <v>5</v>
      </c>
      <c r="D173" s="30" t="str">
        <f t="shared" si="14"/>
        <v>005120</v>
      </c>
      <c r="E173" s="34" t="str">
        <f>Nomenclature!A145&amp;Nomenclature!B145</f>
        <v xml:space="preserve">005120  Stoppeur, saisines
</v>
      </c>
      <c r="F173" s="32">
        <f ca="1">(SUMIF(INDIRECT("'"&amp;nomAs400&amp;"'!$F3:$F25000"),D173,INDIRECT("'"&amp;nomAs400&amp;"'!$J3:$J25000")))</f>
        <v>0</v>
      </c>
      <c r="G173" s="33">
        <f ca="1">(SUMIF(INDIRECT("'"&amp;nomAs400&amp;"'!$F3:$F25000"),D173,INDIRECT("'"&amp;nomAs400&amp;"'!$O3:$O25000")))</f>
        <v>0</v>
      </c>
      <c r="H173" s="30"/>
    </row>
    <row r="174" spans="3:9" s="29" customFormat="1" ht="15" hidden="1" customHeight="1" outlineLevel="2" x14ac:dyDescent="0.25">
      <c r="C174" s="29">
        <v>5</v>
      </c>
      <c r="D174" s="30" t="str">
        <f t="shared" si="14"/>
        <v>005130</v>
      </c>
      <c r="E174" s="34" t="str">
        <f>Nomenclature!A146&amp;Nomenclature!B146</f>
        <v xml:space="preserve">005130  Ancres et chaînes
</v>
      </c>
      <c r="F174" s="32">
        <f ca="1">(SUMIF(INDIRECT("'"&amp;nomAs400&amp;"'!$F3:$F25000"),D174,INDIRECT("'"&amp;nomAs400&amp;"'!$J3:$J25000")))</f>
        <v>0</v>
      </c>
      <c r="G174" s="33">
        <f ca="1">(SUMIF(INDIRECT("'"&amp;nomAs400&amp;"'!$F3:$F25000"),D174,INDIRECT("'"&amp;nomAs400&amp;"'!$O3:$O25000")))</f>
        <v>0</v>
      </c>
      <c r="H174" s="30"/>
    </row>
    <row r="175" spans="3:9" s="29" customFormat="1" ht="15" hidden="1" customHeight="1" outlineLevel="2" x14ac:dyDescent="0.25">
      <c r="C175" s="29">
        <v>5</v>
      </c>
      <c r="D175" s="30" t="str">
        <f t="shared" si="14"/>
        <v>005140</v>
      </c>
      <c r="E175" s="34" t="str">
        <f>Nomenclature!A147&amp;Nomenclature!B147</f>
        <v xml:space="preserve">005140  Aménagement puits à chaînes
</v>
      </c>
      <c r="F175" s="32">
        <f ca="1">(SUMIF(INDIRECT("'"&amp;nomAs400&amp;"'!$F3:$F25000"),D175,INDIRECT("'"&amp;nomAs400&amp;"'!$J3:$J25000")))</f>
        <v>0</v>
      </c>
      <c r="G175" s="33">
        <f ca="1">(SUMIF(INDIRECT("'"&amp;nomAs400&amp;"'!$F3:$F25000"),D175,INDIRECT("'"&amp;nomAs400&amp;"'!$O3:$O25000")))</f>
        <v>0</v>
      </c>
      <c r="H175" s="30"/>
    </row>
    <row r="176" spans="3:9" s="12" customFormat="1" hidden="1" outlineLevel="1" collapsed="1" x14ac:dyDescent="0.25">
      <c r="C176" s="12">
        <v>5</v>
      </c>
      <c r="D176" s="23" t="str">
        <f t="shared" si="14"/>
        <v>005200</v>
      </c>
      <c r="E176" s="24" t="str">
        <f>Nomenclature!A148&amp;Nomenclature!B148</f>
        <v xml:space="preserve">005200  AMARRAGE
</v>
      </c>
      <c r="F176" s="25">
        <f ca="1">SUM(F177:F185)</f>
        <v>0</v>
      </c>
      <c r="G176" s="26">
        <f ca="1">SUM(G177:G185)</f>
        <v>0</v>
      </c>
      <c r="H176" s="23"/>
    </row>
    <row r="177" spans="3:8" s="29" customFormat="1" ht="15" hidden="1" customHeight="1" outlineLevel="2" x14ac:dyDescent="0.25">
      <c r="C177" s="29">
        <v>5</v>
      </c>
      <c r="D177" s="30" t="s">
        <v>97</v>
      </c>
      <c r="E177" s="34" t="str">
        <f>E176</f>
        <v xml:space="preserve">005200  AMARRAGE
</v>
      </c>
      <c r="F177" s="32">
        <f t="shared" ref="F177:F185" ca="1" si="17">(SUMIF(INDIRECT("'"&amp;nomAs400&amp;"'!$F3:$F25000"),D177,INDIRECT("'"&amp;nomAs400&amp;"'!$J3:$J25000")))</f>
        <v>0</v>
      </c>
      <c r="G177" s="33">
        <f t="shared" ref="G177:G185" ca="1" si="18">(SUMIF(INDIRECT("'"&amp;nomAs400&amp;"'!$F3:$F25000"),D177,INDIRECT("'"&amp;nomAs400&amp;"'!$O3:$O25000")))</f>
        <v>0</v>
      </c>
      <c r="H177" s="30"/>
    </row>
    <row r="178" spans="3:8" s="29" customFormat="1" ht="15" hidden="1" customHeight="1" outlineLevel="2" x14ac:dyDescent="0.25">
      <c r="C178" s="29">
        <v>5</v>
      </c>
      <c r="D178" s="30" t="str">
        <f t="shared" si="14"/>
        <v>005210</v>
      </c>
      <c r="E178" s="34" t="str">
        <f>Nomenclature!A149&amp;Nomenclature!B149</f>
        <v xml:space="preserve">005210  Cabestans (avec châssis)
</v>
      </c>
      <c r="F178" s="32">
        <f t="shared" ca="1" si="17"/>
        <v>0</v>
      </c>
      <c r="G178" s="33">
        <f t="shared" ca="1" si="18"/>
        <v>0</v>
      </c>
      <c r="H178" s="30"/>
    </row>
    <row r="179" spans="3:8" s="29" customFormat="1" ht="15" hidden="1" customHeight="1" outlineLevel="2" x14ac:dyDescent="0.25">
      <c r="C179" s="29">
        <v>5</v>
      </c>
      <c r="D179" s="30" t="str">
        <f t="shared" si="14"/>
        <v>005220</v>
      </c>
      <c r="E179" s="34" t="str">
        <f>Nomenclature!A150&amp;Nomenclature!B150</f>
        <v xml:space="preserve">005220  Écubiers
</v>
      </c>
      <c r="F179" s="32">
        <f t="shared" ca="1" si="17"/>
        <v>0</v>
      </c>
      <c r="G179" s="33">
        <f t="shared" ca="1" si="18"/>
        <v>0</v>
      </c>
      <c r="H179" s="30"/>
    </row>
    <row r="180" spans="3:8" s="29" customFormat="1" ht="15" hidden="1" customHeight="1" outlineLevel="2" x14ac:dyDescent="0.25">
      <c r="C180" s="29">
        <v>5</v>
      </c>
      <c r="D180" s="30" t="str">
        <f t="shared" si="14"/>
        <v>005230</v>
      </c>
      <c r="E180" s="34" t="str">
        <f>Nomenclature!A151&amp;Nomenclature!B151</f>
        <v xml:space="preserve">005230  Bittes d’amarrage
</v>
      </c>
      <c r="F180" s="32">
        <f t="shared" ca="1" si="17"/>
        <v>0</v>
      </c>
      <c r="G180" s="33">
        <f t="shared" ca="1" si="18"/>
        <v>0</v>
      </c>
      <c r="H180" s="30"/>
    </row>
    <row r="181" spans="3:8" s="29" customFormat="1" ht="15" hidden="1" customHeight="1" outlineLevel="2" x14ac:dyDescent="0.25">
      <c r="C181" s="29">
        <v>5</v>
      </c>
      <c r="D181" s="30" t="str">
        <f t="shared" si="14"/>
        <v>005240</v>
      </c>
      <c r="E181" s="34" t="str">
        <f>Nomenclature!A152&amp;Nomenclature!B152</f>
        <v xml:space="preserve">005240  Chaumards
</v>
      </c>
      <c r="F181" s="32">
        <f t="shared" ca="1" si="17"/>
        <v>0</v>
      </c>
      <c r="G181" s="33">
        <f t="shared" ca="1" si="18"/>
        <v>0</v>
      </c>
      <c r="H181" s="30"/>
    </row>
    <row r="182" spans="3:8" s="29" customFormat="1" ht="15" hidden="1" customHeight="1" outlineLevel="2" x14ac:dyDescent="0.25">
      <c r="C182" s="29">
        <v>5</v>
      </c>
      <c r="D182" s="30" t="str">
        <f t="shared" si="14"/>
        <v>005250</v>
      </c>
      <c r="E182" s="34" t="str">
        <f>Nomenclature!A153&amp;Nomenclature!B153</f>
        <v xml:space="preserve">005250  Rouleaux de remorquage
</v>
      </c>
      <c r="F182" s="32">
        <f t="shared" ca="1" si="17"/>
        <v>0</v>
      </c>
      <c r="G182" s="33">
        <f t="shared" ca="1" si="18"/>
        <v>0</v>
      </c>
      <c r="H182" s="30"/>
    </row>
    <row r="183" spans="3:8" s="29" customFormat="1" ht="15" hidden="1" customHeight="1" outlineLevel="2" x14ac:dyDescent="0.25">
      <c r="C183" s="29">
        <v>5</v>
      </c>
      <c r="D183" s="30" t="str">
        <f t="shared" si="14"/>
        <v>005260</v>
      </c>
      <c r="E183" s="34" t="str">
        <f>Nomenclature!A154&amp;Nomenclature!B154</f>
        <v xml:space="preserve">005260  Taquets
</v>
      </c>
      <c r="F183" s="32">
        <f t="shared" ca="1" si="17"/>
        <v>0</v>
      </c>
      <c r="G183" s="33">
        <f t="shared" ca="1" si="18"/>
        <v>0</v>
      </c>
      <c r="H183" s="30"/>
    </row>
    <row r="184" spans="3:8" s="29" customFormat="1" ht="15" hidden="1" customHeight="1" outlineLevel="2" x14ac:dyDescent="0.25">
      <c r="C184" s="29">
        <v>5</v>
      </c>
      <c r="D184" s="30" t="str">
        <f t="shared" si="14"/>
        <v>005270</v>
      </c>
      <c r="E184" s="34" t="str">
        <f>Nomenclature!A155&amp;Nomenclature!B155</f>
        <v xml:space="preserve">005270  Tourets à aussières
</v>
      </c>
      <c r="F184" s="32">
        <f t="shared" ca="1" si="17"/>
        <v>0</v>
      </c>
      <c r="G184" s="33">
        <f t="shared" ca="1" si="18"/>
        <v>0</v>
      </c>
      <c r="H184" s="30"/>
    </row>
    <row r="185" spans="3:8" s="29" customFormat="1" ht="15" hidden="1" customHeight="1" outlineLevel="2" x14ac:dyDescent="0.25">
      <c r="C185" s="29">
        <v>5</v>
      </c>
      <c r="D185" s="30" t="str">
        <f t="shared" si="14"/>
        <v>005280</v>
      </c>
      <c r="E185" s="34" t="str">
        <f>Nomenclature!A156&amp;Nomenclature!B156</f>
        <v xml:space="preserve">005280  Aussières - remorques
</v>
      </c>
      <c r="F185" s="32">
        <f t="shared" ca="1" si="17"/>
        <v>0</v>
      </c>
      <c r="G185" s="33">
        <f t="shared" ca="1" si="18"/>
        <v>0</v>
      </c>
      <c r="H185" s="30"/>
    </row>
    <row r="186" spans="3:8" s="12" customFormat="1" hidden="1" outlineLevel="1" collapsed="1" x14ac:dyDescent="0.25">
      <c r="C186" s="12">
        <v>5</v>
      </c>
      <c r="D186" s="23" t="str">
        <f t="shared" si="14"/>
        <v>005300</v>
      </c>
      <c r="E186" s="24" t="str">
        <f>Nomenclature!A157&amp;Nomenclature!B157</f>
        <v xml:space="preserve">005300  GIRATION
</v>
      </c>
      <c r="F186" s="25">
        <f ca="1">SUM(F187:F194)</f>
        <v>0</v>
      </c>
      <c r="G186" s="26">
        <f ca="1">SUM(G187:G194)</f>
        <v>0</v>
      </c>
      <c r="H186" s="23"/>
    </row>
    <row r="187" spans="3:8" s="29" customFormat="1" ht="15" hidden="1" customHeight="1" outlineLevel="2" x14ac:dyDescent="0.25">
      <c r="C187" s="29">
        <v>5</v>
      </c>
      <c r="D187" s="30" t="s">
        <v>106</v>
      </c>
      <c r="E187" s="34" t="str">
        <f>E186</f>
        <v xml:space="preserve">005300  GIRATION
</v>
      </c>
      <c r="F187" s="32">
        <f t="shared" ref="F187:F194" ca="1" si="19">(SUMIF(INDIRECT("'"&amp;nomAs400&amp;"'!$F3:$F25000"),D187,INDIRECT("'"&amp;nomAs400&amp;"'!$J3:$J25000")))</f>
        <v>0</v>
      </c>
      <c r="G187" s="33">
        <f t="shared" ref="G187:G194" ca="1" si="20">(SUMIF(INDIRECT("'"&amp;nomAs400&amp;"'!$F3:$F25000"),D187,INDIRECT("'"&amp;nomAs400&amp;"'!$O3:$O25000")))</f>
        <v>0</v>
      </c>
      <c r="H187" s="30"/>
    </row>
    <row r="188" spans="3:8" s="29" customFormat="1" ht="15" hidden="1" customHeight="1" outlineLevel="2" x14ac:dyDescent="0.25">
      <c r="C188" s="29">
        <v>5</v>
      </c>
      <c r="D188" s="30" t="str">
        <f t="shared" si="14"/>
        <v>005310</v>
      </c>
      <c r="E188" s="34" t="str">
        <f>Nomenclature!A158&amp;Nomenclature!B158</f>
        <v xml:space="preserve">005310  Appareil à gouverner (avec châssis et centrale si autonome)
</v>
      </c>
      <c r="F188" s="32">
        <f t="shared" ca="1" si="19"/>
        <v>0</v>
      </c>
      <c r="G188" s="33">
        <f t="shared" ca="1" si="20"/>
        <v>0</v>
      </c>
      <c r="H188" s="30"/>
    </row>
    <row r="189" spans="3:8" s="29" customFormat="1" ht="15" hidden="1" customHeight="1" outlineLevel="2" x14ac:dyDescent="0.25">
      <c r="C189" s="29">
        <v>5</v>
      </c>
      <c r="D189" s="30" t="str">
        <f t="shared" si="14"/>
        <v>005320</v>
      </c>
      <c r="E189" s="34" t="str">
        <f>Nomenclature!A159&amp;Nomenclature!B159</f>
        <v xml:space="preserve">005320  Gouvernail et accessoires (safran, mèche,.)
</v>
      </c>
      <c r="F189" s="32">
        <f t="shared" ca="1" si="19"/>
        <v>0</v>
      </c>
      <c r="G189" s="33">
        <f t="shared" ca="1" si="20"/>
        <v>0</v>
      </c>
      <c r="H189" s="30"/>
    </row>
    <row r="190" spans="3:8" s="29" customFormat="1" ht="15" hidden="1" customHeight="1" outlineLevel="2" x14ac:dyDescent="0.25">
      <c r="C190" s="29">
        <v>5</v>
      </c>
      <c r="D190" s="30" t="str">
        <f t="shared" si="14"/>
        <v>005330</v>
      </c>
      <c r="E190" s="34" t="str">
        <f>Nomenclature!A160&amp;Nomenclature!B160</f>
        <v xml:space="preserve">005330  Accessoires de secours (barre franche, palans,.)
</v>
      </c>
      <c r="F190" s="32">
        <f t="shared" ca="1" si="19"/>
        <v>0</v>
      </c>
      <c r="G190" s="33">
        <f t="shared" ca="1" si="20"/>
        <v>0</v>
      </c>
      <c r="H190" s="30"/>
    </row>
    <row r="191" spans="3:8" s="29" customFormat="1" ht="15" hidden="1" customHeight="1" outlineLevel="2" x14ac:dyDescent="0.25">
      <c r="C191" s="29">
        <v>5</v>
      </c>
      <c r="D191" s="30" t="str">
        <f t="shared" si="14"/>
        <v>005340</v>
      </c>
      <c r="E191" s="34" t="str">
        <f>Nomenclature!A161&amp;Nomenclature!B161</f>
        <v xml:space="preserve">005340  Gouvernail actif
</v>
      </c>
      <c r="F191" s="32">
        <f t="shared" ca="1" si="19"/>
        <v>0</v>
      </c>
      <c r="G191" s="33">
        <f t="shared" ca="1" si="20"/>
        <v>0</v>
      </c>
      <c r="H191" s="30"/>
    </row>
    <row r="192" spans="3:8" s="29" customFormat="1" ht="15" hidden="1" customHeight="1" outlineLevel="2" x14ac:dyDescent="0.25">
      <c r="C192" s="29">
        <v>5</v>
      </c>
      <c r="D192" s="30" t="str">
        <f t="shared" si="14"/>
        <v>005350</v>
      </c>
      <c r="E192" s="34" t="str">
        <f>Nomenclature!A162&amp;Nomenclature!B162</f>
        <v xml:space="preserve">005350  Propulseurs transversaux (avec centrale si autonome)
</v>
      </c>
      <c r="F192" s="32">
        <f t="shared" ca="1" si="19"/>
        <v>0</v>
      </c>
      <c r="G192" s="33">
        <f t="shared" ca="1" si="20"/>
        <v>0</v>
      </c>
      <c r="H192" s="30"/>
    </row>
    <row r="193" spans="3:8" s="29" customFormat="1" ht="15" hidden="1" customHeight="1" outlineLevel="2" x14ac:dyDescent="0.25">
      <c r="C193" s="29">
        <v>5</v>
      </c>
      <c r="D193" s="30" t="str">
        <f t="shared" si="14"/>
        <v>005360</v>
      </c>
      <c r="E193" s="34" t="str">
        <f>Nomenclature!A163&amp;Nomenclature!B163</f>
        <v xml:space="preserve">005360  Tuyères fixes et orientables
</v>
      </c>
      <c r="F193" s="32">
        <f t="shared" ca="1" si="19"/>
        <v>0</v>
      </c>
      <c r="G193" s="33">
        <f t="shared" ca="1" si="20"/>
        <v>0</v>
      </c>
      <c r="H193" s="30"/>
    </row>
    <row r="194" spans="3:8" s="29" customFormat="1" ht="15" hidden="1" customHeight="1" outlineLevel="2" x14ac:dyDescent="0.25">
      <c r="C194" s="29">
        <v>5</v>
      </c>
      <c r="D194" s="30" t="str">
        <f t="shared" si="14"/>
        <v>005370</v>
      </c>
      <c r="E194" s="34" t="str">
        <f>Nomenclature!A164&amp;Nomenclature!B164</f>
        <v xml:space="preserve">005370  Tapes de pont
</v>
      </c>
      <c r="F194" s="32">
        <f t="shared" ca="1" si="19"/>
        <v>0</v>
      </c>
      <c r="G194" s="33">
        <f t="shared" ca="1" si="20"/>
        <v>0</v>
      </c>
      <c r="H194" s="30"/>
    </row>
    <row r="195" spans="3:8" s="12" customFormat="1" hidden="1" outlineLevel="1" collapsed="1" x14ac:dyDescent="0.25">
      <c r="C195" s="12">
        <v>5</v>
      </c>
      <c r="D195" s="23" t="str">
        <f t="shared" si="14"/>
        <v>005400</v>
      </c>
      <c r="E195" s="24" t="str">
        <f>Nomenclature!A165&amp;Nomenclature!B165</f>
        <v xml:space="preserve">005400  SAUVETAGE
</v>
      </c>
      <c r="F195" s="25">
        <f ca="1">SUM(F196:F200)</f>
        <v>0</v>
      </c>
      <c r="G195" s="26">
        <f ca="1">SUM(G196:G200)</f>
        <v>0</v>
      </c>
      <c r="H195" s="23"/>
    </row>
    <row r="196" spans="3:8" s="29" customFormat="1" ht="15" hidden="1" customHeight="1" outlineLevel="2" x14ac:dyDescent="0.25">
      <c r="C196" s="29">
        <v>5</v>
      </c>
      <c r="D196" s="30" t="s">
        <v>114</v>
      </c>
      <c r="E196" s="34" t="str">
        <f>E195</f>
        <v xml:space="preserve">005400  SAUVETAGE
</v>
      </c>
      <c r="F196" s="32">
        <f ca="1">(SUMIF(INDIRECT("'"&amp;nomAs400&amp;"'!$F3:$F25000"),D196,INDIRECT("'"&amp;nomAs400&amp;"'!$J3:$J25000")))</f>
        <v>0</v>
      </c>
      <c r="G196" s="33">
        <f ca="1">(SUMIF(INDIRECT("'"&amp;nomAs400&amp;"'!$F3:$F25000"),D196,INDIRECT("'"&amp;nomAs400&amp;"'!$O3:$O25000")))</f>
        <v>0</v>
      </c>
      <c r="H196" s="30"/>
    </row>
    <row r="197" spans="3:8" s="29" customFormat="1" ht="15" hidden="1" customHeight="1" outlineLevel="2" x14ac:dyDescent="0.25">
      <c r="C197" s="29">
        <v>5</v>
      </c>
      <c r="D197" s="30" t="str">
        <f t="shared" si="14"/>
        <v>005410</v>
      </c>
      <c r="E197" s="34" t="str">
        <f>Nomenclature!A166&amp;Nomenclature!B166</f>
        <v xml:space="preserve">005410  Matériels de sauvetage (radeaux, bouées, brassières, lance-amarre…)
</v>
      </c>
      <c r="F197" s="32">
        <f ca="1">(SUMIF(INDIRECT("'"&amp;nomAs400&amp;"'!$F3:$F25000"),D197,INDIRECT("'"&amp;nomAs400&amp;"'!$J3:$J25000")))</f>
        <v>0</v>
      </c>
      <c r="G197" s="33">
        <f ca="1">(SUMIF(INDIRECT("'"&amp;nomAs400&amp;"'!$F3:$F25000"),D197,INDIRECT("'"&amp;nomAs400&amp;"'!$O3:$O25000")))</f>
        <v>0</v>
      </c>
      <c r="H197" s="30"/>
    </row>
    <row r="198" spans="3:8" s="29" customFormat="1" ht="15" hidden="1" customHeight="1" outlineLevel="2" x14ac:dyDescent="0.25">
      <c r="C198" s="29">
        <v>5</v>
      </c>
      <c r="D198" s="30" t="str">
        <f t="shared" si="14"/>
        <v>005420</v>
      </c>
      <c r="E198" s="34" t="str">
        <f>Nomenclature!A167&amp;Nomenclature!B167</f>
        <v xml:space="preserve">005420  Supports de matériels de sauvetage
</v>
      </c>
      <c r="F198" s="32">
        <f ca="1">(SUMIF(INDIRECT("'"&amp;nomAs400&amp;"'!$F3:$F25000"),D198,INDIRECT("'"&amp;nomAs400&amp;"'!$J3:$J25000")))</f>
        <v>0</v>
      </c>
      <c r="G198" s="33">
        <f ca="1">(SUMIF(INDIRECT("'"&amp;nomAs400&amp;"'!$F3:$F25000"),D198,INDIRECT("'"&amp;nomAs400&amp;"'!$O3:$O25000")))</f>
        <v>0</v>
      </c>
      <c r="H198" s="30"/>
    </row>
    <row r="199" spans="3:8" s="29" customFormat="1" ht="15" hidden="1" customHeight="1" outlineLevel="2" x14ac:dyDescent="0.25">
      <c r="C199" s="29">
        <v>5</v>
      </c>
      <c r="D199" s="30" t="str">
        <f t="shared" si="14"/>
        <v>005430</v>
      </c>
      <c r="E199" s="34" t="str">
        <f>Nomenclature!A168&amp;Nomenclature!B168</f>
        <v xml:space="preserve">005430  Bossoirs avec accessoires de motorisation
</v>
      </c>
      <c r="F199" s="32">
        <f ca="1">(SUMIF(INDIRECT("'"&amp;nomAs400&amp;"'!$F3:$F25000"),D199,INDIRECT("'"&amp;nomAs400&amp;"'!$J3:$J25000")))</f>
        <v>0</v>
      </c>
      <c r="G199" s="33">
        <f ca="1">(SUMIF(INDIRECT("'"&amp;nomAs400&amp;"'!$F3:$F25000"),D199,INDIRECT("'"&amp;nomAs400&amp;"'!$O3:$O25000")))</f>
        <v>0</v>
      </c>
      <c r="H199" s="30"/>
    </row>
    <row r="200" spans="3:8" s="29" customFormat="1" ht="15" hidden="1" customHeight="1" outlineLevel="2" x14ac:dyDescent="0.25">
      <c r="C200" s="29">
        <v>5</v>
      </c>
      <c r="D200" s="30" t="str">
        <f t="shared" si="14"/>
        <v>005440</v>
      </c>
      <c r="E200" s="34" t="str">
        <f>Nomenclature!A169&amp;Nomenclature!B169</f>
        <v xml:space="preserve">005440  Embarcations de secours
</v>
      </c>
      <c r="F200" s="32">
        <f ca="1">(SUMIF(INDIRECT("'"&amp;nomAs400&amp;"'!$F3:$F25000"),D200,INDIRECT("'"&amp;nomAs400&amp;"'!$J3:$J25000")))</f>
        <v>0</v>
      </c>
      <c r="G200" s="33">
        <f ca="1">(SUMIF(INDIRECT("'"&amp;nomAs400&amp;"'!$F3:$F25000"),D200,INDIRECT("'"&amp;nomAs400&amp;"'!$O3:$O25000")))</f>
        <v>0</v>
      </c>
      <c r="H200" s="30"/>
    </row>
    <row r="201" spans="3:8" s="12" customFormat="1" hidden="1" outlineLevel="1" collapsed="1" x14ac:dyDescent="0.25">
      <c r="C201" s="12">
        <v>5</v>
      </c>
      <c r="D201" s="23" t="str">
        <f t="shared" si="14"/>
        <v>005500</v>
      </c>
      <c r="E201" s="24" t="str">
        <f>Nomenclature!A170&amp;Nomenclature!B170</f>
        <v xml:space="preserve">005500  MATURE, GREEMENT DE NAVIGATION
</v>
      </c>
      <c r="F201" s="25">
        <f ca="1">SUM(F202:F205)</f>
        <v>0</v>
      </c>
      <c r="G201" s="26">
        <f ca="1">SUM(G202:G205)</f>
        <v>0</v>
      </c>
      <c r="H201" s="23"/>
    </row>
    <row r="202" spans="3:8" s="29" customFormat="1" ht="15" hidden="1" customHeight="1" outlineLevel="2" x14ac:dyDescent="0.25">
      <c r="C202" s="29">
        <v>5</v>
      </c>
      <c r="D202" s="30" t="s">
        <v>118</v>
      </c>
      <c r="E202" s="34" t="str">
        <f>E201</f>
        <v xml:space="preserve">005500  MATURE, GREEMENT DE NAVIGATION
</v>
      </c>
      <c r="F202" s="32">
        <f ca="1">(SUMIF(INDIRECT("'"&amp;nomAs400&amp;"'!$F3:$F25000"),D202,INDIRECT("'"&amp;nomAs400&amp;"'!$J3:$J25000")))</f>
        <v>0</v>
      </c>
      <c r="G202" s="33">
        <f ca="1">(SUMIF(INDIRECT("'"&amp;nomAs400&amp;"'!$F3:$F25000"),D202,INDIRECT("'"&amp;nomAs400&amp;"'!$O3:$O25000")))</f>
        <v>0</v>
      </c>
      <c r="H202" s="30"/>
    </row>
    <row r="203" spans="3:8" s="29" customFormat="1" ht="15" hidden="1" customHeight="1" outlineLevel="2" x14ac:dyDescent="0.25">
      <c r="C203" s="29">
        <v>5</v>
      </c>
      <c r="D203" s="30" t="str">
        <f t="shared" si="14"/>
        <v>005510</v>
      </c>
      <c r="E203" s="34" t="str">
        <f>Nomenclature!A171&amp;Nomenclature!B171</f>
        <v xml:space="preserve">005510  Mâts AV et AR avec échelles
</v>
      </c>
      <c r="F203" s="32">
        <f ca="1">(SUMIF(INDIRECT("'"&amp;nomAs400&amp;"'!$F3:$F25000"),D203,INDIRECT("'"&amp;nomAs400&amp;"'!$J3:$J25000")))</f>
        <v>0</v>
      </c>
      <c r="G203" s="33">
        <f ca="1">(SUMIF(INDIRECT("'"&amp;nomAs400&amp;"'!$F3:$F25000"),D203,INDIRECT("'"&amp;nomAs400&amp;"'!$O3:$O25000")))</f>
        <v>0</v>
      </c>
      <c r="H203" s="30"/>
    </row>
    <row r="204" spans="3:8" s="29" customFormat="1" ht="15" hidden="1" customHeight="1" outlineLevel="2" x14ac:dyDescent="0.25">
      <c r="C204" s="29">
        <v>5</v>
      </c>
      <c r="D204" s="30" t="str">
        <f t="shared" si="14"/>
        <v>005520</v>
      </c>
      <c r="E204" s="34" t="str">
        <f>Nomenclature!A172&amp;Nomenclature!B172</f>
        <v xml:space="preserve">005520  Mâts support radars, feux, …
</v>
      </c>
      <c r="F204" s="32">
        <f ca="1">(SUMIF(INDIRECT("'"&amp;nomAs400&amp;"'!$F3:$F25000"),D204,INDIRECT("'"&amp;nomAs400&amp;"'!$J3:$J25000")))</f>
        <v>0</v>
      </c>
      <c r="G204" s="33">
        <f ca="1">(SUMIF(INDIRECT("'"&amp;nomAs400&amp;"'!$F3:$F25000"),D204,INDIRECT("'"&amp;nomAs400&amp;"'!$O3:$O25000")))</f>
        <v>0</v>
      </c>
      <c r="H204" s="30"/>
    </row>
    <row r="205" spans="3:8" s="29" customFormat="1" ht="15" hidden="1" customHeight="1" outlineLevel="2" x14ac:dyDescent="0.25">
      <c r="C205" s="29">
        <v>5</v>
      </c>
      <c r="D205" s="30" t="str">
        <f t="shared" si="14"/>
        <v>005530</v>
      </c>
      <c r="E205" s="34" t="str">
        <f>Nomenclature!A173&amp;Nomenclature!B173</f>
        <v xml:space="preserve">005530  Gréements haubans
</v>
      </c>
      <c r="F205" s="32">
        <f ca="1">(SUMIF(INDIRECT("'"&amp;nomAs400&amp;"'!$F3:$F25000"),D205,INDIRECT("'"&amp;nomAs400&amp;"'!$J3:$J25000")))</f>
        <v>0</v>
      </c>
      <c r="G205" s="33">
        <f ca="1">(SUMIF(INDIRECT("'"&amp;nomAs400&amp;"'!$F3:$F25000"),D205,INDIRECT("'"&amp;nomAs400&amp;"'!$O3:$O25000")))</f>
        <v>0</v>
      </c>
      <c r="H205" s="30"/>
    </row>
    <row r="206" spans="3:8" s="12" customFormat="1" hidden="1" outlineLevel="1" collapsed="1" x14ac:dyDescent="0.25">
      <c r="C206" s="12">
        <v>5</v>
      </c>
      <c r="D206" s="23" t="str">
        <f t="shared" si="14"/>
        <v>005700</v>
      </c>
      <c r="E206" s="24" t="str">
        <f>Nomenclature!A174&amp;Nomenclature!B174</f>
        <v xml:space="preserve">005700  PORTES – PANNEAUX – FERMETURES METALLIQUES
</v>
      </c>
      <c r="F206" s="25">
        <f ca="1">SUM(F207:F215)</f>
        <v>0</v>
      </c>
      <c r="G206" s="26">
        <f ca="1">SUM(G207:G215)</f>
        <v>0</v>
      </c>
      <c r="H206" s="23"/>
    </row>
    <row r="207" spans="3:8" s="29" customFormat="1" ht="15" hidden="1" customHeight="1" outlineLevel="2" x14ac:dyDescent="0.25">
      <c r="C207" s="29">
        <v>5</v>
      </c>
      <c r="D207" s="30" t="s">
        <v>122</v>
      </c>
      <c r="E207" s="34" t="str">
        <f>E206</f>
        <v xml:space="preserve">005700  PORTES – PANNEAUX – FERMETURES METALLIQUES
</v>
      </c>
      <c r="F207" s="32">
        <f t="shared" ref="F207:F215" ca="1" si="21">(SUMIF(INDIRECT("'"&amp;nomAs400&amp;"'!$F3:$F25000"),D207,INDIRECT("'"&amp;nomAs400&amp;"'!$J3:$J25000")))</f>
        <v>0</v>
      </c>
      <c r="G207" s="33">
        <f t="shared" ref="G207:G215" ca="1" si="22">(SUMIF(INDIRECT("'"&amp;nomAs400&amp;"'!$F3:$F25000"),D207,INDIRECT("'"&amp;nomAs400&amp;"'!$O3:$O25000")))</f>
        <v>0</v>
      </c>
      <c r="H207" s="30"/>
    </row>
    <row r="208" spans="3:8" s="29" customFormat="1" ht="15" hidden="1" customHeight="1" outlineLevel="2" x14ac:dyDescent="0.25">
      <c r="C208" s="29">
        <v>5</v>
      </c>
      <c r="D208" s="30" t="str">
        <f t="shared" si="14"/>
        <v>005710</v>
      </c>
      <c r="E208" s="34" t="str">
        <f>Nomenclature!A175&amp;Nomenclature!B175</f>
        <v xml:space="preserve">005710  Portes métalliques étanches (avec cadres)
</v>
      </c>
      <c r="F208" s="32">
        <f t="shared" ca="1" si="21"/>
        <v>0</v>
      </c>
      <c r="G208" s="33">
        <f t="shared" ca="1" si="22"/>
        <v>0</v>
      </c>
      <c r="H208" s="30"/>
    </row>
    <row r="209" spans="3:8" s="29" customFormat="1" ht="15" hidden="1" customHeight="1" outlineLevel="2" x14ac:dyDescent="0.25">
      <c r="C209" s="29">
        <v>5</v>
      </c>
      <c r="D209" s="30" t="str">
        <f t="shared" si="14"/>
        <v>005720</v>
      </c>
      <c r="E209" s="34" t="str">
        <f>Nomenclature!A176&amp;Nomenclature!B176</f>
        <v xml:space="preserve">005720  Portes métalliques de bordés, d’entrepont (avec cadres)
</v>
      </c>
      <c r="F209" s="32">
        <f t="shared" ca="1" si="21"/>
        <v>0</v>
      </c>
      <c r="G209" s="33">
        <f t="shared" ca="1" si="22"/>
        <v>0</v>
      </c>
      <c r="H209" s="30"/>
    </row>
    <row r="210" spans="3:8" s="29" customFormat="1" ht="15" hidden="1" customHeight="1" outlineLevel="2" x14ac:dyDescent="0.25">
      <c r="C210" s="29">
        <v>5</v>
      </c>
      <c r="D210" s="30" t="str">
        <f t="shared" si="14"/>
        <v>005730</v>
      </c>
      <c r="E210" s="34" t="str">
        <f>Nomenclature!A177&amp;Nomenclature!B177</f>
        <v xml:space="preserve">005730  Bouchons de trous d’hommes - portes de visite des cuves
</v>
      </c>
      <c r="F210" s="32">
        <f t="shared" ca="1" si="21"/>
        <v>0</v>
      </c>
      <c r="G210" s="33">
        <f t="shared" ca="1" si="22"/>
        <v>0</v>
      </c>
      <c r="H210" s="30"/>
    </row>
    <row r="211" spans="3:8" s="29" customFormat="1" ht="15" hidden="1" customHeight="1" outlineLevel="2" x14ac:dyDescent="0.25">
      <c r="C211" s="29">
        <v>5</v>
      </c>
      <c r="D211" s="30" t="str">
        <f t="shared" si="14"/>
        <v>005740</v>
      </c>
      <c r="E211" s="34" t="str">
        <f>Nomenclature!A178&amp;Nomenclature!B178</f>
        <v xml:space="preserve">005740  Nables
</v>
      </c>
      <c r="F211" s="32">
        <f t="shared" ca="1" si="21"/>
        <v>0</v>
      </c>
      <c r="G211" s="33">
        <f t="shared" ca="1" si="22"/>
        <v>0</v>
      </c>
      <c r="H211" s="30"/>
    </row>
    <row r="212" spans="3:8" s="29" customFormat="1" ht="15" hidden="1" customHeight="1" outlineLevel="2" x14ac:dyDescent="0.25">
      <c r="C212" s="29">
        <v>5</v>
      </c>
      <c r="D212" s="30" t="str">
        <f t="shared" si="14"/>
        <v>005750</v>
      </c>
      <c r="E212" s="34" t="str">
        <f>Nomenclature!A179&amp;Nomenclature!B179</f>
        <v xml:space="preserve">005750  Panneaux de ponts métalliques (avec cadres et surbauts)
</v>
      </c>
      <c r="F212" s="32">
        <f t="shared" ca="1" si="21"/>
        <v>0</v>
      </c>
      <c r="G212" s="33">
        <f t="shared" ca="1" si="22"/>
        <v>0</v>
      </c>
      <c r="H212" s="30"/>
    </row>
    <row r="213" spans="3:8" s="29" customFormat="1" ht="15" hidden="1" customHeight="1" outlineLevel="2" x14ac:dyDescent="0.25">
      <c r="C213" s="29">
        <v>5</v>
      </c>
      <c r="D213" s="30" t="str">
        <f t="shared" si="14"/>
        <v>005760</v>
      </c>
      <c r="E213" s="34" t="str">
        <f>Nomenclature!A180&amp;Nomenclature!B180</f>
        <v xml:space="preserve">005760  Hublots fixes et tournants
</v>
      </c>
      <c r="F213" s="32">
        <f t="shared" ca="1" si="21"/>
        <v>0</v>
      </c>
      <c r="G213" s="33">
        <f t="shared" ca="1" si="22"/>
        <v>0</v>
      </c>
      <c r="H213" s="30"/>
    </row>
    <row r="214" spans="3:8" s="29" customFormat="1" ht="15" hidden="1" customHeight="1" outlineLevel="2" x14ac:dyDescent="0.25">
      <c r="C214" s="29">
        <v>5</v>
      </c>
      <c r="D214" s="30" t="str">
        <f t="shared" si="14"/>
        <v>005770</v>
      </c>
      <c r="E214" s="34" t="str">
        <f>Nomenclature!A181&amp;Nomenclature!B181</f>
        <v xml:space="preserve">005770  Fenêtres, essuie-glaces
</v>
      </c>
      <c r="F214" s="32">
        <f t="shared" ca="1" si="21"/>
        <v>0</v>
      </c>
      <c r="G214" s="33">
        <f t="shared" ca="1" si="22"/>
        <v>0</v>
      </c>
      <c r="H214" s="30"/>
    </row>
    <row r="215" spans="3:8" s="29" customFormat="1" ht="15" hidden="1" customHeight="1" outlineLevel="2" x14ac:dyDescent="0.25">
      <c r="C215" s="29">
        <v>5</v>
      </c>
      <c r="D215" s="30" t="str">
        <f t="shared" si="14"/>
        <v>005780</v>
      </c>
      <c r="E215" s="34" t="str">
        <f>Nomenclature!A182&amp;Nomenclature!B182</f>
        <v xml:space="preserve">005780  Capots, claires-voies
</v>
      </c>
      <c r="F215" s="32">
        <f t="shared" ca="1" si="21"/>
        <v>0</v>
      </c>
      <c r="G215" s="33">
        <f t="shared" ca="1" si="22"/>
        <v>0</v>
      </c>
      <c r="H215" s="30"/>
    </row>
    <row r="216" spans="3:8" s="12" customFormat="1" hidden="1" outlineLevel="1" collapsed="1" x14ac:dyDescent="0.25">
      <c r="C216" s="12">
        <v>5</v>
      </c>
      <c r="D216" s="23" t="str">
        <f t="shared" si="14"/>
        <v>005800</v>
      </c>
      <c r="E216" s="24" t="str">
        <f>Nomenclature!A183&amp;Nomenclature!B183</f>
        <v xml:space="preserve">005800  ECHELLES – ESCALIERS – DESCENTES  – PASSERELLES METALLIQUES
</v>
      </c>
      <c r="F216" s="25">
        <f ca="1">SUM(F217:F229)</f>
        <v>0</v>
      </c>
      <c r="G216" s="26">
        <f ca="1">SUM(G217:G229)</f>
        <v>0</v>
      </c>
      <c r="H216" s="23"/>
    </row>
    <row r="217" spans="3:8" s="29" customFormat="1" ht="15" hidden="1" customHeight="1" outlineLevel="2" x14ac:dyDescent="0.25">
      <c r="C217" s="29">
        <v>5</v>
      </c>
      <c r="D217" s="30" t="s">
        <v>131</v>
      </c>
      <c r="E217" s="34" t="str">
        <f>E216</f>
        <v xml:space="preserve">005800  ECHELLES – ESCALIERS – DESCENTES  – PASSERELLES METALLIQUES
</v>
      </c>
      <c r="F217" s="32">
        <f t="shared" ref="F217:F229" ca="1" si="23">(SUMIF(INDIRECT("'"&amp;nomAs400&amp;"'!$F3:$F25000"),D217,INDIRECT("'"&amp;nomAs400&amp;"'!$J3:$J25000")))</f>
        <v>0</v>
      </c>
      <c r="G217" s="33">
        <f t="shared" ref="G217:G229" ca="1" si="24">(SUMIF(INDIRECT("'"&amp;nomAs400&amp;"'!$F3:$F25000"),D217,INDIRECT("'"&amp;nomAs400&amp;"'!$O3:$O25000")))</f>
        <v>0</v>
      </c>
      <c r="H217" s="30"/>
    </row>
    <row r="218" spans="3:8" s="29" customFormat="1" ht="15" hidden="1" customHeight="1" outlineLevel="2" x14ac:dyDescent="0.25">
      <c r="C218" s="29">
        <v>5</v>
      </c>
      <c r="D218" s="29" t="str">
        <f t="shared" si="14"/>
        <v>005810</v>
      </c>
      <c r="E218" s="36" t="str">
        <f>Nomenclature!A184&amp;Nomenclature!B184</f>
        <v xml:space="preserve">005810  Échelles et escaliers entreponts
</v>
      </c>
      <c r="F218" s="32">
        <f t="shared" ca="1" si="23"/>
        <v>0</v>
      </c>
      <c r="G218" s="33">
        <f t="shared" ca="1" si="24"/>
        <v>0</v>
      </c>
    </row>
    <row r="219" spans="3:8" s="29" customFormat="1" ht="15" hidden="1" customHeight="1" outlineLevel="2" x14ac:dyDescent="0.25">
      <c r="C219" s="29">
        <v>5</v>
      </c>
      <c r="D219" s="29" t="str">
        <f t="shared" si="14"/>
        <v>005820</v>
      </c>
      <c r="E219" s="36" t="str">
        <f>Nomenclature!A185&amp;Nomenclature!B185</f>
        <v xml:space="preserve">005820  Échelles de cales et de soutes
</v>
      </c>
      <c r="F219" s="32">
        <f t="shared" ca="1" si="23"/>
        <v>0</v>
      </c>
      <c r="G219" s="33">
        <f t="shared" ca="1" si="24"/>
        <v>0</v>
      </c>
    </row>
    <row r="220" spans="3:8" s="29" customFormat="1" ht="15" hidden="1" customHeight="1" outlineLevel="2" x14ac:dyDescent="0.25">
      <c r="C220" s="29">
        <v>5</v>
      </c>
      <c r="D220" s="29" t="str">
        <f t="shared" si="14"/>
        <v>005830</v>
      </c>
      <c r="E220" s="36" t="str">
        <f>Nomenclature!A186&amp;Nomenclature!B186</f>
        <v xml:space="preserve">005830  Passerelles et plates-formes de circulation sur ponts
</v>
      </c>
      <c r="F220" s="32">
        <f t="shared" ca="1" si="23"/>
        <v>0</v>
      </c>
      <c r="G220" s="33">
        <f t="shared" ca="1" si="24"/>
        <v>0</v>
      </c>
    </row>
    <row r="221" spans="3:8" s="29" customFormat="1" ht="15" hidden="1" customHeight="1" outlineLevel="2" x14ac:dyDescent="0.25">
      <c r="C221" s="29">
        <v>5</v>
      </c>
      <c r="D221" s="29" t="str">
        <f t="shared" si="14"/>
        <v>005840</v>
      </c>
      <c r="E221" s="36" t="str">
        <f>Nomenclature!A187&amp;Nomenclature!B187</f>
        <v xml:space="preserve">005840  Passavant, plates-formes…
</v>
      </c>
      <c r="F221" s="32">
        <f t="shared" ca="1" si="23"/>
        <v>0</v>
      </c>
      <c r="G221" s="33">
        <f t="shared" ca="1" si="24"/>
        <v>0</v>
      </c>
    </row>
    <row r="222" spans="3:8" s="29" customFormat="1" ht="15" hidden="1" customHeight="1" outlineLevel="2" x14ac:dyDescent="0.25">
      <c r="C222" s="29">
        <v>5</v>
      </c>
      <c r="D222" s="29" t="str">
        <f t="shared" si="14"/>
        <v>005850</v>
      </c>
      <c r="E222" s="36" t="str">
        <f>Nomenclature!A188&amp;Nomenclature!B188</f>
        <v xml:space="preserve">005850  Rambardes métalliques et mains courantes
</v>
      </c>
      <c r="F222" s="32">
        <f t="shared" ca="1" si="23"/>
        <v>0</v>
      </c>
      <c r="G222" s="33">
        <f t="shared" ca="1" si="24"/>
        <v>0</v>
      </c>
    </row>
    <row r="223" spans="3:8" s="29" customFormat="1" ht="15" hidden="1" customHeight="1" outlineLevel="2" x14ac:dyDescent="0.25">
      <c r="C223" s="29">
        <v>5</v>
      </c>
      <c r="D223" s="29" t="str">
        <f t="shared" si="14"/>
        <v>005860</v>
      </c>
      <c r="E223" s="36" t="str">
        <f>Nomenclature!A189&amp;Nomenclature!B189</f>
        <v xml:space="preserve">005860  Brise-lames
</v>
      </c>
      <c r="F223" s="32">
        <f t="shared" ca="1" si="23"/>
        <v>0</v>
      </c>
      <c r="G223" s="33">
        <f t="shared" ca="1" si="24"/>
        <v>0</v>
      </c>
    </row>
    <row r="224" spans="3:8" s="29" customFormat="1" ht="15" hidden="1" customHeight="1" outlineLevel="2" x14ac:dyDescent="0.25">
      <c r="C224" s="29">
        <v>5</v>
      </c>
      <c r="D224" s="29" t="str">
        <f t="shared" si="14"/>
        <v>005870</v>
      </c>
      <c r="E224" s="36" t="str">
        <f>Nomenclature!A190&amp;Nomenclature!B190</f>
        <v xml:space="preserve">005870  Parquet (machine)
</v>
      </c>
      <c r="F224" s="32">
        <f t="shared" ca="1" si="23"/>
        <v>0</v>
      </c>
      <c r="G224" s="33">
        <f t="shared" ca="1" si="24"/>
        <v>0</v>
      </c>
    </row>
    <row r="225" spans="3:8" s="29" customFormat="1" ht="15" hidden="1" customHeight="1" outlineLevel="2" x14ac:dyDescent="0.25">
      <c r="C225" s="29">
        <v>5</v>
      </c>
      <c r="D225" s="29" t="str">
        <f t="shared" si="14"/>
        <v>005900</v>
      </c>
      <c r="E225" s="36" t="str">
        <f>Nomenclature!A191&amp;Nomenclature!B191</f>
        <v xml:space="preserve">005900  DIVERS ACCESSOIRES
</v>
      </c>
      <c r="F225" s="32">
        <f t="shared" ca="1" si="23"/>
        <v>0</v>
      </c>
      <c r="G225" s="33">
        <f t="shared" ca="1" si="24"/>
        <v>0</v>
      </c>
    </row>
    <row r="226" spans="3:8" s="29" customFormat="1" ht="15" hidden="1" customHeight="1" outlineLevel="2" x14ac:dyDescent="0.25">
      <c r="C226" s="29">
        <v>5</v>
      </c>
      <c r="D226" s="29" t="str">
        <f t="shared" si="14"/>
        <v>005905</v>
      </c>
      <c r="E226" s="36" t="str">
        <f>Nomenclature!A192&amp;Nomenclature!B192</f>
        <v xml:space="preserve">005905  Pictogrammes, étiquettes, plans affichés, plaques de firme
</v>
      </c>
      <c r="F226" s="32">
        <f t="shared" ca="1" si="23"/>
        <v>0</v>
      </c>
      <c r="G226" s="33">
        <f t="shared" ca="1" si="24"/>
        <v>0</v>
      </c>
    </row>
    <row r="227" spans="3:8" s="29" customFormat="1" ht="15" hidden="1" customHeight="1" outlineLevel="2" x14ac:dyDescent="0.25">
      <c r="C227" s="29">
        <v>5</v>
      </c>
      <c r="D227" s="29" t="str">
        <f t="shared" si="14"/>
        <v>005910</v>
      </c>
      <c r="E227" s="36" t="str">
        <f>Nomenclature!A193&amp;Nomenclature!B193</f>
        <v xml:space="preserve">005910  Inscriptions de coque
</v>
      </c>
      <c r="F227" s="32">
        <f t="shared" ca="1" si="23"/>
        <v>0</v>
      </c>
      <c r="G227" s="33">
        <f t="shared" ca="1" si="24"/>
        <v>0</v>
      </c>
    </row>
    <row r="228" spans="3:8" s="29" customFormat="1" ht="15" hidden="1" customHeight="1" outlineLevel="2" x14ac:dyDescent="0.25">
      <c r="C228" s="29">
        <v>5</v>
      </c>
      <c r="D228" s="29" t="str">
        <f t="shared" si="14"/>
        <v>005920</v>
      </c>
      <c r="E228" s="36" t="str">
        <f>Nomenclature!A194&amp;Nomenclature!B194</f>
        <v xml:space="preserve">005920  Protection cathodique
</v>
      </c>
      <c r="F228" s="32">
        <f t="shared" ca="1" si="23"/>
        <v>0</v>
      </c>
      <c r="G228" s="33">
        <f t="shared" ca="1" si="24"/>
        <v>0</v>
      </c>
    </row>
    <row r="229" spans="3:8" s="29" customFormat="1" ht="15" hidden="1" customHeight="1" outlineLevel="2" x14ac:dyDescent="0.25">
      <c r="C229" s="29">
        <v>5</v>
      </c>
      <c r="D229" s="29" t="str">
        <f t="shared" ref="D229:D305" si="25">LEFT(E229,6)</f>
        <v>005930</v>
      </c>
      <c r="E229" s="36" t="str">
        <f>Nomenclature!A195&amp;Nomenclature!B195</f>
        <v xml:space="preserve">005930  Défenses caoutchouc, polyéthylène (sauf remorqueurs et pousseurs)
</v>
      </c>
      <c r="F229" s="32">
        <f t="shared" ca="1" si="23"/>
        <v>0</v>
      </c>
      <c r="G229" s="33">
        <f t="shared" ca="1" si="24"/>
        <v>0</v>
      </c>
    </row>
    <row r="230" spans="3:8" s="12" customFormat="1" collapsed="1" x14ac:dyDescent="0.25">
      <c r="C230" s="12">
        <v>6</v>
      </c>
      <c r="D230" s="15" t="str">
        <f t="shared" si="25"/>
        <v>006000</v>
      </c>
      <c r="E230" s="27" t="str">
        <f>Nomenclature!A196&amp;Nomenclature!B196</f>
        <v xml:space="preserve">006000      
  INSTALLATIONS SPECIALES            </v>
      </c>
      <c r="F230" s="17">
        <f ca="1">F231+F233+F249+F257+F267+F274</f>
        <v>0</v>
      </c>
      <c r="G230" s="18">
        <f ca="1">G231+G233+G249+G257+G267+G274</f>
        <v>0</v>
      </c>
      <c r="H230" s="63">
        <f ca="1">F230*$B6+G230</f>
        <v>0</v>
      </c>
    </row>
    <row r="231" spans="3:8" s="12" customFormat="1" hidden="1" outlineLevel="1" collapsed="1" x14ac:dyDescent="0.25">
      <c r="C231" s="12">
        <v>6</v>
      </c>
      <c r="D231" s="23" t="s">
        <v>143</v>
      </c>
      <c r="E231" s="24" t="str">
        <f>E230</f>
        <v xml:space="preserve">006000      
  INSTALLATIONS SPECIALES            </v>
      </c>
      <c r="F231" s="25">
        <f ca="1">SUM(F232)</f>
        <v>0</v>
      </c>
      <c r="G231" s="26">
        <f ca="1">SUM(G232)</f>
        <v>0</v>
      </c>
      <c r="H231" s="23"/>
    </row>
    <row r="232" spans="3:8" s="29" customFormat="1" ht="15" hidden="1" customHeight="1" outlineLevel="2" x14ac:dyDescent="0.25">
      <c r="C232" s="29">
        <v>6</v>
      </c>
      <c r="D232" s="30" t="s">
        <v>143</v>
      </c>
      <c r="E232" s="37" t="str">
        <f>E230</f>
        <v xml:space="preserve">006000      
  INSTALLATIONS SPECIALES            </v>
      </c>
      <c r="F232" s="32">
        <f ca="1">(SUMIF(INDIRECT("'"&amp;nomAs400&amp;"'!$F3:$F25000"),D232,INDIRECT("'"&amp;nomAs400&amp;"'!$J3:$J25000")))</f>
        <v>0</v>
      </c>
      <c r="G232" s="33">
        <f ca="1">(SUMIF(INDIRECT("'"&amp;nomAs400&amp;"'!$F3:$F25000"),D232,INDIRECT("'"&amp;nomAs400&amp;"'!$O3:$O25000")))</f>
        <v>0</v>
      </c>
      <c r="H232" s="30"/>
    </row>
    <row r="233" spans="3:8" s="12" customFormat="1" hidden="1" outlineLevel="1" collapsed="1" x14ac:dyDescent="0.25">
      <c r="C233" s="12">
        <v>6</v>
      </c>
      <c r="D233" s="23" t="str">
        <f t="shared" si="25"/>
        <v>006100</v>
      </c>
      <c r="E233" s="24" t="str">
        <f>Nomenclature!A197&amp;Nomenclature!B197</f>
        <v xml:space="preserve">006100  INSTALLATIONS DE PONT
</v>
      </c>
      <c r="F233" s="25">
        <f ca="1">SUM(F234:F248)</f>
        <v>0</v>
      </c>
      <c r="G233" s="26">
        <f ca="1">SUM(G234:G248)</f>
        <v>0</v>
      </c>
      <c r="H233" s="23"/>
    </row>
    <row r="234" spans="3:8" s="29" customFormat="1" ht="15" hidden="1" customHeight="1" outlineLevel="2" x14ac:dyDescent="0.25">
      <c r="C234" s="29">
        <v>6</v>
      </c>
      <c r="D234" s="30" t="s">
        <v>144</v>
      </c>
      <c r="E234" s="34" t="str">
        <f>E233</f>
        <v xml:space="preserve">006100  INSTALLATIONS DE PONT
</v>
      </c>
      <c r="F234" s="32">
        <f t="shared" ref="F234:F248" ca="1" si="26">(SUMIF(INDIRECT("'"&amp;nomAs400&amp;"'!$F3:$F25000"),D234,INDIRECT("'"&amp;nomAs400&amp;"'!$J3:$J25000")))</f>
        <v>0</v>
      </c>
      <c r="G234" s="33">
        <f t="shared" ref="G234:G248" ca="1" si="27">(SUMIF(INDIRECT("'"&amp;nomAs400&amp;"'!$F3:$F25000"),D234,INDIRECT("'"&amp;nomAs400&amp;"'!$O3:$O25000")))</f>
        <v>0</v>
      </c>
      <c r="H234" s="30"/>
    </row>
    <row r="235" spans="3:8" s="29" customFormat="1" ht="15" hidden="1" customHeight="1" outlineLevel="2" x14ac:dyDescent="0.25">
      <c r="C235" s="29">
        <v>6</v>
      </c>
      <c r="D235" s="30" t="str">
        <f t="shared" si="25"/>
        <v>006105</v>
      </c>
      <c r="E235" s="34" t="str">
        <f>Nomenclature!A198&amp;Nomenclature!B198</f>
        <v xml:space="preserve">006105  Portiques fixes et mobiles
</v>
      </c>
      <c r="F235" s="32">
        <f t="shared" ca="1" si="26"/>
        <v>0</v>
      </c>
      <c r="G235" s="33">
        <f t="shared" ca="1" si="27"/>
        <v>0</v>
      </c>
      <c r="H235" s="30"/>
    </row>
    <row r="236" spans="3:8" s="29" customFormat="1" ht="15" hidden="1" customHeight="1" outlineLevel="2" x14ac:dyDescent="0.25">
      <c r="C236" s="29">
        <v>6</v>
      </c>
      <c r="D236" s="30" t="str">
        <f t="shared" si="25"/>
        <v>006110</v>
      </c>
      <c r="E236" s="34" t="str">
        <f>Nomenclature!A199&amp;Nomenclature!B199</f>
        <v xml:space="preserve">006110  Cornes et mâts de charge, vis de mulet, bigues
</v>
      </c>
      <c r="F236" s="32">
        <f t="shared" ca="1" si="26"/>
        <v>0</v>
      </c>
      <c r="G236" s="33">
        <f t="shared" ca="1" si="27"/>
        <v>0</v>
      </c>
      <c r="H236" s="30"/>
    </row>
    <row r="237" spans="3:8" s="29" customFormat="1" ht="15" hidden="1" customHeight="1" outlineLevel="2" x14ac:dyDescent="0.25">
      <c r="C237" s="29">
        <v>6</v>
      </c>
      <c r="D237" s="30" t="str">
        <f t="shared" si="25"/>
        <v>006115</v>
      </c>
      <c r="E237" s="34" t="str">
        <f>Nomenclature!A200&amp;Nomenclature!B200</f>
        <v xml:space="preserve">006115  Potences, mâtereaux et mâts spéciaux
</v>
      </c>
      <c r="F237" s="32">
        <f t="shared" ca="1" si="26"/>
        <v>0</v>
      </c>
      <c r="G237" s="33">
        <f t="shared" ca="1" si="27"/>
        <v>0</v>
      </c>
      <c r="H237" s="30"/>
    </row>
    <row r="238" spans="3:8" s="29" customFormat="1" ht="15" hidden="1" customHeight="1" outlineLevel="2" x14ac:dyDescent="0.25">
      <c r="C238" s="29">
        <v>6</v>
      </c>
      <c r="D238" s="30" t="str">
        <f t="shared" si="25"/>
        <v>006120</v>
      </c>
      <c r="E238" s="34" t="str">
        <f>Nomenclature!A201&amp;Nomenclature!B201</f>
        <v xml:space="preserve">006120  Équipements de pêche (treuils, enrouleurs, etc.) avec châssis
</v>
      </c>
      <c r="F238" s="32">
        <f t="shared" ca="1" si="26"/>
        <v>0</v>
      </c>
      <c r="G238" s="33">
        <f t="shared" ca="1" si="27"/>
        <v>0</v>
      </c>
      <c r="H238" s="30"/>
    </row>
    <row r="239" spans="3:8" s="29" customFormat="1" ht="15" hidden="1" customHeight="1" outlineLevel="2" x14ac:dyDescent="0.25">
      <c r="C239" s="29">
        <v>6</v>
      </c>
      <c r="D239" s="30" t="str">
        <f t="shared" si="25"/>
        <v>006125</v>
      </c>
      <c r="E239" s="34" t="str">
        <f>Nomenclature!A202&amp;Nomenclature!B202</f>
        <v xml:space="preserve">006125  Treuils de remorquage, treuils scientifiques, treuils spéciaux, power block
</v>
      </c>
      <c r="F239" s="32">
        <f t="shared" ca="1" si="26"/>
        <v>0</v>
      </c>
      <c r="G239" s="33">
        <f t="shared" ca="1" si="27"/>
        <v>0</v>
      </c>
      <c r="H239" s="30"/>
    </row>
    <row r="240" spans="3:8" s="29" customFormat="1" ht="15" hidden="1" customHeight="1" outlineLevel="2" x14ac:dyDescent="0.25">
      <c r="C240" s="29">
        <v>6</v>
      </c>
      <c r="D240" s="30" t="str">
        <f t="shared" si="25"/>
        <v>006130</v>
      </c>
      <c r="E240" s="34" t="str">
        <f>Nomenclature!A203&amp;Nomenclature!B203</f>
        <v xml:space="preserve">006130  Grues (avec centrale si autonome)
</v>
      </c>
      <c r="F240" s="32">
        <f t="shared" ca="1" si="26"/>
        <v>0</v>
      </c>
      <c r="G240" s="33">
        <f t="shared" ca="1" si="27"/>
        <v>0</v>
      </c>
      <c r="H240" s="30"/>
    </row>
    <row r="241" spans="3:8" s="29" customFormat="1" ht="15" hidden="1" customHeight="1" outlineLevel="2" x14ac:dyDescent="0.25">
      <c r="C241" s="29">
        <v>6</v>
      </c>
      <c r="D241" s="30" t="str">
        <f t="shared" si="25"/>
        <v>006135</v>
      </c>
      <c r="E241" s="34" t="str">
        <f>Nomenclature!A204&amp;Nomenclature!B204</f>
        <v xml:space="preserve">006135  Câbles, cordages des installations spéciales
</v>
      </c>
      <c r="F241" s="32">
        <f t="shared" ca="1" si="26"/>
        <v>0</v>
      </c>
      <c r="G241" s="33">
        <f t="shared" ca="1" si="27"/>
        <v>0</v>
      </c>
      <c r="H241" s="30"/>
    </row>
    <row r="242" spans="3:8" s="29" customFormat="1" ht="15" hidden="1" customHeight="1" outlineLevel="2" x14ac:dyDescent="0.25">
      <c r="C242" s="29">
        <v>6</v>
      </c>
      <c r="D242" s="30" t="str">
        <f t="shared" si="25"/>
        <v>006140</v>
      </c>
      <c r="E242" s="34" t="str">
        <f>Nomenclature!A205&amp;Nomenclature!B205</f>
        <v xml:space="preserve">006140  Châssis, bâtis et carlinguages des installations spéciales
</v>
      </c>
      <c r="F242" s="32">
        <f t="shared" ca="1" si="26"/>
        <v>0</v>
      </c>
      <c r="G242" s="33">
        <f t="shared" ca="1" si="27"/>
        <v>0</v>
      </c>
      <c r="H242" s="30"/>
    </row>
    <row r="243" spans="3:8" s="29" customFormat="1" ht="15" hidden="1" customHeight="1" outlineLevel="2" x14ac:dyDescent="0.25">
      <c r="C243" s="29">
        <v>6</v>
      </c>
      <c r="D243" s="30" t="str">
        <f t="shared" si="25"/>
        <v>006145</v>
      </c>
      <c r="E243" s="34" t="str">
        <f>Nomenclature!A206&amp;Nomenclature!B206</f>
        <v xml:space="preserve">006145  Chapes de chalutage
</v>
      </c>
      <c r="F243" s="32">
        <f t="shared" ca="1" si="26"/>
        <v>0</v>
      </c>
      <c r="G243" s="33">
        <f t="shared" ca="1" si="27"/>
        <v>0</v>
      </c>
      <c r="H243" s="30"/>
    </row>
    <row r="244" spans="3:8" s="29" customFormat="1" ht="15" hidden="1" customHeight="1" outlineLevel="2" x14ac:dyDescent="0.25">
      <c r="C244" s="29">
        <v>6</v>
      </c>
      <c r="D244" s="30" t="str">
        <f t="shared" si="25"/>
        <v>006150</v>
      </c>
      <c r="E244" s="34" t="str">
        <f>Nomenclature!A207&amp;Nomenclature!B207</f>
        <v xml:space="preserve">006150  Rouleaux de lisse, cargo rail
</v>
      </c>
      <c r="F244" s="32">
        <f t="shared" ca="1" si="26"/>
        <v>0</v>
      </c>
      <c r="G244" s="33">
        <f t="shared" ca="1" si="27"/>
        <v>0</v>
      </c>
      <c r="H244" s="30"/>
    </row>
    <row r="245" spans="3:8" s="29" customFormat="1" ht="15" hidden="1" customHeight="1" outlineLevel="2" x14ac:dyDescent="0.25">
      <c r="C245" s="29">
        <v>6</v>
      </c>
      <c r="D245" s="30" t="str">
        <f t="shared" si="25"/>
        <v>006155</v>
      </c>
      <c r="E245" s="34" t="str">
        <f>Nomenclature!A208&amp;Nomenclature!B208</f>
        <v xml:space="preserve">006155  Système “ MARELEC ”
</v>
      </c>
      <c r="F245" s="32">
        <f t="shared" ca="1" si="26"/>
        <v>0</v>
      </c>
      <c r="G245" s="33">
        <f t="shared" ca="1" si="27"/>
        <v>0</v>
      </c>
      <c r="H245" s="30"/>
    </row>
    <row r="246" spans="3:8" s="29" customFormat="1" ht="15" hidden="1" customHeight="1" outlineLevel="2" x14ac:dyDescent="0.25">
      <c r="C246" s="29">
        <v>6</v>
      </c>
      <c r="D246" s="30" t="str">
        <f t="shared" si="25"/>
        <v>006160</v>
      </c>
      <c r="E246" s="34" t="str">
        <f>Nomenclature!A209&amp;Nomenclature!B209</f>
        <v xml:space="preserve">006160  Gréement de pêche (poulies, renvois, etc.)
</v>
      </c>
      <c r="F246" s="32">
        <f t="shared" ca="1" si="26"/>
        <v>0</v>
      </c>
      <c r="G246" s="33">
        <f t="shared" ca="1" si="27"/>
        <v>0</v>
      </c>
      <c r="H246" s="30"/>
    </row>
    <row r="247" spans="3:8" s="29" customFormat="1" ht="15" hidden="1" customHeight="1" outlineLevel="2" x14ac:dyDescent="0.25">
      <c r="C247" s="29">
        <v>6</v>
      </c>
      <c r="D247" s="30" t="str">
        <f t="shared" si="25"/>
        <v>006165</v>
      </c>
      <c r="E247" s="34" t="str">
        <f>Nomenclature!A210&amp;Nomenclature!B210</f>
        <v xml:space="preserve">006165  Installations de remorquage (treuils, towing pins, crocs…)
</v>
      </c>
      <c r="F247" s="32">
        <f t="shared" ca="1" si="26"/>
        <v>0</v>
      </c>
      <c r="G247" s="33">
        <f t="shared" ca="1" si="27"/>
        <v>0</v>
      </c>
      <c r="H247" s="30"/>
    </row>
    <row r="248" spans="3:8" s="29" customFormat="1" ht="15" hidden="1" customHeight="1" outlineLevel="2" x14ac:dyDescent="0.25">
      <c r="C248" s="29">
        <v>6</v>
      </c>
      <c r="D248" s="30" t="str">
        <f t="shared" si="25"/>
        <v>006170</v>
      </c>
      <c r="E248" s="34" t="str">
        <f>Nomenclature!A211&amp;Nomenclature!B211</f>
        <v xml:space="preserve">006170  Installations cargo (pad-eyes, lashing eyes, fontaines, conteneurs…)
</v>
      </c>
      <c r="F248" s="32">
        <f t="shared" ca="1" si="26"/>
        <v>0</v>
      </c>
      <c r="G248" s="33">
        <f t="shared" ca="1" si="27"/>
        <v>0</v>
      </c>
      <c r="H248" s="30"/>
    </row>
    <row r="249" spans="3:8" s="12" customFormat="1" hidden="1" outlineLevel="1" collapsed="1" x14ac:dyDescent="0.25">
      <c r="C249" s="12">
        <v>6</v>
      </c>
      <c r="D249" s="23" t="str">
        <f t="shared" si="25"/>
        <v>006200</v>
      </c>
      <c r="E249" s="24" t="str">
        <f>Nomenclature!A212&amp;Nomenclature!B212</f>
        <v xml:space="preserve">006200  INSTALLATIONS D’ENTREPONT (TRAITEMENT DU POISSON)
</v>
      </c>
      <c r="F249" s="25">
        <f ca="1">SUM(F250:F256)</f>
        <v>0</v>
      </c>
      <c r="G249" s="26">
        <f ca="1">SUM(G250:G256)</f>
        <v>0</v>
      </c>
      <c r="H249" s="23"/>
    </row>
    <row r="250" spans="3:8" s="29" customFormat="1" ht="15" hidden="1" customHeight="1" outlineLevel="2" x14ac:dyDescent="0.25">
      <c r="C250" s="29">
        <v>6</v>
      </c>
      <c r="D250" s="30" t="s">
        <v>155</v>
      </c>
      <c r="E250" s="34" t="str">
        <f>E249</f>
        <v xml:space="preserve">006200  INSTALLATIONS D’ENTREPONT (TRAITEMENT DU POISSON)
</v>
      </c>
      <c r="F250" s="32">
        <f t="shared" ref="F250:F256" ca="1" si="28">(SUMIF(INDIRECT("'"&amp;nomAs400&amp;"'!$F3:$F25000"),D250,INDIRECT("'"&amp;nomAs400&amp;"'!$J3:$J25000")))</f>
        <v>0</v>
      </c>
      <c r="G250" s="33">
        <f t="shared" ref="G250:G256" ca="1" si="29">(SUMIF(INDIRECT("'"&amp;nomAs400&amp;"'!$F3:$F25000"),D250,INDIRECT("'"&amp;nomAs400&amp;"'!$O3:$O25000")))</f>
        <v>0</v>
      </c>
      <c r="H250" s="30"/>
    </row>
    <row r="251" spans="3:8" s="29" customFormat="1" ht="15" hidden="1" customHeight="1" outlineLevel="2" x14ac:dyDescent="0.25">
      <c r="C251" s="29">
        <v>6</v>
      </c>
      <c r="D251" s="30" t="str">
        <f t="shared" si="25"/>
        <v>006210</v>
      </c>
      <c r="E251" s="34" t="str">
        <f>Nomenclature!A213&amp;Nomenclature!B213</f>
        <v xml:space="preserve">006210  Tapis roulants - transrouleurs (y compris moteurs)
</v>
      </c>
      <c r="F251" s="32">
        <f t="shared" ca="1" si="28"/>
        <v>0</v>
      </c>
      <c r="G251" s="33">
        <f t="shared" ca="1" si="29"/>
        <v>0</v>
      </c>
      <c r="H251" s="30"/>
    </row>
    <row r="252" spans="3:8" s="29" customFormat="1" ht="15" hidden="1" customHeight="1" outlineLevel="2" x14ac:dyDescent="0.25">
      <c r="C252" s="29">
        <v>6</v>
      </c>
      <c r="D252" s="30" t="str">
        <f t="shared" si="25"/>
        <v>006220</v>
      </c>
      <c r="E252" s="34" t="str">
        <f>Nomenclature!A214&amp;Nomenclature!B214</f>
        <v xml:space="preserve">006220  Goulottes - trémies - paniers - rehausses de cuves - planches de parc
</v>
      </c>
      <c r="F252" s="32">
        <f t="shared" ca="1" si="28"/>
        <v>0</v>
      </c>
      <c r="G252" s="33">
        <f t="shared" ca="1" si="29"/>
        <v>0</v>
      </c>
      <c r="H252" s="30"/>
    </row>
    <row r="253" spans="3:8" s="29" customFormat="1" ht="15" hidden="1" customHeight="1" outlineLevel="2" x14ac:dyDescent="0.25">
      <c r="C253" s="29">
        <v>6</v>
      </c>
      <c r="D253" s="30" t="str">
        <f t="shared" si="25"/>
        <v>006230</v>
      </c>
      <c r="E253" s="34" t="str">
        <f>Nomenclature!A215&amp;Nomenclature!B215</f>
        <v xml:space="preserve">006230  Équipements de traitement du poisson (éviscération, lavage, pesage)
</v>
      </c>
      <c r="F253" s="32">
        <f t="shared" ca="1" si="28"/>
        <v>0</v>
      </c>
      <c r="G253" s="33">
        <f t="shared" ca="1" si="29"/>
        <v>0</v>
      </c>
      <c r="H253" s="30"/>
    </row>
    <row r="254" spans="3:8" s="29" customFormat="1" ht="15" hidden="1" customHeight="1" outlineLevel="2" x14ac:dyDescent="0.25">
      <c r="C254" s="29">
        <v>6</v>
      </c>
      <c r="D254" s="30" t="str">
        <f t="shared" si="25"/>
        <v>006240</v>
      </c>
      <c r="E254" s="34" t="str">
        <f>Nomenclature!A216&amp;Nomenclature!B216</f>
        <v xml:space="preserve">006240  Équipements de cuisson, de congélation, de surgélation
</v>
      </c>
      <c r="F254" s="32">
        <f t="shared" ca="1" si="28"/>
        <v>0</v>
      </c>
      <c r="G254" s="33">
        <f t="shared" ca="1" si="29"/>
        <v>0</v>
      </c>
      <c r="H254" s="30"/>
    </row>
    <row r="255" spans="3:8" s="29" customFormat="1" ht="15" hidden="1" customHeight="1" outlineLevel="2" x14ac:dyDescent="0.25">
      <c r="C255" s="29">
        <v>6</v>
      </c>
      <c r="D255" s="30" t="str">
        <f t="shared" si="25"/>
        <v>006250</v>
      </c>
      <c r="E255" s="34" t="str">
        <f>Nomenclature!A217&amp;Nomenclature!B217</f>
        <v xml:space="preserve">006250  Treuils et palans de manutentions
</v>
      </c>
      <c r="F255" s="32">
        <f t="shared" ca="1" si="28"/>
        <v>0</v>
      </c>
      <c r="G255" s="33">
        <f t="shared" ca="1" si="29"/>
        <v>0</v>
      </c>
      <c r="H255" s="30"/>
    </row>
    <row r="256" spans="3:8" s="29" customFormat="1" ht="15" hidden="1" customHeight="1" outlineLevel="2" x14ac:dyDescent="0.25">
      <c r="C256" s="29">
        <v>6</v>
      </c>
      <c r="D256" s="30" t="str">
        <f t="shared" si="25"/>
        <v>006260</v>
      </c>
      <c r="E256" s="34" t="str">
        <f>Nomenclature!A218&amp;Nomenclature!B218</f>
        <v xml:space="preserve">006260  Diverses fixations des installations d’entrepont
</v>
      </c>
      <c r="F256" s="32">
        <f t="shared" ca="1" si="28"/>
        <v>0</v>
      </c>
      <c r="G256" s="33">
        <f t="shared" ca="1" si="29"/>
        <v>0</v>
      </c>
      <c r="H256" s="30"/>
    </row>
    <row r="257" spans="3:8" s="12" customFormat="1" hidden="1" outlineLevel="1" collapsed="1" x14ac:dyDescent="0.25">
      <c r="C257" s="12">
        <v>6</v>
      </c>
      <c r="D257" s="23" t="str">
        <f t="shared" si="25"/>
        <v>006300</v>
      </c>
      <c r="E257" s="24" t="str">
        <f>Nomenclature!A219&amp;Nomenclature!B219</f>
        <v xml:space="preserve">006300  INSTALLATIONS DE STOCKAGE
</v>
      </c>
      <c r="F257" s="25">
        <f ca="1">SUM(F258:F266)</f>
        <v>0</v>
      </c>
      <c r="G257" s="26">
        <f ca="1">SUM(G258:G266)</f>
        <v>0</v>
      </c>
      <c r="H257" s="23"/>
    </row>
    <row r="258" spans="3:8" s="29" customFormat="1" ht="15" hidden="1" customHeight="1" outlineLevel="2" x14ac:dyDescent="0.25">
      <c r="C258" s="29">
        <v>6</v>
      </c>
      <c r="D258" s="30" t="s">
        <v>159</v>
      </c>
      <c r="E258" s="34" t="str">
        <f>E257</f>
        <v xml:space="preserve">006300  INSTALLATIONS DE STOCKAGE
</v>
      </c>
      <c r="F258" s="32">
        <f t="shared" ref="F258:F266" ca="1" si="30">(SUMIF(INDIRECT("'"&amp;nomAs400&amp;"'!$F3:$F25000"),D258,INDIRECT("'"&amp;nomAs400&amp;"'!$J3:$J25000")))</f>
        <v>0</v>
      </c>
      <c r="G258" s="33">
        <f t="shared" ref="G258:G266" ca="1" si="31">(SUMIF(INDIRECT("'"&amp;nomAs400&amp;"'!$F3:$F25000"),D258,INDIRECT("'"&amp;nomAs400&amp;"'!$O3:$O25000")))</f>
        <v>0</v>
      </c>
      <c r="H258" s="30"/>
    </row>
    <row r="259" spans="3:8" s="29" customFormat="1" ht="15" hidden="1" customHeight="1" outlineLevel="2" x14ac:dyDescent="0.25">
      <c r="C259" s="29">
        <v>6</v>
      </c>
      <c r="D259" s="30" t="str">
        <f t="shared" si="25"/>
        <v>006310</v>
      </c>
      <c r="E259" s="34" t="str">
        <f>Nomenclature!A220&amp;Nomenclature!B220</f>
        <v xml:space="preserve">006310  Cales de stockage avec leur vaigrage et isolation
</v>
      </c>
      <c r="F259" s="32">
        <f t="shared" ca="1" si="30"/>
        <v>0</v>
      </c>
      <c r="G259" s="33">
        <f t="shared" ca="1" si="31"/>
        <v>0</v>
      </c>
      <c r="H259" s="30"/>
    </row>
    <row r="260" spans="3:8" s="29" customFormat="1" ht="15" hidden="1" customHeight="1" outlineLevel="2" x14ac:dyDescent="0.25">
      <c r="C260" s="29">
        <v>6</v>
      </c>
      <c r="D260" s="30" t="str">
        <f t="shared" si="25"/>
        <v>006320</v>
      </c>
      <c r="E260" s="34" t="str">
        <f>Nomenclature!A221&amp;Nomenclature!B221</f>
        <v xml:space="preserve">006320  Cuves de stockage avec leur isolation
</v>
      </c>
      <c r="F260" s="32">
        <f t="shared" ca="1" si="30"/>
        <v>0</v>
      </c>
      <c r="G260" s="33">
        <f t="shared" ca="1" si="31"/>
        <v>0</v>
      </c>
      <c r="H260" s="30"/>
    </row>
    <row r="261" spans="3:8" s="29" customFormat="1" ht="15" hidden="1" customHeight="1" outlineLevel="2" x14ac:dyDescent="0.25">
      <c r="C261" s="29">
        <v>6</v>
      </c>
      <c r="D261" s="30" t="str">
        <f t="shared" si="25"/>
        <v>006330</v>
      </c>
      <c r="E261" s="34" t="str">
        <f>Nomenclature!A222&amp;Nomenclature!B222</f>
        <v xml:space="preserve">006330  Planchers et parquets de cales
</v>
      </c>
      <c r="F261" s="32">
        <f t="shared" ca="1" si="30"/>
        <v>0</v>
      </c>
      <c r="G261" s="33">
        <f t="shared" ca="1" si="31"/>
        <v>0</v>
      </c>
      <c r="H261" s="30"/>
    </row>
    <row r="262" spans="3:8" s="29" customFormat="1" ht="15" hidden="1" customHeight="1" outlineLevel="2" x14ac:dyDescent="0.25">
      <c r="C262" s="29">
        <v>6</v>
      </c>
      <c r="D262" s="30" t="str">
        <f t="shared" si="25"/>
        <v>006340</v>
      </c>
      <c r="E262" s="34" t="str">
        <f>Nomenclature!A223&amp;Nomenclature!B223</f>
        <v xml:space="preserve">006340  Panneaux de cuves et de cales
</v>
      </c>
      <c r="F262" s="32">
        <f t="shared" ca="1" si="30"/>
        <v>0</v>
      </c>
      <c r="G262" s="33">
        <f t="shared" ca="1" si="31"/>
        <v>0</v>
      </c>
      <c r="H262" s="30"/>
    </row>
    <row r="263" spans="3:8" s="29" customFormat="1" ht="15" hidden="1" customHeight="1" outlineLevel="2" x14ac:dyDescent="0.25">
      <c r="C263" s="29">
        <v>6</v>
      </c>
      <c r="D263" s="30" t="str">
        <f t="shared" si="25"/>
        <v>006350</v>
      </c>
      <c r="E263" s="34" t="str">
        <f>Nomenclature!A224&amp;Nomenclature!B224</f>
        <v xml:space="preserve">006350  Aménagement des cales en contenants (caisses, conteneurs, ...)
</v>
      </c>
      <c r="F263" s="32">
        <f t="shared" ca="1" si="30"/>
        <v>0</v>
      </c>
      <c r="G263" s="33">
        <f t="shared" ca="1" si="31"/>
        <v>0</v>
      </c>
      <c r="H263" s="30"/>
    </row>
    <row r="264" spans="3:8" s="29" customFormat="1" ht="15" hidden="1" customHeight="1" outlineLevel="2" x14ac:dyDescent="0.25">
      <c r="C264" s="29">
        <v>6</v>
      </c>
      <c r="D264" s="30" t="str">
        <f t="shared" si="25"/>
        <v>006360</v>
      </c>
      <c r="E264" s="34" t="str">
        <f>Nomenclature!A225&amp;Nomenclature!B225</f>
        <v xml:space="preserve">006360  Équipements frigorifiques des installations de stockage, frigo fret, évaporateurs
</v>
      </c>
      <c r="F264" s="32">
        <f t="shared" ca="1" si="30"/>
        <v>0</v>
      </c>
      <c r="G264" s="33">
        <f t="shared" ca="1" si="31"/>
        <v>0</v>
      </c>
      <c r="H264" s="30"/>
    </row>
    <row r="265" spans="3:8" s="29" customFormat="1" ht="15" hidden="1" customHeight="1" outlineLevel="2" x14ac:dyDescent="0.25">
      <c r="C265" s="29">
        <v>6</v>
      </c>
      <c r="D265" s="30" t="str">
        <f t="shared" si="25"/>
        <v>006370</v>
      </c>
      <c r="E265" s="34" t="str">
        <f>Nomenclature!A226&amp;Nomenclature!B226</f>
        <v xml:space="preserve">006370  Machines à glace
</v>
      </c>
      <c r="F265" s="32">
        <f t="shared" ca="1" si="30"/>
        <v>0</v>
      </c>
      <c r="G265" s="33">
        <f t="shared" ca="1" si="31"/>
        <v>0</v>
      </c>
      <c r="H265" s="30"/>
    </row>
    <row r="266" spans="3:8" s="29" customFormat="1" ht="15" hidden="1" customHeight="1" outlineLevel="2" x14ac:dyDescent="0.25">
      <c r="C266" s="29">
        <v>6</v>
      </c>
      <c r="D266" s="30" t="str">
        <f t="shared" si="25"/>
        <v>006380</v>
      </c>
      <c r="E266" s="34" t="str">
        <f>Nomenclature!A227&amp;Nomenclature!B227</f>
        <v xml:space="preserve">006380  Planches de cale, brèzes
</v>
      </c>
      <c r="F266" s="32">
        <f t="shared" ca="1" si="30"/>
        <v>0</v>
      </c>
      <c r="G266" s="33">
        <f t="shared" ca="1" si="31"/>
        <v>0</v>
      </c>
      <c r="H266" s="30"/>
    </row>
    <row r="267" spans="3:8" s="12" customFormat="1" hidden="1" outlineLevel="1" collapsed="1" x14ac:dyDescent="0.25">
      <c r="C267" s="12">
        <v>6</v>
      </c>
      <c r="D267" s="23" t="str">
        <f t="shared" si="25"/>
        <v>006400</v>
      </c>
      <c r="E267" s="24" t="str">
        <f>Nomenclature!A228&amp;Nomenclature!B228</f>
        <v xml:space="preserve">006400  AUTRES EQUIPEMENTS SPECIAUX
</v>
      </c>
      <c r="F267" s="25">
        <f ca="1">SUM(F268:F273)</f>
        <v>0</v>
      </c>
      <c r="G267" s="26">
        <f ca="1">SUM(G268:G273)</f>
        <v>0</v>
      </c>
      <c r="H267" s="23"/>
    </row>
    <row r="268" spans="3:8" s="29" customFormat="1" ht="15" hidden="1" customHeight="1" outlineLevel="2" x14ac:dyDescent="0.25">
      <c r="C268" s="29">
        <v>6</v>
      </c>
      <c r="D268" s="30" t="s">
        <v>165</v>
      </c>
      <c r="E268" s="34" t="str">
        <f>E267</f>
        <v xml:space="preserve">006400  AUTRES EQUIPEMENTS SPECIAUX
</v>
      </c>
      <c r="F268" s="32">
        <f t="shared" ref="F268:F273" ca="1" si="32">(SUMIF(INDIRECT("'"&amp;nomAs400&amp;"'!$F3:$F25000"),D268,INDIRECT("'"&amp;nomAs400&amp;"'!$J3:$J25000")))</f>
        <v>0</v>
      </c>
      <c r="G268" s="33">
        <f t="shared" ref="G268:G273" ca="1" si="33">(SUMIF(INDIRECT("'"&amp;nomAs400&amp;"'!$F3:$F25000"),D268,INDIRECT("'"&amp;nomAs400&amp;"'!$O3:$O25000")))</f>
        <v>0</v>
      </c>
      <c r="H268" s="30"/>
    </row>
    <row r="269" spans="3:8" s="29" customFormat="1" ht="15" hidden="1" customHeight="1" outlineLevel="2" x14ac:dyDescent="0.25">
      <c r="C269" s="29">
        <v>6</v>
      </c>
      <c r="D269" s="30" t="str">
        <f t="shared" si="25"/>
        <v>006410</v>
      </c>
      <c r="E269" s="34" t="str">
        <f>Nomenclature!A229&amp;Nomenclature!B229</f>
        <v xml:space="preserve">006410  Stabilisateurs passifs, actifs à ailerons, .
</v>
      </c>
      <c r="F269" s="32">
        <f t="shared" ca="1" si="32"/>
        <v>0</v>
      </c>
      <c r="G269" s="33">
        <f t="shared" ca="1" si="33"/>
        <v>0</v>
      </c>
      <c r="H269" s="30"/>
    </row>
    <row r="270" spans="3:8" s="29" customFormat="1" ht="15" hidden="1" customHeight="1" outlineLevel="2" x14ac:dyDescent="0.25">
      <c r="C270" s="29">
        <v>6</v>
      </c>
      <c r="D270" s="30" t="str">
        <f t="shared" si="25"/>
        <v>006420</v>
      </c>
      <c r="E270" s="34" t="str">
        <f>Nomenclature!A230&amp;Nomenclature!B230</f>
        <v xml:space="preserve">006420  Traitements des déchets, incinérateurs, compacteurs, broyeurs...
</v>
      </c>
      <c r="F270" s="32">
        <f t="shared" ca="1" si="32"/>
        <v>0</v>
      </c>
      <c r="G270" s="33">
        <f t="shared" ca="1" si="33"/>
        <v>0</v>
      </c>
      <c r="H270" s="30"/>
    </row>
    <row r="271" spans="3:8" s="29" customFormat="1" ht="15" hidden="1" customHeight="1" outlineLevel="2" x14ac:dyDescent="0.25">
      <c r="C271" s="29">
        <v>6</v>
      </c>
      <c r="D271" s="30" t="str">
        <f t="shared" si="25"/>
        <v>006430</v>
      </c>
      <c r="E271" s="34" t="str">
        <f>Nomenclature!A231&amp;Nomenclature!B231</f>
        <v xml:space="preserve">006430  Défenses spéciales (remorqueurs / pousseurs)
</v>
      </c>
      <c r="F271" s="32">
        <f t="shared" ca="1" si="32"/>
        <v>0</v>
      </c>
      <c r="G271" s="33">
        <f t="shared" ca="1" si="33"/>
        <v>0</v>
      </c>
      <c r="H271" s="30"/>
    </row>
    <row r="272" spans="3:8" s="29" customFormat="1" ht="15" hidden="1" customHeight="1" outlineLevel="2" x14ac:dyDescent="0.25">
      <c r="C272" s="29">
        <v>6</v>
      </c>
      <c r="D272" s="30" t="str">
        <f t="shared" si="25"/>
        <v>006440</v>
      </c>
      <c r="E272" s="34" t="str">
        <f>Nomenclature!A232&amp;Nomenclature!B232</f>
        <v xml:space="preserve">006440  Bullet Proof   [ne plus utiliser]
</v>
      </c>
      <c r="F272" s="32">
        <f t="shared" ca="1" si="32"/>
        <v>0</v>
      </c>
      <c r="G272" s="33">
        <f t="shared" ca="1" si="33"/>
        <v>0</v>
      </c>
      <c r="H272" s="30"/>
    </row>
    <row r="273" spans="3:10" s="29" customFormat="1" ht="15" hidden="1" customHeight="1" outlineLevel="2" x14ac:dyDescent="0.25">
      <c r="C273" s="29">
        <v>6</v>
      </c>
      <c r="D273" s="30" t="str">
        <f t="shared" si="25"/>
        <v>006450</v>
      </c>
      <c r="E273" s="34" t="str">
        <f>Nomenclature!A233&amp;Nomenclature!B233</f>
        <v xml:space="preserve">006450  Installations hélicoptères (Héli Deck…)
</v>
      </c>
      <c r="F273" s="32">
        <f t="shared" ca="1" si="32"/>
        <v>0</v>
      </c>
      <c r="G273" s="33">
        <f t="shared" ca="1" si="33"/>
        <v>0</v>
      </c>
      <c r="H273" s="30"/>
    </row>
    <row r="274" spans="3:10" s="12" customFormat="1" hidden="1" outlineLevel="1" collapsed="1" x14ac:dyDescent="0.25">
      <c r="C274" s="12">
        <v>6</v>
      </c>
      <c r="D274" s="23" t="str">
        <f t="shared" si="25"/>
        <v>006600</v>
      </c>
      <c r="E274" s="24" t="str">
        <f>Nomenclature!A234&amp;Nomenclature!B234</f>
        <v xml:space="preserve">006600  INSTALLATIONS MILITAIRES
</v>
      </c>
      <c r="F274" s="25">
        <f ca="1">SUM(F275:F277)</f>
        <v>0</v>
      </c>
      <c r="G274" s="26">
        <f ca="1">SUM(G275:G277)</f>
        <v>0</v>
      </c>
      <c r="H274" s="23"/>
    </row>
    <row r="275" spans="3:10" s="29" customFormat="1" ht="15" hidden="1" customHeight="1" outlineLevel="2" x14ac:dyDescent="0.25">
      <c r="C275" s="29">
        <v>6</v>
      </c>
      <c r="D275" s="30" t="s">
        <v>832</v>
      </c>
      <c r="E275" s="34" t="str">
        <f>E274</f>
        <v xml:space="preserve">006600  INSTALLATIONS MILITAIRES
</v>
      </c>
      <c r="F275" s="32">
        <f ca="1">(SUMIF(INDIRECT("'"&amp;nomAs400&amp;"'!$F3:$F25000"),D275,INDIRECT("'"&amp;nomAs400&amp;"'!$J3:$J25000")))</f>
        <v>0</v>
      </c>
      <c r="G275" s="33">
        <f ca="1">(SUMIF(INDIRECT("'"&amp;nomAs400&amp;"'!$F3:$F25000"),D275,INDIRECT("'"&amp;nomAs400&amp;"'!$O3:$O25000")))</f>
        <v>0</v>
      </c>
      <c r="H275" s="30"/>
    </row>
    <row r="276" spans="3:10" s="29" customFormat="1" ht="15" hidden="1" customHeight="1" outlineLevel="2" x14ac:dyDescent="0.25">
      <c r="C276" s="29">
        <v>6</v>
      </c>
      <c r="D276" s="29" t="str">
        <f t="shared" si="25"/>
        <v>006610</v>
      </c>
      <c r="E276" s="36" t="str">
        <f>Nomenclature!A235&amp;Nomenclature!B235</f>
        <v xml:space="preserve">006610  Blindage
</v>
      </c>
      <c r="F276" s="32">
        <f ca="1">(SUMIF(INDIRECT("'"&amp;nomAs400&amp;"'!$F3:$F25000"),D276,INDIRECT("'"&amp;nomAs400&amp;"'!$J3:$J25000")))</f>
        <v>0</v>
      </c>
      <c r="G276" s="33">
        <f ca="1">(SUMIF(INDIRECT("'"&amp;nomAs400&amp;"'!$F3:$F25000"),D276,INDIRECT("'"&amp;nomAs400&amp;"'!$O3:$O25000")))</f>
        <v>0</v>
      </c>
    </row>
    <row r="277" spans="3:10" s="29" customFormat="1" ht="15" hidden="1" customHeight="1" outlineLevel="2" x14ac:dyDescent="0.25">
      <c r="C277" s="29">
        <v>6</v>
      </c>
      <c r="D277" s="29" t="str">
        <f t="shared" si="25"/>
        <v>006620</v>
      </c>
      <c r="E277" s="36" t="str">
        <f>Nomenclature!A236&amp;Nomenclature!B236</f>
        <v xml:space="preserve">006620  Affuts, carlingage armes et senseurs
</v>
      </c>
      <c r="F277" s="32">
        <f ca="1">(SUMIF(INDIRECT("'"&amp;nomAs400&amp;"'!$F3:$F25000"),D277,INDIRECT("'"&amp;nomAs400&amp;"'!$J3:$J25000")))</f>
        <v>0</v>
      </c>
      <c r="G277" s="33">
        <f ca="1">(SUMIF(INDIRECT("'"&amp;nomAs400&amp;"'!$F3:$F25000"),D277,INDIRECT("'"&amp;nomAs400&amp;"'!$O3:$O25000")))</f>
        <v>0</v>
      </c>
    </row>
    <row r="278" spans="3:10" s="12" customFormat="1" collapsed="1" x14ac:dyDescent="0.25">
      <c r="C278" s="12">
        <v>7</v>
      </c>
      <c r="D278" s="15" t="str">
        <f t="shared" si="25"/>
        <v>007000</v>
      </c>
      <c r="E278" s="27" t="str">
        <f>Nomenclature!A237&amp;Nomenclature!B237</f>
        <v xml:space="preserve">007000              
  EMMÉNAGEMENTS                           </v>
      </c>
      <c r="F278" s="17">
        <f ca="1">F279+F281+F286+F295+F303+F313</f>
        <v>0</v>
      </c>
      <c r="G278" s="18">
        <f ca="1">G279+G281+G286+G295+G303+G313</f>
        <v>0</v>
      </c>
      <c r="H278" s="63">
        <f ca="1">F278*$B6+G278</f>
        <v>0</v>
      </c>
    </row>
    <row r="279" spans="3:10" s="12" customFormat="1" hidden="1" outlineLevel="1" collapsed="1" x14ac:dyDescent="0.25">
      <c r="C279" s="12">
        <v>7</v>
      </c>
      <c r="D279" s="23" t="s">
        <v>169</v>
      </c>
      <c r="E279" s="24" t="str">
        <f>E278</f>
        <v xml:space="preserve">007000              
  EMMÉNAGEMENTS                           </v>
      </c>
      <c r="F279" s="25">
        <f ca="1">SUM(F280)</f>
        <v>0</v>
      </c>
      <c r="G279" s="26">
        <f ca="1">SUM(G280)</f>
        <v>0</v>
      </c>
      <c r="H279" s="23"/>
    </row>
    <row r="280" spans="3:10" s="29" customFormat="1" ht="15" hidden="1" customHeight="1" outlineLevel="2" x14ac:dyDescent="0.25">
      <c r="C280" s="29">
        <v>7</v>
      </c>
      <c r="D280" s="30" t="s">
        <v>169</v>
      </c>
      <c r="E280" s="34" t="str">
        <f>E278</f>
        <v xml:space="preserve">007000              
  EMMÉNAGEMENTS                           </v>
      </c>
      <c r="F280" s="32">
        <f ca="1">(SUMIF(INDIRECT("'"&amp;nomAs400&amp;"'!$F3:$F25000"),D280,INDIRECT("'"&amp;nomAs400&amp;"'!$J3:$J25000")))</f>
        <v>0</v>
      </c>
      <c r="G280" s="33">
        <f ca="1">(SUMIF(INDIRECT("'"&amp;nomAs400&amp;"'!$F3:$F25000"),D280,INDIRECT("'"&amp;nomAs400&amp;"'!$O3:$O25000")))</f>
        <v>0</v>
      </c>
      <c r="H280" s="30"/>
    </row>
    <row r="281" spans="3:10" s="12" customFormat="1" hidden="1" outlineLevel="1" collapsed="1" x14ac:dyDescent="0.25">
      <c r="C281" s="12">
        <v>7</v>
      </c>
      <c r="D281" s="23" t="str">
        <f t="shared" si="25"/>
        <v>007100</v>
      </c>
      <c r="E281" s="24" t="str">
        <f>Nomenclature!A238&amp;Nomenclature!B238</f>
        <v xml:space="preserve">007100  ISOLATIONS - VAIGRAGES
</v>
      </c>
      <c r="F281" s="25">
        <f ca="1">SUM(F282:F285)</f>
        <v>0</v>
      </c>
      <c r="G281" s="26">
        <f ca="1">SUM(G282:G285)</f>
        <v>0</v>
      </c>
      <c r="H281" s="23"/>
    </row>
    <row r="282" spans="3:10" s="29" customFormat="1" hidden="1" outlineLevel="2" x14ac:dyDescent="0.25">
      <c r="C282" s="29">
        <v>7</v>
      </c>
      <c r="D282" s="30" t="s">
        <v>170</v>
      </c>
      <c r="E282" s="34" t="str">
        <f>E281</f>
        <v xml:space="preserve">007100  ISOLATIONS - VAIGRAGES
</v>
      </c>
      <c r="F282" s="32">
        <f ca="1">(SUMIF(INDIRECT("'"&amp;nomAs400&amp;"'!$F3:$F25000"),D282,INDIRECT("'"&amp;nomAs400&amp;"'!$J3:$J25000")))</f>
        <v>0</v>
      </c>
      <c r="G282" s="33">
        <f ca="1">(SUMIF(INDIRECT("'"&amp;nomAs400&amp;"'!$F3:$F25000"),D282,INDIRECT("'"&amp;nomAs400&amp;"'!$O3:$O25000")))</f>
        <v>0</v>
      </c>
      <c r="H282" s="30"/>
      <c r="I282" s="30"/>
      <c r="J282" s="30"/>
    </row>
    <row r="283" spans="3:10" s="29" customFormat="1" hidden="1" outlineLevel="2" x14ac:dyDescent="0.25">
      <c r="C283" s="29">
        <v>7</v>
      </c>
      <c r="D283" s="30" t="str">
        <f t="shared" si="25"/>
        <v>007110</v>
      </c>
      <c r="E283" s="34" t="str">
        <f>Nomenclature!A239&amp;Nomenclature!B239</f>
        <v xml:space="preserve">007110  Isolations thermiques et phoniques
</v>
      </c>
      <c r="F283" s="32">
        <f ca="1">(SUMIF(INDIRECT("'"&amp;nomAs400&amp;"'!$F3:$F25000"),D283,INDIRECT("'"&amp;nomAs400&amp;"'!$J3:$J25000")))</f>
        <v>0</v>
      </c>
      <c r="G283" s="33">
        <f ca="1">(SUMIF(INDIRECT("'"&amp;nomAs400&amp;"'!$F3:$F25000"),D283,INDIRECT("'"&amp;nomAs400&amp;"'!$O3:$O25000")))</f>
        <v>0</v>
      </c>
      <c r="H283" s="30"/>
      <c r="I283" s="30"/>
      <c r="J283" s="30"/>
    </row>
    <row r="284" spans="3:10" s="29" customFormat="1" hidden="1" outlineLevel="2" x14ac:dyDescent="0.25">
      <c r="C284" s="29">
        <v>7</v>
      </c>
      <c r="D284" s="30" t="str">
        <f t="shared" si="25"/>
        <v>007120</v>
      </c>
      <c r="E284" s="34" t="str">
        <f>Nomenclature!A240&amp;Nomenclature!B240</f>
        <v xml:space="preserve">007120  Cloisons, vaigrages et portes, plafonds
</v>
      </c>
      <c r="F284" s="32">
        <f ca="1">(SUMIF(INDIRECT("'"&amp;nomAs400&amp;"'!$F3:$F25000"),D284,INDIRECT("'"&amp;nomAs400&amp;"'!$J3:$J25000")))</f>
        <v>0</v>
      </c>
      <c r="G284" s="33">
        <f ca="1">(SUMIF(INDIRECT("'"&amp;nomAs400&amp;"'!$F3:$F25000"),D284,INDIRECT("'"&amp;nomAs400&amp;"'!$O3:$O25000")))</f>
        <v>0</v>
      </c>
      <c r="H284" s="30"/>
      <c r="I284" s="30"/>
      <c r="J284" s="30"/>
    </row>
    <row r="285" spans="3:10" s="29" customFormat="1" hidden="1" outlineLevel="2" x14ac:dyDescent="0.25">
      <c r="C285" s="29">
        <v>7</v>
      </c>
      <c r="D285" s="30" t="str">
        <f t="shared" si="25"/>
        <v>007130</v>
      </c>
      <c r="E285" s="34" t="str">
        <f>Nomenclature!A241&amp;Nomenclature!B241</f>
        <v xml:space="preserve">007130  Revêtements des sols des emménagements
</v>
      </c>
      <c r="F285" s="32">
        <f ca="1">(SUMIF(INDIRECT("'"&amp;nomAs400&amp;"'!$F3:$F25000"),D285,INDIRECT("'"&amp;nomAs400&amp;"'!$J3:$J25000")))</f>
        <v>0</v>
      </c>
      <c r="G285" s="33">
        <f ca="1">(SUMIF(INDIRECT("'"&amp;nomAs400&amp;"'!$F3:$F25000"),D285,INDIRECT("'"&amp;nomAs400&amp;"'!$O3:$O25000")))</f>
        <v>0</v>
      </c>
      <c r="H285" s="30"/>
      <c r="I285" s="30"/>
      <c r="J285" s="30"/>
    </row>
    <row r="286" spans="3:10" s="12" customFormat="1" hidden="1" outlineLevel="1" collapsed="1" x14ac:dyDescent="0.25">
      <c r="C286" s="12">
        <v>7</v>
      </c>
      <c r="D286" s="23" t="str">
        <f t="shared" si="25"/>
        <v>007200</v>
      </c>
      <c r="E286" s="24" t="str">
        <f>Nomenclature!A242&amp;Nomenclature!B242</f>
        <v xml:space="preserve">007200  LOGEMENTS - EMMÉNAGEMENTS EQUIPAGE
</v>
      </c>
      <c r="F286" s="25">
        <f ca="1">SUM(F287:F294)</f>
        <v>0</v>
      </c>
      <c r="G286" s="26">
        <f ca="1">SUM(G287:G294)</f>
        <v>0</v>
      </c>
      <c r="H286" s="23"/>
    </row>
    <row r="287" spans="3:10" s="29" customFormat="1" hidden="1" outlineLevel="2" x14ac:dyDescent="0.25">
      <c r="C287" s="29">
        <v>7</v>
      </c>
      <c r="D287" s="30" t="s">
        <v>174</v>
      </c>
      <c r="E287" s="34" t="str">
        <f>E286</f>
        <v xml:space="preserve">007200  LOGEMENTS - EMMÉNAGEMENTS EQUIPAGE
</v>
      </c>
      <c r="F287" s="32">
        <f t="shared" ref="F287:F294" ca="1" si="34">(SUMIF(INDIRECT("'"&amp;nomAs400&amp;"'!$F3:$F25000"),D287,INDIRECT("'"&amp;nomAs400&amp;"'!$J3:$J25000")))</f>
        <v>0</v>
      </c>
      <c r="G287" s="33">
        <f t="shared" ref="G287:G294" ca="1" si="35">(SUMIF(INDIRECT("'"&amp;nomAs400&amp;"'!$F3:$F25000"),D287,INDIRECT("'"&amp;nomAs400&amp;"'!$O3:$O25000")))</f>
        <v>0</v>
      </c>
      <c r="H287" s="30"/>
      <c r="I287" s="30"/>
    </row>
    <row r="288" spans="3:10" s="29" customFormat="1" hidden="1" outlineLevel="2" x14ac:dyDescent="0.25">
      <c r="C288" s="29">
        <v>7</v>
      </c>
      <c r="D288" s="30" t="str">
        <f t="shared" si="25"/>
        <v>007210</v>
      </c>
      <c r="E288" s="34" t="str">
        <f>Nomenclature!A243&amp;Nomenclature!B243</f>
        <v xml:space="preserve">007210  Équipements emménagements équipage (électroménager, TV, Hi-Fi)
</v>
      </c>
      <c r="F288" s="32">
        <f t="shared" ca="1" si="34"/>
        <v>0</v>
      </c>
      <c r="G288" s="33">
        <f t="shared" ca="1" si="35"/>
        <v>0</v>
      </c>
      <c r="H288" s="30"/>
      <c r="I288" s="30"/>
    </row>
    <row r="289" spans="3:9" s="29" customFormat="1" hidden="1" outlineLevel="2" x14ac:dyDescent="0.25">
      <c r="C289" s="29">
        <v>7</v>
      </c>
      <c r="D289" s="30" t="str">
        <f t="shared" si="25"/>
        <v>007220</v>
      </c>
      <c r="E289" s="34" t="str">
        <f>Nomenclature!A244&amp;Nomenclature!B244</f>
        <v xml:space="preserve">007220  Meubles emménagements équipage
</v>
      </c>
      <c r="F289" s="32">
        <f t="shared" ca="1" si="34"/>
        <v>0</v>
      </c>
      <c r="G289" s="33">
        <f t="shared" ca="1" si="35"/>
        <v>0</v>
      </c>
      <c r="H289" s="30"/>
      <c r="I289" s="30"/>
    </row>
    <row r="290" spans="3:9" s="29" customFormat="1" hidden="1" outlineLevel="2" x14ac:dyDescent="0.25">
      <c r="C290" s="29">
        <v>7</v>
      </c>
      <c r="D290" s="30" t="str">
        <f t="shared" si="25"/>
        <v>007230</v>
      </c>
      <c r="E290" s="34" t="str">
        <f>Nomenclature!A245&amp;Nomenclature!B245</f>
        <v xml:space="preserve">007230  Literie emménagements équipage
</v>
      </c>
      <c r="F290" s="32">
        <f t="shared" ca="1" si="34"/>
        <v>0</v>
      </c>
      <c r="G290" s="33">
        <f t="shared" ca="1" si="35"/>
        <v>0</v>
      </c>
      <c r="H290" s="30"/>
      <c r="I290" s="30"/>
    </row>
    <row r="291" spans="3:9" s="29" customFormat="1" hidden="1" outlineLevel="2" x14ac:dyDescent="0.25">
      <c r="C291" s="29">
        <v>7</v>
      </c>
      <c r="D291" s="30" t="str">
        <f t="shared" si="25"/>
        <v>007240</v>
      </c>
      <c r="E291" s="34" t="str">
        <f>Nomenclature!A246&amp;Nomenclature!B246</f>
        <v xml:space="preserve">007240  Gamellerie équipage
</v>
      </c>
      <c r="F291" s="32">
        <f t="shared" ca="1" si="34"/>
        <v>0</v>
      </c>
      <c r="G291" s="33">
        <f t="shared" ca="1" si="35"/>
        <v>0</v>
      </c>
      <c r="H291" s="30"/>
      <c r="I291" s="30"/>
    </row>
    <row r="292" spans="3:9" s="29" customFormat="1" hidden="1" outlineLevel="2" x14ac:dyDescent="0.25">
      <c r="C292" s="29">
        <v>7</v>
      </c>
      <c r="D292" s="30" t="str">
        <f t="shared" si="25"/>
        <v>007250</v>
      </c>
      <c r="E292" s="34" t="str">
        <f>Nomenclature!A247&amp;Nomenclature!B247</f>
        <v xml:space="preserve">007250  Quincaillèrie équipage
</v>
      </c>
      <c r="F292" s="32">
        <f t="shared" ca="1" si="34"/>
        <v>0</v>
      </c>
      <c r="G292" s="33">
        <f t="shared" ca="1" si="35"/>
        <v>0</v>
      </c>
      <c r="H292" s="30"/>
      <c r="I292" s="30"/>
    </row>
    <row r="293" spans="3:9" s="29" customFormat="1" hidden="1" outlineLevel="2" x14ac:dyDescent="0.25">
      <c r="C293" s="29">
        <v>7</v>
      </c>
      <c r="D293" s="30" t="str">
        <f t="shared" si="25"/>
        <v>007260</v>
      </c>
      <c r="E293" s="34" t="str">
        <f>Nomenclature!A248&amp;Nomenclature!B248</f>
        <v xml:space="preserve">007260  Décoration - rideaux emménagements équipage
</v>
      </c>
      <c r="F293" s="32">
        <f t="shared" ca="1" si="34"/>
        <v>0</v>
      </c>
      <c r="G293" s="33">
        <f t="shared" ca="1" si="35"/>
        <v>0</v>
      </c>
      <c r="H293" s="30"/>
      <c r="I293" s="30"/>
    </row>
    <row r="294" spans="3:9" s="29" customFormat="1" hidden="1" outlineLevel="2" x14ac:dyDescent="0.25">
      <c r="C294" s="29">
        <v>7</v>
      </c>
      <c r="D294" s="30" t="str">
        <f t="shared" si="25"/>
        <v>007270</v>
      </c>
      <c r="E294" s="34" t="str">
        <f>Nomenclature!A249&amp;Nomenclature!B249</f>
        <v xml:space="preserve">007270  Sanitaires (WC - douches) emménagements équipage et accessoires
</v>
      </c>
      <c r="F294" s="32">
        <f t="shared" ca="1" si="34"/>
        <v>0</v>
      </c>
      <c r="G294" s="33">
        <f t="shared" ca="1" si="35"/>
        <v>0</v>
      </c>
      <c r="H294" s="30"/>
      <c r="I294" s="30"/>
    </row>
    <row r="295" spans="3:9" s="12" customFormat="1" hidden="1" outlineLevel="1" collapsed="1" x14ac:dyDescent="0.25">
      <c r="C295" s="12">
        <v>7</v>
      </c>
      <c r="D295" s="23" t="str">
        <f t="shared" si="25"/>
        <v>007300</v>
      </c>
      <c r="E295" s="24" t="str">
        <f>Nomenclature!A250&amp;Nomenclature!B250</f>
        <v xml:space="preserve">007300  LOCAUX DE SERVICES - LOCAUX TECHNIQUES
</v>
      </c>
      <c r="F295" s="25">
        <f ca="1">SUM(F296:F302)</f>
        <v>0</v>
      </c>
      <c r="G295" s="25">
        <f ca="1">SUM(G296:G302)</f>
        <v>0</v>
      </c>
      <c r="H295" s="23"/>
    </row>
    <row r="296" spans="3:9" s="29" customFormat="1" hidden="1" outlineLevel="2" x14ac:dyDescent="0.25">
      <c r="C296" s="29">
        <v>7</v>
      </c>
      <c r="D296" s="30" t="s">
        <v>182</v>
      </c>
      <c r="E296" s="34" t="str">
        <f>E295</f>
        <v xml:space="preserve">007300  LOCAUX DE SERVICES - LOCAUX TECHNIQUES
</v>
      </c>
      <c r="F296" s="32">
        <f t="shared" ref="F296:F302" ca="1" si="36">(SUMIF(INDIRECT("'"&amp;nomAs400&amp;"'!$F3:$F25000"),D296,INDIRECT("'"&amp;nomAs400&amp;"'!$J3:$J25000")))</f>
        <v>0</v>
      </c>
      <c r="G296" s="33">
        <f t="shared" ref="G296:G302" ca="1" si="37">(SUMIF(INDIRECT("'"&amp;nomAs400&amp;"'!$F3:$F25000"),D296,INDIRECT("'"&amp;nomAs400&amp;"'!$O3:$O25000")))</f>
        <v>0</v>
      </c>
      <c r="H296" s="30"/>
      <c r="I296" s="30"/>
    </row>
    <row r="297" spans="3:9" s="29" customFormat="1" hidden="1" outlineLevel="2" x14ac:dyDescent="0.25">
      <c r="C297" s="29">
        <v>7</v>
      </c>
      <c r="D297" s="30" t="str">
        <f t="shared" si="25"/>
        <v>007310</v>
      </c>
      <c r="E297" s="34" t="str">
        <f>Nomenclature!A251&amp;Nomenclature!B251</f>
        <v xml:space="preserve">007310  Équipements locaux techniques (magasins, ateliers, laboratoires, armureries, soutes à munitions ...)
</v>
      </c>
      <c r="F297" s="32">
        <f t="shared" ca="1" si="36"/>
        <v>0</v>
      </c>
      <c r="G297" s="33">
        <f t="shared" ca="1" si="37"/>
        <v>0</v>
      </c>
      <c r="H297" s="30"/>
      <c r="I297" s="30"/>
    </row>
    <row r="298" spans="3:9" s="29" customFormat="1" hidden="1" outlineLevel="2" x14ac:dyDescent="0.25">
      <c r="C298" s="29">
        <v>7</v>
      </c>
      <c r="D298" s="30" t="str">
        <f t="shared" si="25"/>
        <v>007320</v>
      </c>
      <c r="E298" s="34" t="str">
        <f>Nomenclature!A252&amp;Nomenclature!B252</f>
        <v xml:space="preserve">007320  Meubles locaux techniques (magasins, ateliers, laboratoires, armureries, soutes à munitions ...)
</v>
      </c>
      <c r="F298" s="32">
        <f t="shared" ca="1" si="36"/>
        <v>0</v>
      </c>
      <c r="G298" s="33">
        <f t="shared" ca="1" si="37"/>
        <v>0</v>
      </c>
      <c r="H298" s="30"/>
      <c r="I298" s="30"/>
    </row>
    <row r="299" spans="3:9" s="29" customFormat="1" hidden="1" outlineLevel="2" x14ac:dyDescent="0.25">
      <c r="C299" s="29">
        <v>7</v>
      </c>
      <c r="D299" s="30" t="str">
        <f t="shared" si="25"/>
        <v>007330</v>
      </c>
      <c r="E299" s="34" t="str">
        <f>Nomenclature!A253&amp;Nomenclature!B253</f>
        <v xml:space="preserve">007330  Équipements timonerie, siège pilote
</v>
      </c>
      <c r="F299" s="32">
        <f t="shared" ca="1" si="36"/>
        <v>0</v>
      </c>
      <c r="G299" s="33">
        <f t="shared" ca="1" si="37"/>
        <v>0</v>
      </c>
      <c r="H299" s="30"/>
      <c r="I299" s="30"/>
    </row>
    <row r="300" spans="3:9" s="29" customFormat="1" hidden="1" outlineLevel="2" x14ac:dyDescent="0.25">
      <c r="C300" s="29">
        <v>7</v>
      </c>
      <c r="D300" s="30" t="str">
        <f t="shared" si="25"/>
        <v>007340</v>
      </c>
      <c r="E300" s="34" t="str">
        <f>Nomenclature!A254&amp;Nomenclature!B254</f>
        <v xml:space="preserve">007340  Meubles timonerie
</v>
      </c>
      <c r="F300" s="32">
        <f t="shared" ca="1" si="36"/>
        <v>0</v>
      </c>
      <c r="G300" s="33">
        <f t="shared" ca="1" si="37"/>
        <v>0</v>
      </c>
      <c r="H300" s="30"/>
      <c r="I300" s="30"/>
    </row>
    <row r="301" spans="3:9" s="29" customFormat="1" hidden="1" outlineLevel="2" x14ac:dyDescent="0.25">
      <c r="C301" s="29">
        <v>7</v>
      </c>
      <c r="D301" s="30" t="str">
        <f t="shared" si="25"/>
        <v>007350</v>
      </c>
      <c r="E301" s="34" t="str">
        <f>Nomenclature!A255&amp;Nomenclature!B255</f>
        <v xml:space="preserve">007350  Équipements cambuses, frigo vivres
</v>
      </c>
      <c r="F301" s="32">
        <f t="shared" ca="1" si="36"/>
        <v>0</v>
      </c>
      <c r="G301" s="33">
        <f t="shared" ca="1" si="37"/>
        <v>0</v>
      </c>
      <c r="H301" s="30"/>
      <c r="I301" s="30"/>
    </row>
    <row r="302" spans="3:9" s="29" customFormat="1" hidden="1" outlineLevel="2" x14ac:dyDescent="0.25">
      <c r="C302" s="29">
        <v>7</v>
      </c>
      <c r="D302" s="30" t="str">
        <f t="shared" si="25"/>
        <v>007360</v>
      </c>
      <c r="E302" s="34" t="str">
        <f>Nomenclature!A256&amp;Nomenclature!B256</f>
        <v xml:space="preserve">007360  Meubles cambuses, frigo vivres
</v>
      </c>
      <c r="F302" s="32">
        <f t="shared" ca="1" si="36"/>
        <v>0</v>
      </c>
      <c r="G302" s="33">
        <f t="shared" ca="1" si="37"/>
        <v>0</v>
      </c>
      <c r="H302" s="30"/>
      <c r="I302" s="30"/>
    </row>
    <row r="303" spans="3:9" s="12" customFormat="1" hidden="1" outlineLevel="1" collapsed="1" x14ac:dyDescent="0.25">
      <c r="C303" s="12">
        <v>7</v>
      </c>
      <c r="D303" s="23" t="str">
        <f t="shared" si="25"/>
        <v>007400</v>
      </c>
      <c r="E303" s="24" t="str">
        <f>Nomenclature!A257&amp;Nomenclature!B257</f>
        <v xml:space="preserve">007400  LOGEMENTS - EMMENAGEMENTS PASSAGERS
</v>
      </c>
      <c r="F303" s="25">
        <f ca="1">SUM(F304:F312)</f>
        <v>0</v>
      </c>
      <c r="G303" s="25">
        <f ca="1">SUM(G304:G312)</f>
        <v>0</v>
      </c>
      <c r="H303" s="23"/>
    </row>
    <row r="304" spans="3:9" s="29" customFormat="1" hidden="1" outlineLevel="2" x14ac:dyDescent="0.25">
      <c r="C304" s="29">
        <v>7</v>
      </c>
      <c r="D304" s="30" t="s">
        <v>835</v>
      </c>
      <c r="E304" s="34" t="str">
        <f>E303</f>
        <v xml:space="preserve">007400  LOGEMENTS - EMMENAGEMENTS PASSAGERS
</v>
      </c>
      <c r="F304" s="32">
        <f t="shared" ref="F304:F312" ca="1" si="38">(SUMIF(INDIRECT("'"&amp;nomAs400&amp;"'!$F3:$F25000"),D304,INDIRECT("'"&amp;nomAs400&amp;"'!$J3:$J25000")))</f>
        <v>0</v>
      </c>
      <c r="G304" s="33">
        <f t="shared" ref="G304:G312" ca="1" si="39">(SUMIF(INDIRECT("'"&amp;nomAs400&amp;"'!$F3:$F25000"),D304,INDIRECT("'"&amp;nomAs400&amp;"'!$O3:$O25000")))</f>
        <v>0</v>
      </c>
      <c r="H304" s="30"/>
    </row>
    <row r="305" spans="3:8" s="29" customFormat="1" hidden="1" outlineLevel="2" x14ac:dyDescent="0.25">
      <c r="C305" s="29">
        <v>7</v>
      </c>
      <c r="D305" s="30" t="str">
        <f t="shared" si="25"/>
        <v>007410</v>
      </c>
      <c r="E305" s="34" t="str">
        <f>Nomenclature!A258&amp;Nomenclature!B258</f>
        <v xml:space="preserve">007410  Équipements emménagements passagers
</v>
      </c>
      <c r="F305" s="32">
        <f t="shared" ca="1" si="38"/>
        <v>0</v>
      </c>
      <c r="G305" s="33">
        <f t="shared" ca="1" si="39"/>
        <v>0</v>
      </c>
      <c r="H305" s="30"/>
    </row>
    <row r="306" spans="3:8" s="29" customFormat="1" hidden="1" outlineLevel="2" x14ac:dyDescent="0.25">
      <c r="C306" s="29">
        <v>7</v>
      </c>
      <c r="D306" s="30" t="str">
        <f t="shared" ref="D306:D382" si="40">LEFT(E306,6)</f>
        <v>007420</v>
      </c>
      <c r="E306" s="34" t="str">
        <f>Nomenclature!A259&amp;Nomenclature!B259</f>
        <v xml:space="preserve">007420  Meubles emménagements passagers (salons et cabines)
</v>
      </c>
      <c r="F306" s="32">
        <f t="shared" ca="1" si="38"/>
        <v>0</v>
      </c>
      <c r="G306" s="33">
        <f t="shared" ca="1" si="39"/>
        <v>0</v>
      </c>
      <c r="H306" s="30"/>
    </row>
    <row r="307" spans="3:8" s="29" customFormat="1" hidden="1" outlineLevel="2" x14ac:dyDescent="0.25">
      <c r="C307" s="29">
        <v>7</v>
      </c>
      <c r="D307" s="30" t="str">
        <f t="shared" si="40"/>
        <v>007430</v>
      </c>
      <c r="E307" s="34" t="str">
        <f>Nomenclature!A260&amp;Nomenclature!B260</f>
        <v xml:space="preserve">007430  Literie emménagements passagers
</v>
      </c>
      <c r="F307" s="32">
        <f t="shared" ca="1" si="38"/>
        <v>0</v>
      </c>
      <c r="G307" s="33">
        <f t="shared" ca="1" si="39"/>
        <v>0</v>
      </c>
      <c r="H307" s="30"/>
    </row>
    <row r="308" spans="3:8" s="29" customFormat="1" hidden="1" outlineLevel="2" x14ac:dyDescent="0.25">
      <c r="C308" s="29">
        <v>7</v>
      </c>
      <c r="D308" s="30" t="str">
        <f t="shared" si="40"/>
        <v>007440</v>
      </c>
      <c r="E308" s="34" t="str">
        <f>Nomenclature!A261&amp;Nomenclature!B261</f>
        <v xml:space="preserve">007440  Gamellerie passagers
</v>
      </c>
      <c r="F308" s="32">
        <f t="shared" ca="1" si="38"/>
        <v>0</v>
      </c>
      <c r="G308" s="33">
        <f t="shared" ca="1" si="39"/>
        <v>0</v>
      </c>
      <c r="H308" s="30"/>
    </row>
    <row r="309" spans="3:8" s="29" customFormat="1" hidden="1" outlineLevel="2" x14ac:dyDescent="0.25">
      <c r="C309" s="29">
        <v>7</v>
      </c>
      <c r="D309" s="30" t="str">
        <f t="shared" si="40"/>
        <v>007450</v>
      </c>
      <c r="E309" s="34" t="str">
        <f>Nomenclature!A262&amp;Nomenclature!B262</f>
        <v xml:space="preserve">007450  Quincaillerie emménagements passagers
</v>
      </c>
      <c r="F309" s="32">
        <f t="shared" ca="1" si="38"/>
        <v>0</v>
      </c>
      <c r="G309" s="33">
        <f t="shared" ca="1" si="39"/>
        <v>0</v>
      </c>
      <c r="H309" s="30"/>
    </row>
    <row r="310" spans="3:8" s="29" customFormat="1" hidden="1" outlineLevel="2" x14ac:dyDescent="0.25">
      <c r="C310" s="29">
        <v>7</v>
      </c>
      <c r="D310" s="30" t="str">
        <f t="shared" si="40"/>
        <v>007460</v>
      </c>
      <c r="E310" s="34" t="str">
        <f>Nomenclature!A263&amp;Nomenclature!B263</f>
        <v xml:space="preserve">007460  Décoration, rideaux emménagements passagers
</v>
      </c>
      <c r="F310" s="32">
        <f t="shared" ca="1" si="38"/>
        <v>0</v>
      </c>
      <c r="G310" s="33">
        <f t="shared" ca="1" si="39"/>
        <v>0</v>
      </c>
      <c r="H310" s="30"/>
    </row>
    <row r="311" spans="3:8" s="29" customFormat="1" hidden="1" outlineLevel="2" x14ac:dyDescent="0.25">
      <c r="C311" s="29">
        <v>7</v>
      </c>
      <c r="D311" s="30" t="str">
        <f t="shared" si="40"/>
        <v>007470</v>
      </c>
      <c r="E311" s="34" t="str">
        <f>Nomenclature!A264&amp;Nomenclature!B264</f>
        <v xml:space="preserve">007470  Sanitaires (WC - douches) et accessoires emménagements passagers
</v>
      </c>
      <c r="F311" s="32">
        <f t="shared" ca="1" si="38"/>
        <v>0</v>
      </c>
      <c r="G311" s="33">
        <f t="shared" ca="1" si="39"/>
        <v>0</v>
      </c>
      <c r="H311" s="30"/>
    </row>
    <row r="312" spans="3:8" s="29" customFormat="1" hidden="1" outlineLevel="2" x14ac:dyDescent="0.25">
      <c r="C312" s="29">
        <v>7</v>
      </c>
      <c r="D312" s="30" t="str">
        <f t="shared" si="40"/>
        <v>007480</v>
      </c>
      <c r="E312" s="34" t="str">
        <f>Nomenclature!A265&amp;Nomenclature!B265</f>
        <v xml:space="preserve">007480  Sièges et banquettes passagers (extérieur et intérieur)
</v>
      </c>
      <c r="F312" s="32">
        <f t="shared" ca="1" si="38"/>
        <v>0</v>
      </c>
      <c r="G312" s="33">
        <f t="shared" ca="1" si="39"/>
        <v>0</v>
      </c>
      <c r="H312" s="30"/>
    </row>
    <row r="313" spans="3:8" s="12" customFormat="1" hidden="1" outlineLevel="1" collapsed="1" x14ac:dyDescent="0.25">
      <c r="C313" s="12">
        <v>7</v>
      </c>
      <c r="D313" s="23" t="str">
        <f t="shared" si="40"/>
        <v>007500</v>
      </c>
      <c r="E313" s="24" t="str">
        <f>Nomenclature!A266&amp;Nomenclature!B266</f>
        <v xml:space="preserve">007500  PLANS DE COORDINATION
</v>
      </c>
      <c r="F313" s="25">
        <f ca="1">SUM(F314)</f>
        <v>0</v>
      </c>
      <c r="G313" s="26">
        <f ca="1">SUM(G314)</f>
        <v>0</v>
      </c>
      <c r="H313" s="23"/>
    </row>
    <row r="314" spans="3:8" s="29" customFormat="1" hidden="1" outlineLevel="2" x14ac:dyDescent="0.25">
      <c r="C314" s="29">
        <v>7</v>
      </c>
      <c r="D314" s="30" t="s">
        <v>196</v>
      </c>
      <c r="E314" s="34" t="str">
        <f>E313</f>
        <v xml:space="preserve">007500  PLANS DE COORDINATION
</v>
      </c>
      <c r="F314" s="32">
        <f ca="1">(SUMIF(INDIRECT("'"&amp;nomAs400&amp;"'!$F3:$F25000"),D314,INDIRECT("'"&amp;nomAs400&amp;"'!$J3:$J25000")))</f>
        <v>0</v>
      </c>
      <c r="G314" s="33">
        <f ca="1">(SUMIF(INDIRECT("'"&amp;nomAs400&amp;"'!$F3:$F25000"),D314,INDIRECT("'"&amp;nomAs400&amp;"'!$O3:$O25000")))</f>
        <v>0</v>
      </c>
      <c r="H314" s="30"/>
    </row>
    <row r="315" spans="3:8" s="12" customFormat="1" collapsed="1" x14ac:dyDescent="0.25">
      <c r="C315" s="12">
        <v>8</v>
      </c>
      <c r="D315" s="15" t="str">
        <f t="shared" si="40"/>
        <v>008000</v>
      </c>
      <c r="E315" s="27" t="str">
        <f>Nomenclature!A267&amp;Nomenclature!B267</f>
        <v xml:space="preserve">008000   
  ELECTRICITE – ELECTRONIQUE                    </v>
      </c>
      <c r="F315" s="17">
        <f ca="1">F316+F318+F322+F344+F360</f>
        <v>0</v>
      </c>
      <c r="G315" s="18">
        <f ca="1">G316+G318+G322+G344+G360</f>
        <v>0</v>
      </c>
      <c r="H315" s="63">
        <f ca="1">F315*$B6+G315</f>
        <v>0</v>
      </c>
    </row>
    <row r="316" spans="3:8" s="12" customFormat="1" hidden="1" outlineLevel="1" collapsed="1" x14ac:dyDescent="0.25">
      <c r="C316" s="12">
        <v>8</v>
      </c>
      <c r="D316" s="23" t="s">
        <v>197</v>
      </c>
      <c r="E316" s="24" t="s">
        <v>1403</v>
      </c>
      <c r="F316" s="25">
        <f ca="1">SUM(F317)</f>
        <v>0</v>
      </c>
      <c r="G316" s="26">
        <f ca="1">SUM(G317)</f>
        <v>0</v>
      </c>
      <c r="H316" s="23"/>
    </row>
    <row r="317" spans="3:8" s="29" customFormat="1" hidden="1" outlineLevel="2" x14ac:dyDescent="0.25">
      <c r="C317" s="29">
        <v>8</v>
      </c>
      <c r="D317" s="30" t="s">
        <v>197</v>
      </c>
      <c r="E317" s="34" t="str">
        <f>E315</f>
        <v xml:space="preserve">008000   
  ELECTRICITE – ELECTRONIQUE                    </v>
      </c>
      <c r="F317" s="32">
        <f ca="1">(SUMIF(INDIRECT("'"&amp;nomAs400&amp;"'!$F3:$F25000"),D317,INDIRECT("'"&amp;nomAs400&amp;"'!$J3:$J25000")))</f>
        <v>0</v>
      </c>
      <c r="G317" s="33">
        <f ca="1">(SUMIF(INDIRECT("'"&amp;nomAs400&amp;"'!$F3:$F25000"),D317,INDIRECT("'"&amp;nomAs400&amp;"'!$O3:$O25000")))</f>
        <v>0</v>
      </c>
      <c r="H317" s="30"/>
    </row>
    <row r="318" spans="3:8" s="12" customFormat="1" hidden="1" outlineLevel="1" collapsed="1" x14ac:dyDescent="0.25">
      <c r="C318" s="12">
        <v>8</v>
      </c>
      <c r="D318" s="23" t="str">
        <f t="shared" si="40"/>
        <v>008100</v>
      </c>
      <c r="E318" s="24" t="str">
        <f>Nomenclature!A268&amp;Nomenclature!B268</f>
        <v xml:space="preserve">008100  PRODUCTION D’ELECTRICITE
</v>
      </c>
      <c r="F318" s="25">
        <f ca="1">SUM(F319:F321)</f>
        <v>0</v>
      </c>
      <c r="G318" s="26">
        <f ca="1">SUM(G319:G321)</f>
        <v>0</v>
      </c>
      <c r="H318" s="23"/>
    </row>
    <row r="319" spans="3:8" s="29" customFormat="1" hidden="1" outlineLevel="2" x14ac:dyDescent="0.25">
      <c r="C319" s="29">
        <v>8</v>
      </c>
      <c r="D319" s="30" t="s">
        <v>198</v>
      </c>
      <c r="E319" s="34" t="str">
        <f>E318</f>
        <v xml:space="preserve">008100  PRODUCTION D’ELECTRICITE
</v>
      </c>
      <c r="F319" s="32">
        <f ca="1">(SUMIF(INDIRECT("'"&amp;nomAs400&amp;"'!$F3:$F25000"),D319,INDIRECT("'"&amp;nomAs400&amp;"'!$J3:$J25000")))</f>
        <v>0</v>
      </c>
      <c r="G319" s="33">
        <f ca="1">(SUMIF(INDIRECT("'"&amp;nomAs400&amp;"'!$F3:$F25000"),D319,INDIRECT("'"&amp;nomAs400&amp;"'!$O3:$O25000")))</f>
        <v>0</v>
      </c>
      <c r="H319" s="30"/>
    </row>
    <row r="320" spans="3:8" s="29" customFormat="1" hidden="1" outlineLevel="2" x14ac:dyDescent="0.25">
      <c r="C320" s="29">
        <v>8</v>
      </c>
      <c r="D320" s="30" t="str">
        <f t="shared" si="40"/>
        <v>008110</v>
      </c>
      <c r="E320" s="34" t="str">
        <f>Nomenclature!A269&amp;Nomenclature!B269</f>
        <v xml:space="preserve">008110  Installation électrique générale (caisses à batteries, force, éclairage, secours...)
</v>
      </c>
      <c r="F320" s="32">
        <f ca="1">(SUMIF(INDIRECT("'"&amp;nomAs400&amp;"'!$F3:$F25000"),D320,INDIRECT("'"&amp;nomAs400&amp;"'!$J3:$J25000")))</f>
        <v>0</v>
      </c>
      <c r="G320" s="33">
        <f ca="1">(SUMIF(INDIRECT("'"&amp;nomAs400&amp;"'!$F3:$F25000"),D320,INDIRECT("'"&amp;nomAs400&amp;"'!$O3:$O25000")))</f>
        <v>0</v>
      </c>
      <c r="H320" s="30"/>
    </row>
    <row r="321" spans="3:8" s="29" customFormat="1" hidden="1" outlineLevel="2" x14ac:dyDescent="0.25">
      <c r="C321" s="29">
        <v>8</v>
      </c>
      <c r="D321" s="30" t="str">
        <f t="shared" si="40"/>
        <v>008120</v>
      </c>
      <c r="E321" s="34" t="str">
        <f>Nomenclature!A270&amp;Nomenclature!B270</f>
        <v xml:space="preserve">008120  Groupes électrogène avec accessoires  (alternateurs attelés... )
</v>
      </c>
      <c r="F321" s="32">
        <f ca="1">(SUMIF(INDIRECT("'"&amp;nomAs400&amp;"'!$F3:$F25000"),D321,INDIRECT("'"&amp;nomAs400&amp;"'!$J3:$J25000")))</f>
        <v>0</v>
      </c>
      <c r="G321" s="33">
        <f ca="1">(SUMIF(INDIRECT("'"&amp;nomAs400&amp;"'!$F3:$F25000"),D321,INDIRECT("'"&amp;nomAs400&amp;"'!$O3:$O25000")))</f>
        <v>0</v>
      </c>
      <c r="H321" s="30"/>
    </row>
    <row r="322" spans="3:8" s="12" customFormat="1" hidden="1" outlineLevel="1" collapsed="1" x14ac:dyDescent="0.25">
      <c r="C322" s="12">
        <v>8</v>
      </c>
      <c r="D322" s="23" t="str">
        <f t="shared" si="40"/>
        <v>008200</v>
      </c>
      <c r="E322" s="24" t="str">
        <f>Nomenclature!A271&amp;Nomenclature!B271</f>
        <v xml:space="preserve">008200  DISTRIBUTION
</v>
      </c>
      <c r="F322" s="25">
        <f ca="1">SUM(F323:F343)</f>
        <v>0</v>
      </c>
      <c r="G322" s="26">
        <f ca="1">SUM(G323:G343)</f>
        <v>0</v>
      </c>
      <c r="H322" s="23"/>
    </row>
    <row r="323" spans="3:8" s="29" customFormat="1" hidden="1" outlineLevel="2" x14ac:dyDescent="0.25">
      <c r="C323" s="29">
        <v>8</v>
      </c>
      <c r="D323" s="30" t="s">
        <v>201</v>
      </c>
      <c r="E323" s="34" t="str">
        <f>E322</f>
        <v xml:space="preserve">008200  DISTRIBUTION
</v>
      </c>
      <c r="F323" s="32">
        <f t="shared" ref="F323:F343" ca="1" si="41">(SUMIF(INDIRECT("'"&amp;nomAs400&amp;"'!$F3:$F25000"),D323,INDIRECT("'"&amp;nomAs400&amp;"'!$J3:$J25000")))</f>
        <v>0</v>
      </c>
      <c r="G323" s="33">
        <f t="shared" ref="G323:G343" ca="1" si="42">(SUMIF(INDIRECT("'"&amp;nomAs400&amp;"'!$F3:$F25000"),D323,INDIRECT("'"&amp;nomAs400&amp;"'!$O3:$O25000")))</f>
        <v>0</v>
      </c>
      <c r="H323" s="30"/>
    </row>
    <row r="324" spans="3:8" s="29" customFormat="1" hidden="1" outlineLevel="2" x14ac:dyDescent="0.25">
      <c r="C324" s="29">
        <v>8</v>
      </c>
      <c r="D324" s="30" t="str">
        <f t="shared" si="40"/>
        <v>008210</v>
      </c>
      <c r="E324" s="34" t="str">
        <f>Nomenclature!A272&amp;Nomenclature!B272</f>
        <v xml:space="preserve">008210  Tableaux, câbles, appareillages
</v>
      </c>
      <c r="F324" s="32">
        <f t="shared" ca="1" si="41"/>
        <v>0</v>
      </c>
      <c r="G324" s="33">
        <f t="shared" ca="1" si="42"/>
        <v>0</v>
      </c>
      <c r="H324" s="30"/>
    </row>
    <row r="325" spans="3:8" s="29" customFormat="1" hidden="1" outlineLevel="2" x14ac:dyDescent="0.25">
      <c r="C325" s="29">
        <v>8</v>
      </c>
      <c r="D325" s="30" t="str">
        <f t="shared" si="40"/>
        <v>008211</v>
      </c>
      <c r="E325" s="34" t="str">
        <f>Nomenclature!A273&amp;Nomenclature!B273</f>
        <v xml:space="preserve">008211  Coupe des câbles (Seulement pour Piriou Vietnam)
</v>
      </c>
      <c r="F325" s="32">
        <f t="shared" ca="1" si="41"/>
        <v>0</v>
      </c>
      <c r="G325" s="33">
        <f t="shared" ca="1" si="42"/>
        <v>0</v>
      </c>
      <c r="H325" s="30"/>
    </row>
    <row r="326" spans="3:8" s="29" customFormat="1" hidden="1" outlineLevel="2" x14ac:dyDescent="0.25">
      <c r="C326" s="29">
        <v>8</v>
      </c>
      <c r="D326" s="30" t="str">
        <f t="shared" si="40"/>
        <v>008212</v>
      </c>
      <c r="E326" s="34" t="str">
        <f>Nomenclature!A274&amp;Nomenclature!B274</f>
        <v xml:space="preserve">008212  Passage des câbles   (Seulement pour Piriou Vietnam)
</v>
      </c>
      <c r="F326" s="32">
        <f t="shared" ca="1" si="41"/>
        <v>0</v>
      </c>
      <c r="G326" s="33">
        <f t="shared" ca="1" si="42"/>
        <v>0</v>
      </c>
      <c r="H326" s="30"/>
    </row>
    <row r="327" spans="3:8" s="29" customFormat="1" hidden="1" outlineLevel="2" x14ac:dyDescent="0.25">
      <c r="C327" s="29">
        <v>8</v>
      </c>
      <c r="D327" s="30" t="str">
        <f t="shared" si="40"/>
        <v>008213</v>
      </c>
      <c r="E327" s="34" t="str">
        <f>Nomenclature!A275&amp;Nomenclature!B275</f>
        <v xml:space="preserve">008213  Bornage (Seulement pour Piriou Vietnam)
</v>
      </c>
      <c r="F327" s="32">
        <f t="shared" ca="1" si="41"/>
        <v>0</v>
      </c>
      <c r="G327" s="33">
        <f t="shared" ca="1" si="42"/>
        <v>0</v>
      </c>
      <c r="H327" s="30"/>
    </row>
    <row r="328" spans="3:8" s="29" customFormat="1" hidden="1" outlineLevel="2" x14ac:dyDescent="0.25">
      <c r="C328" s="29">
        <v>8</v>
      </c>
      <c r="D328" s="30" t="str">
        <f t="shared" si="40"/>
        <v>008214</v>
      </c>
      <c r="E328" s="34" t="str">
        <f>Nomenclature!A276&amp;Nomenclature!B276</f>
        <v xml:space="preserve">008214  Fixation des câbles, obturation passages de câbles (Seulement pour Piriou Vietnam)
</v>
      </c>
      <c r="F328" s="32">
        <f t="shared" ca="1" si="41"/>
        <v>0</v>
      </c>
      <c r="G328" s="33">
        <f t="shared" ca="1" si="42"/>
        <v>0</v>
      </c>
      <c r="H328" s="30"/>
    </row>
    <row r="329" spans="3:8" s="29" customFormat="1" hidden="1" outlineLevel="2" x14ac:dyDescent="0.25">
      <c r="C329" s="29">
        <v>8</v>
      </c>
      <c r="D329" s="30" t="str">
        <f t="shared" si="40"/>
        <v>008215</v>
      </c>
      <c r="E329" s="34" t="str">
        <f>Nomenclature!A277&amp;Nomenclature!B277</f>
        <v xml:space="preserve">008215  Essais   (Seulement pour Piriou Vietnam)
</v>
      </c>
      <c r="F329" s="32">
        <f t="shared" ca="1" si="41"/>
        <v>0</v>
      </c>
      <c r="G329" s="33">
        <f t="shared" ca="1" si="42"/>
        <v>0</v>
      </c>
      <c r="H329" s="30"/>
    </row>
    <row r="330" spans="3:8" s="29" customFormat="1" hidden="1" outlineLevel="2" x14ac:dyDescent="0.25">
      <c r="C330" s="29">
        <v>8</v>
      </c>
      <c r="D330" s="30" t="str">
        <f t="shared" si="40"/>
        <v>008220</v>
      </c>
      <c r="E330" s="34" t="str">
        <f>Nomenclature!A278&amp;Nomenclature!B278</f>
        <v xml:space="preserve">008220  Passages de cloisons, de ponts, chemins de câbles
</v>
      </c>
      <c r="F330" s="32">
        <f t="shared" ca="1" si="41"/>
        <v>0</v>
      </c>
      <c r="G330" s="33">
        <f t="shared" ca="1" si="42"/>
        <v>0</v>
      </c>
      <c r="H330" s="30"/>
    </row>
    <row r="331" spans="3:8" s="29" customFormat="1" hidden="1" outlineLevel="2" x14ac:dyDescent="0.25">
      <c r="C331" s="29">
        <v>8</v>
      </c>
      <c r="D331" s="30" t="str">
        <f t="shared" si="40"/>
        <v>008221</v>
      </c>
      <c r="E331" s="34" t="str">
        <f>Nomenclature!A279&amp;Nomenclature!B279</f>
        <v xml:space="preserve">008221  Mise en place des passages de câbles (Seulement pour Piriou Vietnam)
</v>
      </c>
      <c r="F331" s="32">
        <f t="shared" ca="1" si="41"/>
        <v>0</v>
      </c>
      <c r="G331" s="33">
        <f t="shared" ca="1" si="42"/>
        <v>0</v>
      </c>
      <c r="H331" s="30"/>
    </row>
    <row r="332" spans="3:8" s="29" customFormat="1" hidden="1" outlineLevel="2" x14ac:dyDescent="0.25">
      <c r="C332" s="29">
        <v>8</v>
      </c>
      <c r="D332" s="30" t="str">
        <f t="shared" si="40"/>
        <v>008222</v>
      </c>
      <c r="E332" s="34" t="str">
        <f>Nomenclature!A280&amp;Nomenclature!B280</f>
        <v xml:space="preserve">008222  Mise en place chemins de câbles (Seulement pour Piriou Vietnam)
</v>
      </c>
      <c r="F332" s="32">
        <f t="shared" ca="1" si="41"/>
        <v>0</v>
      </c>
      <c r="G332" s="33">
        <f t="shared" ca="1" si="42"/>
        <v>0</v>
      </c>
      <c r="H332" s="30"/>
    </row>
    <row r="333" spans="3:8" s="29" customFormat="1" hidden="1" outlineLevel="2" x14ac:dyDescent="0.25">
      <c r="C333" s="29">
        <v>8</v>
      </c>
      <c r="D333" s="30" t="str">
        <f t="shared" si="40"/>
        <v>008223</v>
      </c>
      <c r="E333" s="34" t="str">
        <f>Nomenclature!A281&amp;Nomenclature!B281</f>
        <v xml:space="preserve">008223  Mise en place équipements (Seulement pour Piriou Vietnam)
</v>
      </c>
      <c r="F333" s="32">
        <f t="shared" ca="1" si="41"/>
        <v>0</v>
      </c>
      <c r="G333" s="33">
        <f t="shared" ca="1" si="42"/>
        <v>0</v>
      </c>
      <c r="H333" s="30"/>
    </row>
    <row r="334" spans="3:8" s="29" customFormat="1" hidden="1" outlineLevel="2" x14ac:dyDescent="0.25">
      <c r="C334" s="29">
        <v>8</v>
      </c>
      <c r="D334" s="30" t="str">
        <f t="shared" si="40"/>
        <v>008224</v>
      </c>
      <c r="E334" s="34" t="str">
        <f>Nomenclature!A282&amp;Nomenclature!B282</f>
        <v xml:space="preserve">008224  Carlingages, supports équipements
</v>
      </c>
      <c r="F334" s="32">
        <f t="shared" ca="1" si="41"/>
        <v>0</v>
      </c>
      <c r="G334" s="33">
        <f t="shared" ca="1" si="42"/>
        <v>0</v>
      </c>
      <c r="H334" s="30"/>
    </row>
    <row r="335" spans="3:8" s="29" customFormat="1" hidden="1" outlineLevel="2" x14ac:dyDescent="0.25">
      <c r="C335" s="29">
        <v>8</v>
      </c>
      <c r="D335" s="30" t="str">
        <f t="shared" si="40"/>
        <v>008230</v>
      </c>
      <c r="E335" s="34" t="str">
        <f>Nomenclature!A283&amp;Nomenclature!B283</f>
        <v xml:space="preserve">008230  Transformateurs, Onduleurs
</v>
      </c>
      <c r="F335" s="32">
        <f t="shared" ca="1" si="41"/>
        <v>0</v>
      </c>
      <c r="G335" s="33">
        <f t="shared" ca="1" si="42"/>
        <v>0</v>
      </c>
      <c r="H335" s="30"/>
    </row>
    <row r="336" spans="3:8" s="29" customFormat="1" hidden="1" outlineLevel="2" x14ac:dyDescent="0.25">
      <c r="C336" s="29">
        <v>8</v>
      </c>
      <c r="D336" s="30" t="str">
        <f t="shared" si="40"/>
        <v>008235</v>
      </c>
      <c r="E336" s="34" t="str">
        <f>Nomenclature!A284&amp;Nomenclature!B284</f>
        <v xml:space="preserve">008235  Éclairages, Feux nav, Projecteurs
</v>
      </c>
      <c r="F336" s="32">
        <f t="shared" ca="1" si="41"/>
        <v>0</v>
      </c>
      <c r="G336" s="33">
        <f t="shared" ca="1" si="42"/>
        <v>0</v>
      </c>
      <c r="H336" s="30"/>
    </row>
    <row r="337" spans="3:8" s="29" customFormat="1" hidden="1" outlineLevel="2" x14ac:dyDescent="0.25">
      <c r="C337" s="29">
        <v>8</v>
      </c>
      <c r="D337" s="30" t="str">
        <f t="shared" si="40"/>
        <v>008240</v>
      </c>
      <c r="E337" s="34" t="str">
        <f>Nomenclature!A285&amp;Nomenclature!B285</f>
        <v xml:space="preserve">008240  Détection incendie
</v>
      </c>
      <c r="F337" s="32">
        <f t="shared" ca="1" si="41"/>
        <v>0</v>
      </c>
      <c r="G337" s="33">
        <f t="shared" ca="1" si="42"/>
        <v>0</v>
      </c>
      <c r="H337" s="30"/>
    </row>
    <row r="338" spans="3:8" s="29" customFormat="1" hidden="1" outlineLevel="2" x14ac:dyDescent="0.25">
      <c r="C338" s="29">
        <v>8</v>
      </c>
      <c r="D338" s="30" t="str">
        <f t="shared" si="40"/>
        <v>008250</v>
      </c>
      <c r="E338" s="34" t="str">
        <f>Nomenclature!A286&amp;Nomenclature!B286</f>
        <v xml:space="preserve">008250  Centrale alarmes
</v>
      </c>
      <c r="F338" s="32">
        <f t="shared" ca="1" si="41"/>
        <v>0</v>
      </c>
      <c r="G338" s="33">
        <f t="shared" ca="1" si="42"/>
        <v>0</v>
      </c>
      <c r="H338" s="30"/>
    </row>
    <row r="339" spans="3:8" s="29" customFormat="1" hidden="1" outlineLevel="2" x14ac:dyDescent="0.25">
      <c r="C339" s="29">
        <v>8</v>
      </c>
      <c r="D339" s="30" t="str">
        <f t="shared" si="40"/>
        <v>008255</v>
      </c>
      <c r="E339" s="34" t="str">
        <f>Nomenclature!A287&amp;Nomenclature!B287</f>
        <v xml:space="preserve">008255  Niveaux cuves, détecteurs envahissement
</v>
      </c>
      <c r="F339" s="32">
        <f t="shared" ca="1" si="41"/>
        <v>0</v>
      </c>
      <c r="G339" s="33">
        <f t="shared" ca="1" si="42"/>
        <v>0</v>
      </c>
      <c r="H339" s="30"/>
    </row>
    <row r="340" spans="3:8" s="29" customFormat="1" hidden="1" outlineLevel="2" x14ac:dyDescent="0.25">
      <c r="C340" s="29">
        <v>8</v>
      </c>
      <c r="D340" s="30" t="str">
        <f t="shared" si="40"/>
        <v>008260</v>
      </c>
      <c r="E340" s="34" t="str">
        <f>Nomenclature!A288&amp;Nomenclature!B288</f>
        <v xml:space="preserve">008260Interphonie, vidéo-surveillance,
</v>
      </c>
      <c r="F340" s="32">
        <f t="shared" ca="1" si="41"/>
        <v>0</v>
      </c>
      <c r="G340" s="33">
        <f t="shared" ca="1" si="42"/>
        <v>0</v>
      </c>
      <c r="H340" s="30"/>
    </row>
    <row r="341" spans="3:8" s="29" customFormat="1" hidden="1" outlineLevel="2" x14ac:dyDescent="0.25">
      <c r="C341" s="29">
        <v>8</v>
      </c>
      <c r="D341" s="30" t="str">
        <f t="shared" si="40"/>
        <v>008265</v>
      </c>
      <c r="E341" s="34" t="str">
        <f>Nomenclature!A289&amp;Nomenclature!B289</f>
        <v xml:space="preserve">008265  TV, HIFI, divertissement, intranet, WIFI
</v>
      </c>
      <c r="F341" s="32">
        <f t="shared" ca="1" si="41"/>
        <v>0</v>
      </c>
      <c r="G341" s="33">
        <f t="shared" ca="1" si="42"/>
        <v>0</v>
      </c>
      <c r="H341" s="30"/>
    </row>
    <row r="342" spans="3:8" s="29" customFormat="1" hidden="1" outlineLevel="2" x14ac:dyDescent="0.25">
      <c r="C342" s="29">
        <v>8</v>
      </c>
      <c r="D342" s="30" t="str">
        <f t="shared" si="40"/>
        <v>008270</v>
      </c>
      <c r="E342" s="34" t="str">
        <f>Nomenclature!A290&amp;Nomenclature!B290</f>
        <v xml:space="preserve">008270  Réseaux scientifiques
</v>
      </c>
      <c r="F342" s="32">
        <f t="shared" ca="1" si="41"/>
        <v>0</v>
      </c>
      <c r="G342" s="33">
        <f t="shared" ca="1" si="42"/>
        <v>0</v>
      </c>
      <c r="H342" s="30"/>
    </row>
    <row r="343" spans="3:8" s="29" customFormat="1" hidden="1" outlineLevel="2" x14ac:dyDescent="0.25">
      <c r="C343" s="29">
        <v>8</v>
      </c>
      <c r="D343" s="30" t="str">
        <f t="shared" si="40"/>
        <v>008275</v>
      </c>
      <c r="E343" s="34" t="str">
        <f>Nomenclature!A291&amp;Nomenclature!B291</f>
        <v xml:space="preserve">008275  Réseaux militaires
</v>
      </c>
      <c r="F343" s="32">
        <f t="shared" ca="1" si="41"/>
        <v>0</v>
      </c>
      <c r="G343" s="33">
        <f t="shared" ca="1" si="42"/>
        <v>0</v>
      </c>
      <c r="H343" s="30"/>
    </row>
    <row r="344" spans="3:8" s="12" customFormat="1" hidden="1" outlineLevel="1" collapsed="1" x14ac:dyDescent="0.25">
      <c r="C344" s="12">
        <v>8</v>
      </c>
      <c r="D344" s="23" t="str">
        <f t="shared" si="40"/>
        <v>008300</v>
      </c>
      <c r="E344" s="24" t="str">
        <f>Nomenclature!A292&amp;Nomenclature!B292</f>
        <v xml:space="preserve">008300  ELECTRONIQUE
</v>
      </c>
      <c r="F344" s="25">
        <f ca="1">SUM(F345:F359)</f>
        <v>0</v>
      </c>
      <c r="G344" s="26">
        <f ca="1">SUM(G345:G359)</f>
        <v>0</v>
      </c>
      <c r="H344" s="23"/>
    </row>
    <row r="345" spans="3:8" s="29" customFormat="1" hidden="1" outlineLevel="2" x14ac:dyDescent="0.25">
      <c r="C345" s="29">
        <v>8</v>
      </c>
      <c r="D345" s="30" t="s">
        <v>204</v>
      </c>
      <c r="E345" s="34" t="str">
        <f>E344</f>
        <v xml:space="preserve">008300  ELECTRONIQUE
</v>
      </c>
      <c r="F345" s="32">
        <f t="shared" ref="F345:F359" ca="1" si="43">(SUMIF(INDIRECT("'"&amp;nomAs400&amp;"'!$F3:$F25000"),D345,INDIRECT("'"&amp;nomAs400&amp;"'!$J3:$J25000")))</f>
        <v>0</v>
      </c>
      <c r="G345" s="33">
        <f t="shared" ref="G345:G359" ca="1" si="44">(SUMIF(INDIRECT("'"&amp;nomAs400&amp;"'!$F3:$F25000"),D345,INDIRECT("'"&amp;nomAs400&amp;"'!$O3:$O25000")))</f>
        <v>0</v>
      </c>
      <c r="H345" s="30"/>
    </row>
    <row r="346" spans="3:8" s="29" customFormat="1" hidden="1" outlineLevel="2" x14ac:dyDescent="0.25">
      <c r="C346" s="29">
        <v>8</v>
      </c>
      <c r="D346" s="30" t="str">
        <f t="shared" si="40"/>
        <v>008310</v>
      </c>
      <c r="E346" s="34" t="str">
        <f>Nomenclature!A293&amp;Nomenclature!B293</f>
        <v xml:space="preserve">008310  Installation électronique générale (navigation, télécom., détection)
</v>
      </c>
      <c r="F346" s="32">
        <f t="shared" ca="1" si="43"/>
        <v>0</v>
      </c>
      <c r="G346" s="33">
        <f t="shared" ca="1" si="44"/>
        <v>0</v>
      </c>
      <c r="H346" s="30"/>
    </row>
    <row r="347" spans="3:8" s="29" customFormat="1" hidden="1" outlineLevel="2" x14ac:dyDescent="0.25">
      <c r="C347" s="29">
        <v>8</v>
      </c>
      <c r="D347" s="30" t="str">
        <f t="shared" si="40"/>
        <v>008311</v>
      </c>
      <c r="E347" s="34" t="str">
        <f>Nomenclature!A294&amp;Nomenclature!B294</f>
        <v xml:space="preserve">008311  Coupe des câbles      (Seulement pour Piriou Vietnam)
</v>
      </c>
      <c r="F347" s="32">
        <f t="shared" ca="1" si="43"/>
        <v>0</v>
      </c>
      <c r="G347" s="33">
        <f t="shared" ca="1" si="44"/>
        <v>0</v>
      </c>
      <c r="H347" s="30"/>
    </row>
    <row r="348" spans="3:8" s="29" customFormat="1" hidden="1" outlineLevel="2" x14ac:dyDescent="0.25">
      <c r="C348" s="29">
        <v>8</v>
      </c>
      <c r="D348" s="30" t="str">
        <f t="shared" si="40"/>
        <v>008312</v>
      </c>
      <c r="E348" s="34" t="str">
        <f>Nomenclature!A295&amp;Nomenclature!B295</f>
        <v xml:space="preserve">008312  Passage des câbles   (Seulement pour Piriou Vietnam)
</v>
      </c>
      <c r="F348" s="32">
        <f t="shared" ca="1" si="43"/>
        <v>0</v>
      </c>
      <c r="G348" s="33">
        <f t="shared" ca="1" si="44"/>
        <v>0</v>
      </c>
      <c r="H348" s="30"/>
    </row>
    <row r="349" spans="3:8" s="29" customFormat="1" hidden="1" outlineLevel="2" x14ac:dyDescent="0.25">
      <c r="C349" s="29">
        <v>8</v>
      </c>
      <c r="D349" s="30" t="str">
        <f t="shared" si="40"/>
        <v>008313</v>
      </c>
      <c r="E349" s="34" t="str">
        <f>Nomenclature!A296&amp;Nomenclature!B296</f>
        <v xml:space="preserve">008313  Bornage     (Seulement pour Piriou Vietnam)
</v>
      </c>
      <c r="F349" s="32">
        <f t="shared" ca="1" si="43"/>
        <v>0</v>
      </c>
      <c r="G349" s="33">
        <f t="shared" ca="1" si="44"/>
        <v>0</v>
      </c>
      <c r="H349" s="30"/>
    </row>
    <row r="350" spans="3:8" s="29" customFormat="1" hidden="1" outlineLevel="2" x14ac:dyDescent="0.25">
      <c r="C350" s="29">
        <v>8</v>
      </c>
      <c r="D350" s="30" t="str">
        <f t="shared" si="40"/>
        <v>008314</v>
      </c>
      <c r="E350" s="34" t="str">
        <f>Nomenclature!A297&amp;Nomenclature!B297</f>
        <v xml:space="preserve">008314  Fixation des câbles, obturation passages de câbles (Seulement pour Piriou Vietnam)
</v>
      </c>
      <c r="F350" s="32">
        <f t="shared" ca="1" si="43"/>
        <v>0</v>
      </c>
      <c r="G350" s="33">
        <f t="shared" ca="1" si="44"/>
        <v>0</v>
      </c>
      <c r="H350" s="30"/>
    </row>
    <row r="351" spans="3:8" s="29" customFormat="1" hidden="1" outlineLevel="2" x14ac:dyDescent="0.25">
      <c r="C351" s="29">
        <v>8</v>
      </c>
      <c r="D351" s="30" t="str">
        <f t="shared" si="40"/>
        <v>008315</v>
      </c>
      <c r="E351" s="34" t="str">
        <f>Nomenclature!A298&amp;Nomenclature!B298</f>
        <v xml:space="preserve">008315  Essais   (Seulement pour Piriou Vietnam)
</v>
      </c>
      <c r="F351" s="32">
        <f t="shared" ca="1" si="43"/>
        <v>0</v>
      </c>
      <c r="G351" s="33">
        <f t="shared" ca="1" si="44"/>
        <v>0</v>
      </c>
      <c r="H351" s="30"/>
    </row>
    <row r="352" spans="3:8" s="29" customFormat="1" hidden="1" outlineLevel="2" x14ac:dyDescent="0.25">
      <c r="C352" s="29">
        <v>8</v>
      </c>
      <c r="D352" s="30" t="str">
        <f t="shared" si="40"/>
        <v>008320</v>
      </c>
      <c r="E352" s="34" t="str">
        <f>Nomenclature!A299&amp;Nomenclature!B299</f>
        <v xml:space="preserve">008320  Passage de cloisons, de ponts, chemins de câbles
</v>
      </c>
      <c r="F352" s="32">
        <f t="shared" ca="1" si="43"/>
        <v>0</v>
      </c>
      <c r="G352" s="33">
        <f t="shared" ca="1" si="44"/>
        <v>0</v>
      </c>
      <c r="H352" s="30"/>
    </row>
    <row r="353" spans="3:8" s="29" customFormat="1" hidden="1" outlineLevel="2" x14ac:dyDescent="0.25">
      <c r="C353" s="29">
        <v>8</v>
      </c>
      <c r="D353" s="30" t="str">
        <f t="shared" si="40"/>
        <v>008321</v>
      </c>
      <c r="E353" s="34" t="str">
        <f>Nomenclature!A300&amp;Nomenclature!B300</f>
        <v xml:space="preserve">008321  Mise en place des passages de câbles (Seulement pour Piriou Vietnam)
</v>
      </c>
      <c r="F353" s="32">
        <f t="shared" ca="1" si="43"/>
        <v>0</v>
      </c>
      <c r="G353" s="33">
        <f t="shared" ca="1" si="44"/>
        <v>0</v>
      </c>
      <c r="H353" s="30"/>
    </row>
    <row r="354" spans="3:8" s="29" customFormat="1" hidden="1" outlineLevel="2" x14ac:dyDescent="0.25">
      <c r="C354" s="29">
        <v>8</v>
      </c>
      <c r="D354" s="30" t="str">
        <f t="shared" si="40"/>
        <v>008322</v>
      </c>
      <c r="E354" s="34" t="str">
        <f>Nomenclature!A301&amp;Nomenclature!B301</f>
        <v xml:space="preserve">008322  Mise en place chemins de câbles (Seulement pour Piriou Vietnam)
</v>
      </c>
      <c r="F354" s="32">
        <f t="shared" ca="1" si="43"/>
        <v>0</v>
      </c>
      <c r="G354" s="33">
        <f t="shared" ca="1" si="44"/>
        <v>0</v>
      </c>
      <c r="H354" s="30"/>
    </row>
    <row r="355" spans="3:8" s="29" customFormat="1" hidden="1" outlineLevel="2" x14ac:dyDescent="0.25">
      <c r="C355" s="29">
        <v>8</v>
      </c>
      <c r="D355" s="30" t="str">
        <f t="shared" si="40"/>
        <v>008323</v>
      </c>
      <c r="E355" s="34" t="str">
        <f>Nomenclature!A302&amp;Nomenclature!B302</f>
        <v xml:space="preserve">008323  Mise en place équipements (Seulement pour Piriou Vietnam)
</v>
      </c>
      <c r="F355" s="32">
        <f t="shared" ca="1" si="43"/>
        <v>0</v>
      </c>
      <c r="G355" s="33">
        <f t="shared" ca="1" si="44"/>
        <v>0</v>
      </c>
      <c r="H355" s="30"/>
    </row>
    <row r="356" spans="3:8" s="29" customFormat="1" hidden="1" outlineLevel="2" x14ac:dyDescent="0.25">
      <c r="C356" s="29">
        <v>8</v>
      </c>
      <c r="D356" s="30" t="str">
        <f t="shared" si="40"/>
        <v>008324</v>
      </c>
      <c r="E356" s="34" t="str">
        <f>Nomenclature!A303&amp;Nomenclature!B303</f>
        <v xml:space="preserve">008324  Carlingages, supports équipements
</v>
      </c>
      <c r="F356" s="32">
        <f t="shared" ca="1" si="43"/>
        <v>0</v>
      </c>
      <c r="G356" s="33">
        <f t="shared" ca="1" si="44"/>
        <v>0</v>
      </c>
      <c r="H356" s="30"/>
    </row>
    <row r="357" spans="3:8" s="29" customFormat="1" hidden="1" outlineLevel="2" x14ac:dyDescent="0.25">
      <c r="C357" s="29">
        <v>8</v>
      </c>
      <c r="D357" s="30" t="str">
        <f t="shared" si="40"/>
        <v>008330</v>
      </c>
      <c r="E357" s="34" t="str">
        <f>Nomenclature!A304&amp;Nomenclature!B304</f>
        <v xml:space="preserve">008330  Communications militaires
</v>
      </c>
      <c r="F357" s="32">
        <f t="shared" ca="1" si="43"/>
        <v>0</v>
      </c>
      <c r="G357" s="33">
        <f t="shared" ca="1" si="44"/>
        <v>0</v>
      </c>
      <c r="H357" s="30"/>
    </row>
    <row r="358" spans="3:8" s="29" customFormat="1" hidden="1" outlineLevel="2" x14ac:dyDescent="0.25">
      <c r="C358" s="29">
        <v>8</v>
      </c>
      <c r="D358" s="30" t="str">
        <f t="shared" si="40"/>
        <v>008340</v>
      </c>
      <c r="E358" s="34" t="str">
        <f>Nomenclature!A305&amp;Nomenclature!B305</f>
        <v xml:space="preserve">008340  Equipements scientifiques et logiciels
</v>
      </c>
      <c r="F358" s="32">
        <f t="shared" ca="1" si="43"/>
        <v>0</v>
      </c>
      <c r="G358" s="33">
        <f t="shared" ca="1" si="44"/>
        <v>0</v>
      </c>
      <c r="H358" s="30"/>
    </row>
    <row r="359" spans="3:8" s="29" customFormat="1" hidden="1" outlineLevel="2" x14ac:dyDescent="0.25">
      <c r="C359" s="29">
        <v>8</v>
      </c>
      <c r="D359" s="30" t="str">
        <f t="shared" si="40"/>
        <v>008350</v>
      </c>
      <c r="E359" s="34" t="str">
        <f>Nomenclature!A306&amp;Nomenclature!B306</f>
        <v xml:space="preserve">008350  Positionnement dynamique
</v>
      </c>
      <c r="F359" s="32">
        <f t="shared" ca="1" si="43"/>
        <v>0</v>
      </c>
      <c r="G359" s="33">
        <f t="shared" ca="1" si="44"/>
        <v>0</v>
      </c>
      <c r="H359" s="30"/>
    </row>
    <row r="360" spans="3:8" s="12" customFormat="1" hidden="1" outlineLevel="1" collapsed="1" x14ac:dyDescent="0.25">
      <c r="C360" s="12">
        <v>8</v>
      </c>
      <c r="D360" s="23" t="str">
        <f t="shared" si="40"/>
        <v>008400</v>
      </c>
      <c r="E360" s="24" t="str">
        <f>Nomenclature!A307&amp;Nomenclature!B307</f>
        <v xml:space="preserve">008400  AUTOMATION
</v>
      </c>
      <c r="F360" s="25">
        <f ca="1">SUM(F361)</f>
        <v>0</v>
      </c>
      <c r="G360" s="26">
        <f ca="1">SUM(G361)</f>
        <v>0</v>
      </c>
      <c r="H360" s="23"/>
    </row>
    <row r="361" spans="3:8" s="29" customFormat="1" hidden="1" outlineLevel="2" x14ac:dyDescent="0.25">
      <c r="C361" s="29">
        <v>8</v>
      </c>
      <c r="D361" s="30" t="s">
        <v>867</v>
      </c>
      <c r="E361" s="34" t="str">
        <f>E360</f>
        <v xml:space="preserve">008400  AUTOMATION
</v>
      </c>
      <c r="F361" s="32">
        <f ca="1">(SUMIF(INDIRECT("'"&amp;nomAs400&amp;"'!$F3:$F25000"),D361,INDIRECT("'"&amp;nomAs400&amp;"'!$J3:$J25000")))</f>
        <v>0</v>
      </c>
      <c r="G361" s="33">
        <f ca="1">(SUMIF(INDIRECT("'"&amp;nomAs400&amp;"'!$F3:$F25000"),D361,INDIRECT("'"&amp;nomAs400&amp;"'!$O3:$O25000")))</f>
        <v>0</v>
      </c>
      <c r="H361" s="30"/>
    </row>
    <row r="362" spans="3:8" s="12" customFormat="1" collapsed="1" x14ac:dyDescent="0.25">
      <c r="C362" s="12">
        <v>9</v>
      </c>
      <c r="D362" s="15" t="str">
        <f t="shared" si="40"/>
        <v>009000</v>
      </c>
      <c r="E362" s="27" t="str">
        <f>Nomenclature!A308&amp;Nomenclature!B308</f>
        <v xml:space="preserve">009000               
   CIRCUITS COQUE                              </v>
      </c>
      <c r="F362" s="17">
        <f ca="1">F363+F365+F369+F373+F380+F387+F392</f>
        <v>0</v>
      </c>
      <c r="G362" s="18">
        <f ca="1">G363+G365+G369+G373+G380+G387+G392</f>
        <v>0</v>
      </c>
      <c r="H362" s="63">
        <f ca="1">F362*$B6+G362</f>
        <v>0</v>
      </c>
    </row>
    <row r="363" spans="3:8" s="12" customFormat="1" hidden="1" outlineLevel="1" collapsed="1" x14ac:dyDescent="0.25">
      <c r="C363" s="12">
        <v>9</v>
      </c>
      <c r="D363" s="23" t="s">
        <v>207</v>
      </c>
      <c r="E363" s="24" t="str">
        <f>E362</f>
        <v xml:space="preserve">009000               
   CIRCUITS COQUE                              </v>
      </c>
      <c r="F363" s="25">
        <f ca="1">SUM(F364)</f>
        <v>0</v>
      </c>
      <c r="G363" s="26">
        <f ca="1">SUM(G364)</f>
        <v>0</v>
      </c>
      <c r="H363" s="23"/>
    </row>
    <row r="364" spans="3:8" s="29" customFormat="1" hidden="1" outlineLevel="2" x14ac:dyDescent="0.25">
      <c r="C364" s="29">
        <v>9</v>
      </c>
      <c r="D364" s="30" t="s">
        <v>207</v>
      </c>
      <c r="E364" s="34" t="str">
        <f>E362</f>
        <v xml:space="preserve">009000               
   CIRCUITS COQUE                              </v>
      </c>
      <c r="F364" s="32">
        <f ca="1">(SUMIF(INDIRECT("'"&amp;nomAs400&amp;"'!$F3:$F25000"),D364,INDIRECT("'"&amp;nomAs400&amp;"'!$J3:$J25000")))</f>
        <v>0</v>
      </c>
      <c r="G364" s="33">
        <f ca="1">(SUMIF(INDIRECT("'"&amp;nomAs400&amp;"'!$F3:$F25000"),D364,INDIRECT("'"&amp;nomAs400&amp;"'!$O3:$O25000")))</f>
        <v>0</v>
      </c>
      <c r="H364" s="30"/>
    </row>
    <row r="365" spans="3:8" s="12" customFormat="1" hidden="1" outlineLevel="1" collapsed="1" x14ac:dyDescent="0.25">
      <c r="C365" s="12">
        <v>9</v>
      </c>
      <c r="D365" s="23" t="str">
        <f t="shared" si="40"/>
        <v>009200</v>
      </c>
      <c r="E365" s="24" t="str">
        <f>Nomenclature!A309&amp;Nomenclature!B309</f>
        <v xml:space="preserve">009200  CIRCUIT DEGAGEMENTS D’AIR–SONDES
</v>
      </c>
      <c r="F365" s="25">
        <f ca="1">SUM(F366:F368)</f>
        <v>0</v>
      </c>
      <c r="G365" s="26">
        <f ca="1">SUM(G366:G368)</f>
        <v>0</v>
      </c>
      <c r="H365" s="23"/>
    </row>
    <row r="366" spans="3:8" s="29" customFormat="1" hidden="1" outlineLevel="2" x14ac:dyDescent="0.25">
      <c r="C366" s="29">
        <v>9</v>
      </c>
      <c r="D366" s="30" t="s">
        <v>208</v>
      </c>
      <c r="E366" s="34" t="str">
        <f>E365</f>
        <v xml:space="preserve">009200  CIRCUIT DEGAGEMENTS D’AIR–SONDES
</v>
      </c>
      <c r="F366" s="32">
        <f ca="1">(SUMIF(INDIRECT("'"&amp;nomAs400&amp;"'!$F3:$F25000"),D366,INDIRECT("'"&amp;nomAs400&amp;"'!$J3:$J25000")))</f>
        <v>0</v>
      </c>
      <c r="G366" s="33">
        <f ca="1">(SUMIF(INDIRECT("'"&amp;nomAs400&amp;"'!$F3:$F25000"),D366,INDIRECT("'"&amp;nomAs400&amp;"'!$O3:$O25000")))</f>
        <v>0</v>
      </c>
      <c r="H366" s="30"/>
    </row>
    <row r="367" spans="3:8" s="29" customFormat="1" hidden="1" outlineLevel="2" x14ac:dyDescent="0.25">
      <c r="C367" s="29">
        <v>9</v>
      </c>
      <c r="D367" s="30" t="str">
        <f t="shared" si="40"/>
        <v>009210</v>
      </c>
      <c r="E367" s="34" t="str">
        <f>Nomenclature!A310&amp;Nomenclature!B310</f>
        <v xml:space="preserve">009210  Dégagements d’air et dégazage des soutes
</v>
      </c>
      <c r="F367" s="32">
        <f ca="1">(SUMIF(INDIRECT("'"&amp;nomAs400&amp;"'!$F3:$F25000"),D367,INDIRECT("'"&amp;nomAs400&amp;"'!$J3:$J25000")))</f>
        <v>0</v>
      </c>
      <c r="G367" s="33">
        <f ca="1">(SUMIF(INDIRECT("'"&amp;nomAs400&amp;"'!$F3:$F25000"),D367,INDIRECT("'"&amp;nomAs400&amp;"'!$O3:$O25000")))</f>
        <v>0</v>
      </c>
      <c r="H367" s="30"/>
    </row>
    <row r="368" spans="3:8" s="29" customFormat="1" hidden="1" outlineLevel="2" x14ac:dyDescent="0.25">
      <c r="C368" s="29">
        <v>9</v>
      </c>
      <c r="D368" s="30" t="str">
        <f t="shared" si="40"/>
        <v>009220</v>
      </c>
      <c r="E368" s="34" t="str">
        <f>Nomenclature!A311&amp;Nomenclature!B311</f>
        <v xml:space="preserve">009220  Sondes
</v>
      </c>
      <c r="F368" s="32">
        <f ca="1">(SUMIF(INDIRECT("'"&amp;nomAs400&amp;"'!$F3:$F25000"),D368,INDIRECT("'"&amp;nomAs400&amp;"'!$J3:$J25000")))</f>
        <v>0</v>
      </c>
      <c r="G368" s="33">
        <f ca="1">(SUMIF(INDIRECT("'"&amp;nomAs400&amp;"'!$F3:$F25000"),D368,INDIRECT("'"&amp;nomAs400&amp;"'!$O3:$O25000")))</f>
        <v>0</v>
      </c>
      <c r="H368" s="30"/>
    </row>
    <row r="369" spans="3:8" s="12" customFormat="1" hidden="1" outlineLevel="1" collapsed="1" x14ac:dyDescent="0.25">
      <c r="C369" s="12">
        <v>9</v>
      </c>
      <c r="D369" s="23" t="str">
        <f t="shared" si="40"/>
        <v>009300</v>
      </c>
      <c r="E369" s="24" t="str">
        <f>Nomenclature!A312&amp;Nomenclature!B312</f>
        <v xml:space="preserve">009300  CIRCUIT ASSÈCHEMENT – EPUISEMENT – BALLASTAGE
</v>
      </c>
      <c r="F369" s="25">
        <f ca="1">SUM(F370:F372)</f>
        <v>0</v>
      </c>
      <c r="G369" s="26">
        <f ca="1">SUM(G370:G372)</f>
        <v>0</v>
      </c>
      <c r="H369" s="23"/>
    </row>
    <row r="370" spans="3:8" s="29" customFormat="1" hidden="1" outlineLevel="2" x14ac:dyDescent="0.25">
      <c r="C370" s="29">
        <v>9</v>
      </c>
      <c r="D370" s="30" t="s">
        <v>211</v>
      </c>
      <c r="E370" s="34" t="str">
        <f>E369</f>
        <v xml:space="preserve">009300  CIRCUIT ASSÈCHEMENT – EPUISEMENT – BALLASTAGE
</v>
      </c>
      <c r="F370" s="32">
        <f ca="1">(SUMIF(INDIRECT("'"&amp;nomAs400&amp;"'!$F3:$F25000"),D370,INDIRECT("'"&amp;nomAs400&amp;"'!$J3:$J25000")))</f>
        <v>0</v>
      </c>
      <c r="G370" s="33">
        <f ca="1">(SUMIF(INDIRECT("'"&amp;nomAs400&amp;"'!$F3:$F25000"),D370,INDIRECT("'"&amp;nomAs400&amp;"'!$O3:$O25000")))</f>
        <v>0</v>
      </c>
      <c r="H370" s="30"/>
    </row>
    <row r="371" spans="3:8" s="29" customFormat="1" hidden="1" outlineLevel="2" x14ac:dyDescent="0.25">
      <c r="C371" s="29">
        <v>9</v>
      </c>
      <c r="D371" s="30" t="str">
        <f t="shared" si="40"/>
        <v>009310</v>
      </c>
      <c r="E371" s="34" t="str">
        <f>Nomenclature!A313&amp;Nomenclature!B313</f>
        <v xml:space="preserve">009310  Circuit assèchement / remplissage des cuves/ séparateur eaux mazouteuses
</v>
      </c>
      <c r="F371" s="32">
        <f ca="1">(SUMIF(INDIRECT("'"&amp;nomAs400&amp;"'!$F3:$F25000"),D371,INDIRECT("'"&amp;nomAs400&amp;"'!$J3:$J25000")))</f>
        <v>0</v>
      </c>
      <c r="G371" s="33">
        <f ca="1">(SUMIF(INDIRECT("'"&amp;nomAs400&amp;"'!$F3:$F25000"),D371,INDIRECT("'"&amp;nomAs400&amp;"'!$O3:$O25000")))</f>
        <v>0</v>
      </c>
      <c r="H371" s="30"/>
    </row>
    <row r="372" spans="3:8" s="29" customFormat="1" hidden="1" outlineLevel="2" x14ac:dyDescent="0.25">
      <c r="C372" s="29">
        <v>9</v>
      </c>
      <c r="D372" s="30" t="str">
        <f t="shared" si="40"/>
        <v>009320</v>
      </c>
      <c r="E372" s="34" t="str">
        <f>Nomenclature!A314&amp;Nomenclature!B314</f>
        <v xml:space="preserve">009320  Circuit ballastage / traitement des eaux de ballasts
</v>
      </c>
      <c r="F372" s="32">
        <f ca="1">(SUMIF(INDIRECT("'"&amp;nomAs400&amp;"'!$F3:$F25000"),D372,INDIRECT("'"&amp;nomAs400&amp;"'!$J3:$J25000")))</f>
        <v>0</v>
      </c>
      <c r="G372" s="33">
        <f ca="1">(SUMIF(INDIRECT("'"&amp;nomAs400&amp;"'!$F3:$F25000"),D372,INDIRECT("'"&amp;nomAs400&amp;"'!$O3:$O25000")))</f>
        <v>0</v>
      </c>
      <c r="H372" s="30"/>
    </row>
    <row r="373" spans="3:8" s="12" customFormat="1" hidden="1" outlineLevel="1" collapsed="1" x14ac:dyDescent="0.25">
      <c r="C373" s="12">
        <v>9</v>
      </c>
      <c r="D373" s="23" t="str">
        <f t="shared" si="40"/>
        <v>009400</v>
      </c>
      <c r="E373" s="24" t="str">
        <f>Nomenclature!A315&amp;Nomenclature!B315</f>
        <v xml:space="preserve">009400  CIRCUIT EAU DE MER–REFRIGERATION
</v>
      </c>
      <c r="F373" s="25">
        <f ca="1">SUM(F374:F379)</f>
        <v>0</v>
      </c>
      <c r="G373" s="26">
        <f ca="1">SUM(G374:G379)</f>
        <v>0</v>
      </c>
      <c r="H373" s="23"/>
    </row>
    <row r="374" spans="3:8" s="29" customFormat="1" hidden="1" outlineLevel="2" x14ac:dyDescent="0.25">
      <c r="C374" s="29">
        <v>9</v>
      </c>
      <c r="D374" s="30" t="s">
        <v>213</v>
      </c>
      <c r="E374" s="34" t="str">
        <f>E373</f>
        <v xml:space="preserve">009400  CIRCUIT EAU DE MER–REFRIGERATION
</v>
      </c>
      <c r="F374" s="32">
        <f t="shared" ref="F374:F379" ca="1" si="45">(SUMIF(INDIRECT("'"&amp;nomAs400&amp;"'!$F3:$F25000"),D374,INDIRECT("'"&amp;nomAs400&amp;"'!$J3:$J25000")))</f>
        <v>0</v>
      </c>
      <c r="G374" s="33">
        <f t="shared" ref="G374:G379" ca="1" si="46">(SUMIF(INDIRECT("'"&amp;nomAs400&amp;"'!$F3:$F25000"),D374,INDIRECT("'"&amp;nomAs400&amp;"'!$O3:$O25000")))</f>
        <v>0</v>
      </c>
      <c r="H374" s="30"/>
    </row>
    <row r="375" spans="3:8" s="29" customFormat="1" hidden="1" outlineLevel="2" x14ac:dyDescent="0.25">
      <c r="C375" s="29">
        <v>9</v>
      </c>
      <c r="D375" s="30" t="str">
        <f t="shared" si="40"/>
        <v>009410</v>
      </c>
      <c r="E375" s="34" t="str">
        <f>Nomenclature!A316&amp;Nomenclature!B316</f>
        <v xml:space="preserve">009410  Traverses d’eau de mer, circuit général d’eau de mer
</v>
      </c>
      <c r="F375" s="32">
        <f t="shared" ca="1" si="45"/>
        <v>0</v>
      </c>
      <c r="G375" s="33">
        <f t="shared" ca="1" si="46"/>
        <v>0</v>
      </c>
      <c r="H375" s="30"/>
    </row>
    <row r="376" spans="3:8" s="29" customFormat="1" hidden="1" outlineLevel="2" x14ac:dyDescent="0.25">
      <c r="C376" s="29">
        <v>9</v>
      </c>
      <c r="D376" s="30" t="str">
        <f t="shared" si="40"/>
        <v>009420</v>
      </c>
      <c r="E376" s="34" t="str">
        <f>Nomenclature!A317&amp;Nomenclature!B317</f>
        <v xml:space="preserve">009420  Circuit réfrigération eau de mer MP – GE – réducteur
</v>
      </c>
      <c r="F376" s="32">
        <f t="shared" ca="1" si="45"/>
        <v>0</v>
      </c>
      <c r="G376" s="33">
        <f t="shared" ca="1" si="46"/>
        <v>0</v>
      </c>
      <c r="H376" s="30"/>
    </row>
    <row r="377" spans="3:8" s="29" customFormat="1" hidden="1" outlineLevel="2" x14ac:dyDescent="0.25">
      <c r="C377" s="29">
        <v>9</v>
      </c>
      <c r="D377" s="30" t="str">
        <f t="shared" si="40"/>
        <v>009430</v>
      </c>
      <c r="E377" s="34" t="str">
        <f>Nomenclature!A318&amp;Nomenclature!B318</f>
        <v xml:space="preserve">009430  Circuit réfrigération eau douce MP – GE –réducteur
</v>
      </c>
      <c r="F377" s="32">
        <f t="shared" ca="1" si="45"/>
        <v>0</v>
      </c>
      <c r="G377" s="33">
        <f t="shared" ca="1" si="46"/>
        <v>0</v>
      </c>
      <c r="H377" s="30"/>
    </row>
    <row r="378" spans="3:8" s="29" customFormat="1" hidden="1" outlineLevel="2" x14ac:dyDescent="0.25">
      <c r="C378" s="29">
        <v>9</v>
      </c>
      <c r="D378" s="30" t="str">
        <f t="shared" si="40"/>
        <v>009440</v>
      </c>
      <c r="E378" s="34" t="str">
        <f>Nomenclature!A319&amp;Nomenclature!B319</f>
        <v xml:space="preserve">009440  Pompes, hydrophores…
</v>
      </c>
      <c r="F378" s="32">
        <f t="shared" ca="1" si="45"/>
        <v>0</v>
      </c>
      <c r="G378" s="33">
        <f t="shared" ca="1" si="46"/>
        <v>0</v>
      </c>
      <c r="H378" s="30"/>
    </row>
    <row r="379" spans="3:8" s="29" customFormat="1" hidden="1" outlineLevel="2" x14ac:dyDescent="0.25">
      <c r="C379" s="29">
        <v>9</v>
      </c>
      <c r="D379" s="30" t="str">
        <f t="shared" si="40"/>
        <v>009450</v>
      </c>
      <c r="E379" s="34" t="str">
        <f>Nomenclature!A320&amp;Nomenclature!B320</f>
        <v xml:space="preserve">009450  Circuit de récupération de chaleur
</v>
      </c>
      <c r="F379" s="32">
        <f t="shared" ca="1" si="45"/>
        <v>0</v>
      </c>
      <c r="G379" s="33">
        <f t="shared" ca="1" si="46"/>
        <v>0</v>
      </c>
      <c r="H379" s="30"/>
    </row>
    <row r="380" spans="3:8" s="12" customFormat="1" hidden="1" outlineLevel="1" collapsed="1" x14ac:dyDescent="0.25">
      <c r="C380" s="12">
        <v>9</v>
      </c>
      <c r="D380" s="23" t="str">
        <f t="shared" si="40"/>
        <v>009500</v>
      </c>
      <c r="E380" s="24" t="str">
        <f>Nomenclature!A321&amp;Nomenclature!B321</f>
        <v xml:space="preserve">009500  INCENDIE – LAVAGE
</v>
      </c>
      <c r="F380" s="25">
        <f ca="1">SUM(F381:F386)</f>
        <v>0</v>
      </c>
      <c r="G380" s="26">
        <f ca="1">SUM(G381:G386)</f>
        <v>0</v>
      </c>
      <c r="H380" s="23"/>
    </row>
    <row r="381" spans="3:8" s="29" customFormat="1" hidden="1" outlineLevel="2" x14ac:dyDescent="0.25">
      <c r="C381" s="29">
        <v>9</v>
      </c>
      <c r="D381" s="30" t="s">
        <v>218</v>
      </c>
      <c r="E381" s="34" t="str">
        <f>E380</f>
        <v xml:space="preserve">009500  INCENDIE – LAVAGE
</v>
      </c>
      <c r="F381" s="32">
        <f t="shared" ref="F381:F386" ca="1" si="47">(SUMIF(INDIRECT("'"&amp;nomAs400&amp;"'!$F3:$F25000"),D381,INDIRECT("'"&amp;nomAs400&amp;"'!$J3:$J25000")))</f>
        <v>0</v>
      </c>
      <c r="G381" s="33">
        <f t="shared" ref="G381:G386" ca="1" si="48">(SUMIF(INDIRECT("'"&amp;nomAs400&amp;"'!$F3:$F25000"),D381,INDIRECT("'"&amp;nomAs400&amp;"'!$O3:$O25000")))</f>
        <v>0</v>
      </c>
      <c r="H381" s="30"/>
    </row>
    <row r="382" spans="3:8" s="29" customFormat="1" hidden="1" outlineLevel="2" x14ac:dyDescent="0.25">
      <c r="C382" s="29">
        <v>9</v>
      </c>
      <c r="D382" s="30" t="str">
        <f t="shared" si="40"/>
        <v>009510</v>
      </c>
      <c r="E382" s="34" t="str">
        <f>Nomenclature!A322&amp;Nomenclature!B322</f>
        <v xml:space="preserve">009510  Circuit incendie
</v>
      </c>
      <c r="F382" s="32">
        <f t="shared" ca="1" si="47"/>
        <v>0</v>
      </c>
      <c r="G382" s="33">
        <f t="shared" ca="1" si="48"/>
        <v>0</v>
      </c>
      <c r="H382" s="30"/>
    </row>
    <row r="383" spans="3:8" s="29" customFormat="1" hidden="1" outlineLevel="2" x14ac:dyDescent="0.25">
      <c r="C383" s="29">
        <v>9</v>
      </c>
      <c r="D383" s="30" t="str">
        <f t="shared" ref="D383:D460" si="49">LEFT(E383,6)</f>
        <v>009520</v>
      </c>
      <c r="E383" s="34" t="str">
        <f>Nomenclature!A323&amp;Nomenclature!B323</f>
        <v xml:space="preserve">009520  Circuit lavage
</v>
      </c>
      <c r="F383" s="32">
        <f t="shared" ca="1" si="47"/>
        <v>0</v>
      </c>
      <c r="G383" s="33">
        <f t="shared" ca="1" si="48"/>
        <v>0</v>
      </c>
      <c r="H383" s="30"/>
    </row>
    <row r="384" spans="3:8" s="29" customFormat="1" hidden="1" outlineLevel="2" x14ac:dyDescent="0.25">
      <c r="C384" s="29">
        <v>9</v>
      </c>
      <c r="D384" s="30" t="str">
        <f t="shared" si="49"/>
        <v>009530</v>
      </c>
      <c r="E384" s="34" t="str">
        <f>Nomenclature!A324&amp;Nomenclature!B324</f>
        <v xml:space="preserve">009530  Circuit sanitaires eau de mer
</v>
      </c>
      <c r="F384" s="32">
        <f t="shared" ca="1" si="47"/>
        <v>0</v>
      </c>
      <c r="G384" s="33">
        <f t="shared" ca="1" si="48"/>
        <v>0</v>
      </c>
      <c r="H384" s="30"/>
    </row>
    <row r="385" spans="3:8" s="29" customFormat="1" hidden="1" outlineLevel="2" x14ac:dyDescent="0.25">
      <c r="C385" s="29">
        <v>9</v>
      </c>
      <c r="D385" s="30" t="str">
        <f t="shared" si="49"/>
        <v>009540</v>
      </c>
      <c r="E385" s="34" t="str">
        <f>Nomenclature!A325&amp;Nomenclature!B325</f>
        <v xml:space="preserve">009540  Systèmes fixes détection/extinction par mousse, poudre, gaz, .
</v>
      </c>
      <c r="F385" s="32">
        <f t="shared" ca="1" si="47"/>
        <v>0</v>
      </c>
      <c r="G385" s="33">
        <f t="shared" ca="1" si="48"/>
        <v>0</v>
      </c>
      <c r="H385" s="30"/>
    </row>
    <row r="386" spans="3:8" s="29" customFormat="1" hidden="1" outlineLevel="2" x14ac:dyDescent="0.25">
      <c r="C386" s="29">
        <v>9</v>
      </c>
      <c r="D386" s="30" t="str">
        <f t="shared" si="49"/>
        <v>009550</v>
      </c>
      <c r="E386" s="34" t="str">
        <f>Nomenclature!A326&amp;Nomenclature!B326</f>
        <v xml:space="preserve">009550  Matériel mobile de lutte anti-incendie (extincteurs, lances, équipements de pompiers...)
</v>
      </c>
      <c r="F386" s="32">
        <f t="shared" ca="1" si="47"/>
        <v>0</v>
      </c>
      <c r="G386" s="33">
        <f t="shared" ca="1" si="48"/>
        <v>0</v>
      </c>
      <c r="H386" s="30"/>
    </row>
    <row r="387" spans="3:8" s="12" customFormat="1" hidden="1" outlineLevel="1" collapsed="1" x14ac:dyDescent="0.25">
      <c r="C387" s="12">
        <v>9</v>
      </c>
      <c r="D387" s="23" t="str">
        <f t="shared" si="49"/>
        <v>009600</v>
      </c>
      <c r="E387" s="24" t="str">
        <f>Nomenclature!A327&amp;Nomenclature!B327</f>
        <v xml:space="preserve">009600  EAU DOUCE SANITAIRES
</v>
      </c>
      <c r="F387" s="25">
        <f ca="1">SUM(F388:F391)</f>
        <v>0</v>
      </c>
      <c r="G387" s="25">
        <f ca="1">SUM(G388:G391)</f>
        <v>0</v>
      </c>
      <c r="H387" s="23"/>
    </row>
    <row r="388" spans="3:8" s="29" customFormat="1" ht="15.75" hidden="1" customHeight="1" outlineLevel="2" x14ac:dyDescent="0.25">
      <c r="C388" s="29">
        <v>9</v>
      </c>
      <c r="D388" s="30" t="s">
        <v>223</v>
      </c>
      <c r="E388" s="34" t="str">
        <f>E387</f>
        <v xml:space="preserve">009600  EAU DOUCE SANITAIRES
</v>
      </c>
      <c r="F388" s="32">
        <f ca="1">(SUMIF(INDIRECT("'"&amp;nomAs400&amp;"'!$F3:$F25000"),D388,INDIRECT("'"&amp;nomAs400&amp;"'!$J3:$J25000")))</f>
        <v>0</v>
      </c>
      <c r="G388" s="33">
        <f ca="1">(SUMIF(INDIRECT("'"&amp;nomAs400&amp;"'!$F3:$F25000"),D388,INDIRECT("'"&amp;nomAs400&amp;"'!$O3:$O25000")))</f>
        <v>0</v>
      </c>
      <c r="H388" s="30"/>
    </row>
    <row r="389" spans="3:8" s="29" customFormat="1" hidden="1" outlineLevel="2" x14ac:dyDescent="0.25">
      <c r="C389" s="29">
        <v>9</v>
      </c>
      <c r="D389" s="30" t="str">
        <f t="shared" si="49"/>
        <v>009610</v>
      </c>
      <c r="E389" s="34" t="str">
        <f>Nomenclature!A328&amp;Nomenclature!B328</f>
        <v xml:space="preserve">009610  Circuit eau douce potable (avec pompes, hydrophores, chauffe-eau…)
</v>
      </c>
      <c r="F389" s="32">
        <f ca="1">(SUMIF(INDIRECT("'"&amp;nomAs400&amp;"'!$F3:$F25000"),D389,INDIRECT("'"&amp;nomAs400&amp;"'!$J3:$J25000")))</f>
        <v>0</v>
      </c>
      <c r="G389" s="33">
        <f ca="1">(SUMIF(INDIRECT("'"&amp;nomAs400&amp;"'!$F3:$F25000"),D389,INDIRECT("'"&amp;nomAs400&amp;"'!$O3:$O25000")))</f>
        <v>0</v>
      </c>
      <c r="H389" s="30"/>
    </row>
    <row r="390" spans="3:8" s="29" customFormat="1" hidden="1" outlineLevel="2" x14ac:dyDescent="0.25">
      <c r="C390" s="29">
        <v>9</v>
      </c>
      <c r="D390" s="30" t="str">
        <f t="shared" si="49"/>
        <v>009620</v>
      </c>
      <c r="E390" s="34" t="str">
        <f>Nomenclature!A329&amp;Nomenclature!B329</f>
        <v xml:space="preserve">009620  Circuit de remplissage transfert eau douce
</v>
      </c>
      <c r="F390" s="32">
        <f ca="1">(SUMIF(INDIRECT("'"&amp;nomAs400&amp;"'!$F3:$F25000"),D390,INDIRECT("'"&amp;nomAs400&amp;"'!$J3:$J25000")))</f>
        <v>0</v>
      </c>
      <c r="G390" s="33">
        <f ca="1">(SUMIF(INDIRECT("'"&amp;nomAs400&amp;"'!$F3:$F25000"),D390,INDIRECT("'"&amp;nomAs400&amp;"'!$O3:$O25000")))</f>
        <v>0</v>
      </c>
      <c r="H390" s="30"/>
    </row>
    <row r="391" spans="3:8" s="29" customFormat="1" hidden="1" outlineLevel="2" x14ac:dyDescent="0.25">
      <c r="C391" s="29">
        <v>9</v>
      </c>
      <c r="D391" s="30" t="str">
        <f t="shared" si="49"/>
        <v>009630</v>
      </c>
      <c r="E391" s="34" t="str">
        <f>Nomenclature!A330&amp;Nomenclature!B330</f>
        <v xml:space="preserve">009630  Systèmes de production eau douce (osmoseur, bouilleur)
</v>
      </c>
      <c r="F391" s="32">
        <f ca="1">(SUMIF(INDIRECT("'"&amp;nomAs400&amp;"'!$F3:$F25000"),D391,INDIRECT("'"&amp;nomAs400&amp;"'!$J3:$J25000")))</f>
        <v>0</v>
      </c>
      <c r="G391" s="33">
        <f ca="1">(SUMIF(INDIRECT("'"&amp;nomAs400&amp;"'!$F3:$F25000"),D391,INDIRECT("'"&amp;nomAs400&amp;"'!$O3:$O25000")))</f>
        <v>0</v>
      </c>
      <c r="H391" s="30"/>
    </row>
    <row r="392" spans="3:8" s="12" customFormat="1" hidden="1" outlineLevel="1" collapsed="1" x14ac:dyDescent="0.25">
      <c r="C392" s="12">
        <v>9</v>
      </c>
      <c r="D392" s="23" t="str">
        <f t="shared" si="49"/>
        <v>009700</v>
      </c>
      <c r="E392" s="24" t="str">
        <f>Nomenclature!A331&amp;Nomenclature!B331</f>
        <v xml:space="preserve">009700  DALOTAGE – EVACUATION
</v>
      </c>
      <c r="F392" s="25">
        <f ca="1">SUM(F393:F396)</f>
        <v>0</v>
      </c>
      <c r="G392" s="26">
        <f ca="1">SUM(G393:G396)</f>
        <v>0</v>
      </c>
      <c r="H392" s="23"/>
    </row>
    <row r="393" spans="3:8" s="29" customFormat="1" hidden="1" outlineLevel="2" x14ac:dyDescent="0.25">
      <c r="C393" s="29">
        <v>9</v>
      </c>
      <c r="D393" s="30" t="s">
        <v>227</v>
      </c>
      <c r="E393" s="34" t="str">
        <f>E392</f>
        <v xml:space="preserve">009700  DALOTAGE – EVACUATION
</v>
      </c>
      <c r="F393" s="32">
        <f ca="1">(SUMIF(INDIRECT("'"&amp;nomAs400&amp;"'!$F3:$F25000"),D393,INDIRECT("'"&amp;nomAs400&amp;"'!$J3:$J25000")))</f>
        <v>0</v>
      </c>
      <c r="G393" s="33">
        <f ca="1">(SUMIF(INDIRECT("'"&amp;nomAs400&amp;"'!$F3:$F25000"),D393,INDIRECT("'"&amp;nomAs400&amp;"'!$O3:$O25000")))</f>
        <v>0</v>
      </c>
      <c r="H393" s="30"/>
    </row>
    <row r="394" spans="3:8" s="29" customFormat="1" hidden="1" outlineLevel="2" x14ac:dyDescent="0.25">
      <c r="C394" s="29">
        <v>9</v>
      </c>
      <c r="D394" s="29" t="str">
        <f t="shared" si="49"/>
        <v>009710</v>
      </c>
      <c r="E394" s="36" t="str">
        <f>Nomenclature!A332&amp;Nomenclature!B332</f>
        <v xml:space="preserve">009710  Circuit dalotage, écoulement des eaux pluviales et ruissellement
</v>
      </c>
      <c r="F394" s="32">
        <f ca="1">(SUMIF(INDIRECT("'"&amp;nomAs400&amp;"'!$F3:$F25000"),D394,INDIRECT("'"&amp;nomAs400&amp;"'!$J3:$J25000")))</f>
        <v>0</v>
      </c>
      <c r="G394" s="33">
        <f ca="1">(SUMIF(INDIRECT("'"&amp;nomAs400&amp;"'!$F3:$F25000"),D394,INDIRECT("'"&amp;nomAs400&amp;"'!$O3:$O25000")))</f>
        <v>0</v>
      </c>
    </row>
    <row r="395" spans="3:8" s="29" customFormat="1" hidden="1" outlineLevel="2" x14ac:dyDescent="0.25">
      <c r="C395" s="29">
        <v>9</v>
      </c>
      <c r="D395" s="29" t="str">
        <f t="shared" si="49"/>
        <v>009720</v>
      </c>
      <c r="E395" s="36" t="str">
        <f>Nomenclature!A333&amp;Nomenclature!B333</f>
        <v xml:space="preserve">009720  Circuit évacuation eaux usées et W.C. (avec pompes)
</v>
      </c>
      <c r="F395" s="32">
        <f ca="1">(SUMIF(INDIRECT("'"&amp;nomAs400&amp;"'!$F3:$F25000"),D395,INDIRECT("'"&amp;nomAs400&amp;"'!$J3:$J25000")))</f>
        <v>0</v>
      </c>
      <c r="G395" s="33">
        <f ca="1">(SUMIF(INDIRECT("'"&amp;nomAs400&amp;"'!$F3:$F25000"),D395,INDIRECT("'"&amp;nomAs400&amp;"'!$O3:$O25000")))</f>
        <v>0</v>
      </c>
    </row>
    <row r="396" spans="3:8" s="29" customFormat="1" hidden="1" outlineLevel="2" x14ac:dyDescent="0.25">
      <c r="C396" s="29">
        <v>9</v>
      </c>
      <c r="D396" s="29" t="str">
        <f t="shared" si="49"/>
        <v>009730</v>
      </c>
      <c r="E396" s="36" t="str">
        <f>Nomenclature!A334&amp;Nomenclature!B334</f>
        <v xml:space="preserve">009730  Système de traitement des eaux usées (caisses, pompes, ...)
</v>
      </c>
      <c r="F396" s="32">
        <f ca="1">(SUMIF(INDIRECT("'"&amp;nomAs400&amp;"'!$F3:$F25000"),D396,INDIRECT("'"&amp;nomAs400&amp;"'!$J3:$J25000")))</f>
        <v>0</v>
      </c>
      <c r="G396" s="33">
        <f ca="1">(SUMIF(INDIRECT("'"&amp;nomAs400&amp;"'!$F3:$F25000"),D396,INDIRECT("'"&amp;nomAs400&amp;"'!$O3:$O25000")))</f>
        <v>0</v>
      </c>
    </row>
    <row r="397" spans="3:8" s="12" customFormat="1" collapsed="1" x14ac:dyDescent="0.25">
      <c r="C397" s="12">
        <v>10</v>
      </c>
      <c r="D397" s="15" t="str">
        <f t="shared" si="49"/>
        <v>010000</v>
      </c>
      <c r="E397" s="27" t="str">
        <f>Nomenclature!A335&amp;Nomenclature!B335</f>
        <v xml:space="preserve">010000              
  CIRCUITS MACHINE                       </v>
      </c>
      <c r="F397" s="17">
        <f ca="1">F398+F400+F409+F415+F421+F426</f>
        <v>0</v>
      </c>
      <c r="G397" s="18">
        <f ca="1">G398+G400+G409+G415+G421+G426</f>
        <v>0</v>
      </c>
      <c r="H397" s="63">
        <f ca="1">F397*$B6+G397</f>
        <v>0</v>
      </c>
    </row>
    <row r="398" spans="3:8" s="12" customFormat="1" hidden="1" outlineLevel="1" collapsed="1" x14ac:dyDescent="0.25">
      <c r="C398" s="12">
        <v>10</v>
      </c>
      <c r="D398" s="23" t="s">
        <v>231</v>
      </c>
      <c r="E398" s="24" t="str">
        <f>E397</f>
        <v xml:space="preserve">010000              
  CIRCUITS MACHINE                       </v>
      </c>
      <c r="F398" s="25">
        <f ca="1">SUM(F399)</f>
        <v>0</v>
      </c>
      <c r="G398" s="26">
        <f ca="1">SUM(G399)</f>
        <v>0</v>
      </c>
      <c r="H398" s="23"/>
    </row>
    <row r="399" spans="3:8" s="29" customFormat="1" hidden="1" outlineLevel="2" x14ac:dyDescent="0.25">
      <c r="C399" s="30">
        <v>10</v>
      </c>
      <c r="D399" s="30" t="s">
        <v>231</v>
      </c>
      <c r="E399" s="34" t="str">
        <f>E397</f>
        <v xml:space="preserve">010000              
  CIRCUITS MACHINE                       </v>
      </c>
      <c r="F399" s="32">
        <f ca="1">(SUMIF(INDIRECT("'"&amp;nomAs400&amp;"'!$F3:$F25000"),D399,INDIRECT("'"&amp;nomAs400&amp;"'!$J3:$J25000")))</f>
        <v>0</v>
      </c>
      <c r="G399" s="33">
        <f ca="1">(SUMIF(INDIRECT("'"&amp;nomAs400&amp;"'!$F3:$F25000"),D399,INDIRECT("'"&amp;nomAs400&amp;"'!$O3:$O25000")))</f>
        <v>0</v>
      </c>
      <c r="H399" s="30"/>
    </row>
    <row r="400" spans="3:8" s="12" customFormat="1" hidden="1" outlineLevel="1" collapsed="1" x14ac:dyDescent="0.25">
      <c r="C400" s="12">
        <v>10</v>
      </c>
      <c r="D400" s="23" t="str">
        <f t="shared" si="49"/>
        <v>010200</v>
      </c>
      <c r="E400" s="24" t="str">
        <f>Nomenclature!A336&amp;Nomenclature!B336</f>
        <v xml:space="preserve">010200  COMBUSTIBLE
</v>
      </c>
      <c r="F400" s="25">
        <f ca="1">SUM(F401:F408)</f>
        <v>0</v>
      </c>
      <c r="G400" s="26">
        <f ca="1">SUM(G401:G408)</f>
        <v>0</v>
      </c>
      <c r="H400" s="23"/>
    </row>
    <row r="401" spans="3:8" s="29" customFormat="1" hidden="1" outlineLevel="2" x14ac:dyDescent="0.25">
      <c r="C401" s="29">
        <v>10</v>
      </c>
      <c r="D401" s="30" t="s">
        <v>232</v>
      </c>
      <c r="E401" s="34" t="str">
        <f>E400</f>
        <v xml:space="preserve">010200  COMBUSTIBLE
</v>
      </c>
      <c r="F401" s="32">
        <f t="shared" ref="F401:F408" ca="1" si="50">(SUMIF(INDIRECT("'"&amp;nomAs400&amp;"'!$F3:$F25000"),D401,INDIRECT("'"&amp;nomAs400&amp;"'!$J3:$J25000")))</f>
        <v>0</v>
      </c>
      <c r="G401" s="33">
        <f t="shared" ref="G401:G408" ca="1" si="51">(SUMIF(INDIRECT("'"&amp;nomAs400&amp;"'!$F3:$F25000"),D401,INDIRECT("'"&amp;nomAs400&amp;"'!$O3:$O25000")))</f>
        <v>0</v>
      </c>
      <c r="H401" s="30"/>
    </row>
    <row r="402" spans="3:8" s="29" customFormat="1" hidden="1" outlineLevel="2" x14ac:dyDescent="0.25">
      <c r="C402" s="29">
        <v>10</v>
      </c>
      <c r="D402" s="30" t="str">
        <f t="shared" si="49"/>
        <v>010210</v>
      </c>
      <c r="E402" s="34" t="str">
        <f>Nomenclature!A337&amp;Nomenclature!B337</f>
        <v xml:space="preserve">010210  Circuit combustible (y compris pompes de transfert)
</v>
      </c>
      <c r="F402" s="32">
        <f t="shared" ca="1" si="50"/>
        <v>0</v>
      </c>
      <c r="G402" s="33">
        <f t="shared" ca="1" si="51"/>
        <v>0</v>
      </c>
      <c r="H402" s="30"/>
    </row>
    <row r="403" spans="3:8" s="29" customFormat="1" hidden="1" outlineLevel="2" x14ac:dyDescent="0.25">
      <c r="C403" s="29">
        <v>10</v>
      </c>
      <c r="D403" s="30" t="str">
        <f t="shared" si="49"/>
        <v>010220</v>
      </c>
      <c r="E403" s="34" t="str">
        <f>Nomenclature!A338&amp;Nomenclature!B338</f>
        <v xml:space="preserve">010220  Tuyauterie télécommande des vannes de combustible
</v>
      </c>
      <c r="F403" s="32">
        <f t="shared" ca="1" si="50"/>
        <v>0</v>
      </c>
      <c r="G403" s="33">
        <f t="shared" ca="1" si="51"/>
        <v>0</v>
      </c>
      <c r="H403" s="30"/>
    </row>
    <row r="404" spans="3:8" s="29" customFormat="1" hidden="1" outlineLevel="2" x14ac:dyDescent="0.25">
      <c r="C404" s="29">
        <v>10</v>
      </c>
      <c r="D404" s="30" t="str">
        <f t="shared" si="49"/>
        <v>010230</v>
      </c>
      <c r="E404" s="34" t="str">
        <f>Nomenclature!A339&amp;Nomenclature!B339</f>
        <v xml:space="preserve">010230  Caisses journalières et habillage
</v>
      </c>
      <c r="F404" s="32">
        <f t="shared" ca="1" si="50"/>
        <v>0</v>
      </c>
      <c r="G404" s="33">
        <f t="shared" ca="1" si="51"/>
        <v>0</v>
      </c>
      <c r="H404" s="30"/>
    </row>
    <row r="405" spans="3:8" s="29" customFormat="1" hidden="1" outlineLevel="2" x14ac:dyDescent="0.25">
      <c r="C405" s="29">
        <v>10</v>
      </c>
      <c r="D405" s="30" t="str">
        <f t="shared" si="49"/>
        <v>010240</v>
      </c>
      <c r="E405" s="34" t="str">
        <f>Nomenclature!A340&amp;Nomenclature!B340</f>
        <v xml:space="preserve">010240  Caisses à égouttures et gattes
</v>
      </c>
      <c r="F405" s="32">
        <f t="shared" ca="1" si="50"/>
        <v>0</v>
      </c>
      <c r="G405" s="33">
        <f t="shared" ca="1" si="51"/>
        <v>0</v>
      </c>
      <c r="H405" s="30"/>
    </row>
    <row r="406" spans="3:8" s="29" customFormat="1" hidden="1" outlineLevel="2" x14ac:dyDescent="0.25">
      <c r="C406" s="29">
        <v>10</v>
      </c>
      <c r="D406" s="30" t="str">
        <f t="shared" si="49"/>
        <v>010250</v>
      </c>
      <c r="E406" s="34" t="str">
        <f>Nomenclature!A341&amp;Nomenclature!B341</f>
        <v xml:space="preserve">010250  Jauges de niveau, économètres
</v>
      </c>
      <c r="F406" s="32">
        <f t="shared" ca="1" si="50"/>
        <v>0</v>
      </c>
      <c r="G406" s="33">
        <f t="shared" ca="1" si="51"/>
        <v>0</v>
      </c>
      <c r="H406" s="30"/>
    </row>
    <row r="407" spans="3:8" s="29" customFormat="1" hidden="1" outlineLevel="2" x14ac:dyDescent="0.25">
      <c r="C407" s="29">
        <v>10</v>
      </c>
      <c r="D407" s="30" t="str">
        <f t="shared" si="49"/>
        <v>010260</v>
      </c>
      <c r="E407" s="34" t="str">
        <f>Nomenclature!A342&amp;Nomenclature!B342</f>
        <v xml:space="preserve">010260  Centrifugeuses, réchauffeurs circuit combustible
</v>
      </c>
      <c r="F407" s="32">
        <f t="shared" ca="1" si="50"/>
        <v>0</v>
      </c>
      <c r="G407" s="33">
        <f t="shared" ca="1" si="51"/>
        <v>0</v>
      </c>
      <c r="H407" s="30"/>
    </row>
    <row r="408" spans="3:8" s="29" customFormat="1" hidden="1" outlineLevel="2" x14ac:dyDescent="0.25">
      <c r="C408" s="29">
        <v>10</v>
      </c>
      <c r="D408" s="30" t="str">
        <f t="shared" si="49"/>
        <v>010270</v>
      </c>
      <c r="E408" s="34" t="str">
        <f>Nomenclature!A343&amp;Nomenclature!B343</f>
        <v xml:space="preserve">010270  Matériel mobile (filtres, flexibles, ...) circuit combustibles
</v>
      </c>
      <c r="F408" s="32">
        <f t="shared" ca="1" si="50"/>
        <v>0</v>
      </c>
      <c r="G408" s="33">
        <f t="shared" ca="1" si="51"/>
        <v>0</v>
      </c>
      <c r="H408" s="30"/>
    </row>
    <row r="409" spans="3:8" s="12" customFormat="1" hidden="1" outlineLevel="1" collapsed="1" x14ac:dyDescent="0.25">
      <c r="C409" s="12">
        <v>10</v>
      </c>
      <c r="D409" s="23" t="str">
        <f t="shared" si="49"/>
        <v>010300</v>
      </c>
      <c r="E409" s="24" t="str">
        <f>Nomenclature!A344&amp;Nomenclature!B344</f>
        <v xml:space="preserve">010300  AIR COMPRIME
</v>
      </c>
      <c r="F409" s="25">
        <f ca="1">SUM(F410:F414)</f>
        <v>0</v>
      </c>
      <c r="G409" s="26">
        <f ca="1">SUM(G410:G414)</f>
        <v>0</v>
      </c>
      <c r="H409" s="23"/>
    </row>
    <row r="410" spans="3:8" s="29" customFormat="1" hidden="1" outlineLevel="2" x14ac:dyDescent="0.25">
      <c r="C410" s="29">
        <v>10</v>
      </c>
      <c r="D410" s="30" t="s">
        <v>240</v>
      </c>
      <c r="E410" s="34" t="str">
        <f>E409</f>
        <v xml:space="preserve">010300  AIR COMPRIME
</v>
      </c>
      <c r="F410" s="32">
        <f ca="1">(SUMIF(INDIRECT("'"&amp;nomAs400&amp;"'!$F3:$F25000"),D410,INDIRECT("'"&amp;nomAs400&amp;"'!$J3:$J25000")))</f>
        <v>0</v>
      </c>
      <c r="G410" s="33">
        <f ca="1">(SUMIF(INDIRECT("'"&amp;nomAs400&amp;"'!$F3:$F25000"),D410,INDIRECT("'"&amp;nomAs400&amp;"'!$O3:$O25000")))</f>
        <v>0</v>
      </c>
      <c r="H410" s="30"/>
    </row>
    <row r="411" spans="3:8" s="29" customFormat="1" hidden="1" outlineLevel="2" x14ac:dyDescent="0.25">
      <c r="C411" s="29">
        <v>10</v>
      </c>
      <c r="D411" s="30" t="str">
        <f t="shared" si="49"/>
        <v>010310</v>
      </c>
      <c r="E411" s="34" t="str">
        <f>Nomenclature!A345&amp;Nomenclature!B345</f>
        <v xml:space="preserve">010310  Compresseurs d’air, bouteilles, filtres, appareils de traitement .
</v>
      </c>
      <c r="F411" s="32">
        <f ca="1">(SUMIF(INDIRECT("'"&amp;nomAs400&amp;"'!$F3:$F25000"),D411,INDIRECT("'"&amp;nomAs400&amp;"'!$J3:$J25000")))</f>
        <v>0</v>
      </c>
      <c r="G411" s="33">
        <f ca="1">(SUMIF(INDIRECT("'"&amp;nomAs400&amp;"'!$F3:$F25000"),D411,INDIRECT("'"&amp;nomAs400&amp;"'!$O3:$O25000")))</f>
        <v>0</v>
      </c>
      <c r="H411" s="30"/>
    </row>
    <row r="412" spans="3:8" s="29" customFormat="1" hidden="1" outlineLevel="2" x14ac:dyDescent="0.25">
      <c r="C412" s="29">
        <v>10</v>
      </c>
      <c r="D412" s="30" t="str">
        <f t="shared" si="49"/>
        <v>010320</v>
      </c>
      <c r="E412" s="34" t="str">
        <f>Nomenclature!A346&amp;Nomenclature!B346</f>
        <v xml:space="preserve">010320  Circuit production et distribution d’air comprimé
</v>
      </c>
      <c r="F412" s="32">
        <f ca="1">(SUMIF(INDIRECT("'"&amp;nomAs400&amp;"'!$F3:$F25000"),D412,INDIRECT("'"&amp;nomAs400&amp;"'!$J3:$J25000")))</f>
        <v>0</v>
      </c>
      <c r="G412" s="33">
        <f ca="1">(SUMIF(INDIRECT("'"&amp;nomAs400&amp;"'!$F3:$F25000"),D412,INDIRECT("'"&amp;nomAs400&amp;"'!$O3:$O25000")))</f>
        <v>0</v>
      </c>
      <c r="H412" s="30"/>
    </row>
    <row r="413" spans="3:8" s="29" customFormat="1" hidden="1" outlineLevel="2" x14ac:dyDescent="0.25">
      <c r="C413" s="29">
        <v>10</v>
      </c>
      <c r="D413" s="30" t="str">
        <f t="shared" si="49"/>
        <v>010330</v>
      </c>
      <c r="E413" s="34" t="str">
        <f>Nomenclature!A347&amp;Nomenclature!B347</f>
        <v xml:space="preserve">010330  Air comprimé respirable (compresseur, accessoires…)
</v>
      </c>
      <c r="F413" s="32">
        <f ca="1">(SUMIF(INDIRECT("'"&amp;nomAs400&amp;"'!$F3:$F25000"),D413,INDIRECT("'"&amp;nomAs400&amp;"'!$J3:$J25000")))</f>
        <v>0</v>
      </c>
      <c r="G413" s="33">
        <f ca="1">(SUMIF(INDIRECT("'"&amp;nomAs400&amp;"'!$F3:$F25000"),D413,INDIRECT("'"&amp;nomAs400&amp;"'!$O3:$O25000")))</f>
        <v>0</v>
      </c>
      <c r="H413" s="30"/>
    </row>
    <row r="414" spans="3:8" s="29" customFormat="1" hidden="1" outlineLevel="2" x14ac:dyDescent="0.25">
      <c r="C414" s="29">
        <v>10</v>
      </c>
      <c r="D414" s="30" t="str">
        <f t="shared" si="49"/>
        <v>010340</v>
      </c>
      <c r="E414" s="34" t="str">
        <f>Nomenclature!A348&amp;Nomenclature!B348</f>
        <v xml:space="preserve">010340  Corne à brume et compresseurs
</v>
      </c>
      <c r="F414" s="32">
        <f ca="1">(SUMIF(INDIRECT("'"&amp;nomAs400&amp;"'!$F3:$F25000"),D414,INDIRECT("'"&amp;nomAs400&amp;"'!$J3:$J25000")))</f>
        <v>0</v>
      </c>
      <c r="G414" s="33">
        <f ca="1">(SUMIF(INDIRECT("'"&amp;nomAs400&amp;"'!$F3:$F25000"),D414,INDIRECT("'"&amp;nomAs400&amp;"'!$O3:$O25000")))</f>
        <v>0</v>
      </c>
      <c r="H414" s="30"/>
    </row>
    <row r="415" spans="3:8" s="12" customFormat="1" hidden="1" outlineLevel="1" collapsed="1" x14ac:dyDescent="0.25">
      <c r="C415" s="12">
        <v>10</v>
      </c>
      <c r="D415" s="23" t="str">
        <f t="shared" si="49"/>
        <v>010400</v>
      </c>
      <c r="E415" s="24" t="str">
        <f>Nomenclature!A349&amp;Nomenclature!B349</f>
        <v xml:space="preserve">010400  HUILE DE GRAISSAGE
</v>
      </c>
      <c r="F415" s="25">
        <f ca="1">SUM(F416:F420)</f>
        <v>0</v>
      </c>
      <c r="G415" s="26">
        <f ca="1">SUM(G416:G420)</f>
        <v>0</v>
      </c>
      <c r="H415" s="23"/>
    </row>
    <row r="416" spans="3:8" s="29" customFormat="1" hidden="1" outlineLevel="2" x14ac:dyDescent="0.25">
      <c r="C416" s="29">
        <v>10</v>
      </c>
      <c r="D416" s="30" t="s">
        <v>244</v>
      </c>
      <c r="E416" s="34" t="str">
        <f>E415</f>
        <v xml:space="preserve">010400  HUILE DE GRAISSAGE
</v>
      </c>
      <c r="F416" s="32">
        <f ca="1">(SUMIF(INDIRECT("'"&amp;nomAs400&amp;"'!$F3:$F25000"),D416,INDIRECT("'"&amp;nomAs400&amp;"'!$J3:$J25000")))</f>
        <v>0</v>
      </c>
      <c r="G416" s="33">
        <f ca="1">(SUMIF(INDIRECT("'"&amp;nomAs400&amp;"'!$F3:$F25000"),D416,INDIRECT("'"&amp;nomAs400&amp;"'!$O3:$O25000")))</f>
        <v>0</v>
      </c>
      <c r="H416" s="30"/>
    </row>
    <row r="417" spans="3:8" s="29" customFormat="1" hidden="1" outlineLevel="2" x14ac:dyDescent="0.25">
      <c r="C417" s="29">
        <v>10</v>
      </c>
      <c r="D417" s="30" t="str">
        <f t="shared" si="49"/>
        <v>010410</v>
      </c>
      <c r="E417" s="34" t="str">
        <f>Nomenclature!A350&amp;Nomenclature!B350</f>
        <v xml:space="preserve">010410  Circuit huile graissage et dégazage carter moteur (avec pompes)
</v>
      </c>
      <c r="F417" s="32">
        <f ca="1">(SUMIF(INDIRECT("'"&amp;nomAs400&amp;"'!$F3:$F25000"),D417,INDIRECT("'"&amp;nomAs400&amp;"'!$J3:$J25000")))</f>
        <v>0</v>
      </c>
      <c r="G417" s="33">
        <f ca="1">(SUMIF(INDIRECT("'"&amp;nomAs400&amp;"'!$F3:$F25000"),D417,INDIRECT("'"&amp;nomAs400&amp;"'!$O3:$O25000")))</f>
        <v>0</v>
      </c>
      <c r="H417" s="30"/>
    </row>
    <row r="418" spans="3:8" s="29" customFormat="1" hidden="1" outlineLevel="2" x14ac:dyDescent="0.25">
      <c r="C418" s="29">
        <v>10</v>
      </c>
      <c r="D418" s="30" t="str">
        <f t="shared" si="49"/>
        <v>010420</v>
      </c>
      <c r="E418" s="34" t="str">
        <f>Nomenclature!A351&amp;Nomenclature!B351</f>
        <v xml:space="preserve">010420  Centrifugeuses, réchauffeur, circuit d’huile de graissage
</v>
      </c>
      <c r="F418" s="32">
        <f ca="1">(SUMIF(INDIRECT("'"&amp;nomAs400&amp;"'!$F3:$F25000"),D418,INDIRECT("'"&amp;nomAs400&amp;"'!$J3:$J25000")))</f>
        <v>0</v>
      </c>
      <c r="G418" s="33">
        <f ca="1">(SUMIF(INDIRECT("'"&amp;nomAs400&amp;"'!$F3:$F25000"),D418,INDIRECT("'"&amp;nomAs400&amp;"'!$O3:$O25000")))</f>
        <v>0</v>
      </c>
      <c r="H418" s="30"/>
    </row>
    <row r="419" spans="3:8" s="29" customFormat="1" hidden="1" outlineLevel="2" x14ac:dyDescent="0.25">
      <c r="C419" s="29">
        <v>10</v>
      </c>
      <c r="D419" s="30" t="str">
        <f t="shared" si="49"/>
        <v>010430</v>
      </c>
      <c r="E419" s="34" t="str">
        <f>Nomenclature!A352&amp;Nomenclature!B352</f>
        <v xml:space="preserve">010430  Caisses à huile de graissage et habillage
</v>
      </c>
      <c r="F419" s="32">
        <f ca="1">(SUMIF(INDIRECT("'"&amp;nomAs400&amp;"'!$F3:$F25000"),D419,INDIRECT("'"&amp;nomAs400&amp;"'!$J3:$J25000")))</f>
        <v>0</v>
      </c>
      <c r="G419" s="33">
        <f ca="1">(SUMIF(INDIRECT("'"&amp;nomAs400&amp;"'!$F3:$F25000"),D419,INDIRECT("'"&amp;nomAs400&amp;"'!$O3:$O25000")))</f>
        <v>0</v>
      </c>
      <c r="H419" s="30"/>
    </row>
    <row r="420" spans="3:8" s="29" customFormat="1" hidden="1" outlineLevel="2" x14ac:dyDescent="0.25">
      <c r="C420" s="29">
        <v>10</v>
      </c>
      <c r="D420" s="30" t="str">
        <f t="shared" si="49"/>
        <v>010440</v>
      </c>
      <c r="E420" s="34" t="str">
        <f>Nomenclature!A353&amp;Nomenclature!B353</f>
        <v xml:space="preserve">010440  Matériel mobile (filtres, flexibles, ...) circuits huile de graissage
</v>
      </c>
      <c r="F420" s="32">
        <f ca="1">(SUMIF(INDIRECT("'"&amp;nomAs400&amp;"'!$F3:$F25000"),D420,INDIRECT("'"&amp;nomAs400&amp;"'!$J3:$J25000")))</f>
        <v>0</v>
      </c>
      <c r="G420" s="33">
        <f ca="1">(SUMIF(INDIRECT("'"&amp;nomAs400&amp;"'!$F3:$F25000"),D420,INDIRECT("'"&amp;nomAs400&amp;"'!$O3:$O25000")))</f>
        <v>0</v>
      </c>
      <c r="H420" s="30"/>
    </row>
    <row r="421" spans="3:8" s="12" customFormat="1" hidden="1" outlineLevel="1" collapsed="1" x14ac:dyDescent="0.25">
      <c r="C421" s="12">
        <v>10</v>
      </c>
      <c r="D421" s="23" t="str">
        <f t="shared" si="49"/>
        <v>010500</v>
      </c>
      <c r="E421" s="24" t="str">
        <f>Nomenclature!A354&amp;Nomenclature!B354</f>
        <v xml:space="preserve">010500  HYDRAULIQUE DU BORD (CIRCUITS SEULS)
</v>
      </c>
      <c r="F421" s="25">
        <f ca="1">SUM(F422:F425)</f>
        <v>0</v>
      </c>
      <c r="G421" s="26">
        <f ca="1">SUM(G422:G425)</f>
        <v>0</v>
      </c>
      <c r="H421" s="23"/>
    </row>
    <row r="422" spans="3:8" s="29" customFormat="1" hidden="1" outlineLevel="2" x14ac:dyDescent="0.25">
      <c r="C422" s="29">
        <v>10</v>
      </c>
      <c r="D422" s="30" t="s">
        <v>249</v>
      </c>
      <c r="E422" s="34" t="str">
        <f>E421</f>
        <v xml:space="preserve">010500  HYDRAULIQUE DU BORD (CIRCUITS SEULS)
</v>
      </c>
      <c r="F422" s="32">
        <f ca="1">(SUMIF(INDIRECT("'"&amp;nomAs400&amp;"'!$F3:$F25000"),D422,INDIRECT("'"&amp;nomAs400&amp;"'!$J3:$J25000")))</f>
        <v>0</v>
      </c>
      <c r="G422" s="33">
        <f ca="1">(SUMIF(INDIRECT("'"&amp;nomAs400&amp;"'!$F3:$F25000"),D422,INDIRECT("'"&amp;nomAs400&amp;"'!$O3:$O25000")))</f>
        <v>0</v>
      </c>
      <c r="H422" s="30"/>
    </row>
    <row r="423" spans="3:8" s="29" customFormat="1" hidden="1" outlineLevel="2" x14ac:dyDescent="0.25">
      <c r="C423" s="29">
        <v>10</v>
      </c>
      <c r="D423" s="30" t="str">
        <f t="shared" si="49"/>
        <v>010510</v>
      </c>
      <c r="E423" s="34" t="str">
        <f>Nomenclature!A355&amp;Nomenclature!B355</f>
        <v xml:space="preserve">010510  Circuit hydraulique appareil à gouverner
</v>
      </c>
      <c r="F423" s="32">
        <f ca="1">(SUMIF(INDIRECT("'"&amp;nomAs400&amp;"'!$F3:$F25000"),D423,INDIRECT("'"&amp;nomAs400&amp;"'!$J3:$J25000")))</f>
        <v>0</v>
      </c>
      <c r="G423" s="33">
        <f ca="1">(SUMIF(INDIRECT("'"&amp;nomAs400&amp;"'!$F3:$F25000"),D423,INDIRECT("'"&amp;nomAs400&amp;"'!$O3:$O25000")))</f>
        <v>0</v>
      </c>
      <c r="H423" s="30"/>
    </row>
    <row r="424" spans="3:8" s="29" customFormat="1" hidden="1" outlineLevel="2" x14ac:dyDescent="0.25">
      <c r="C424" s="29">
        <v>10</v>
      </c>
      <c r="D424" s="30" t="str">
        <f t="shared" si="49"/>
        <v>010520</v>
      </c>
      <c r="E424" s="34" t="str">
        <f>Nomenclature!A356&amp;Nomenclature!B356</f>
        <v xml:space="preserve">010520  Circuit hydraulique propulseurs latéraux
</v>
      </c>
      <c r="F424" s="32">
        <f ca="1">(SUMIF(INDIRECT("'"&amp;nomAs400&amp;"'!$F3:$F25000"),D424,INDIRECT("'"&amp;nomAs400&amp;"'!$J3:$J25000")))</f>
        <v>0</v>
      </c>
      <c r="G424" s="33">
        <f ca="1">(SUMIF(INDIRECT("'"&amp;nomAs400&amp;"'!$F3:$F25000"),D424,INDIRECT("'"&amp;nomAs400&amp;"'!$O3:$O25000")))</f>
        <v>0</v>
      </c>
      <c r="H424" s="30"/>
    </row>
    <row r="425" spans="3:8" s="29" customFormat="1" hidden="1" outlineLevel="2" x14ac:dyDescent="0.25">
      <c r="C425" s="29">
        <v>10</v>
      </c>
      <c r="D425" s="30" t="str">
        <f t="shared" si="49"/>
        <v>010530</v>
      </c>
      <c r="E425" s="34" t="str">
        <f>Nomenclature!A357&amp;Nomenclature!B357</f>
        <v xml:space="preserve">010530  Circuit hydraulique du pas d’hélice
</v>
      </c>
      <c r="F425" s="32">
        <f ca="1">(SUMIF(INDIRECT("'"&amp;nomAs400&amp;"'!$F3:$F25000"),D425,INDIRECT("'"&amp;nomAs400&amp;"'!$J3:$J25000")))</f>
        <v>0</v>
      </c>
      <c r="G425" s="33">
        <f ca="1">(SUMIF(INDIRECT("'"&amp;nomAs400&amp;"'!$F3:$F25000"),D425,INDIRECT("'"&amp;nomAs400&amp;"'!$O3:$O25000")))</f>
        <v>0</v>
      </c>
      <c r="H425" s="30"/>
    </row>
    <row r="426" spans="3:8" s="12" customFormat="1" hidden="1" outlineLevel="1" collapsed="1" x14ac:dyDescent="0.25">
      <c r="C426" s="12">
        <v>10</v>
      </c>
      <c r="D426" s="23" t="str">
        <f t="shared" si="49"/>
        <v>010600</v>
      </c>
      <c r="E426" s="24" t="str">
        <f>Nomenclature!A358&amp;Nomenclature!B358</f>
        <v xml:space="preserve">010600  ÉCHAPPEMENTS
</v>
      </c>
      <c r="F426" s="25">
        <f ca="1">SUM(F427:F430)</f>
        <v>0</v>
      </c>
      <c r="G426" s="26">
        <f ca="1">SUM(G427:G430)</f>
        <v>0</v>
      </c>
      <c r="H426" s="23"/>
    </row>
    <row r="427" spans="3:8" s="29" customFormat="1" hidden="1" outlineLevel="2" x14ac:dyDescent="0.25">
      <c r="C427" s="29">
        <v>10</v>
      </c>
      <c r="D427" s="30" t="s">
        <v>253</v>
      </c>
      <c r="E427" s="34" t="str">
        <f>E426</f>
        <v xml:space="preserve">010600  ÉCHAPPEMENTS
</v>
      </c>
      <c r="F427" s="32">
        <f ca="1">(SUMIF(INDIRECT("'"&amp;nomAs400&amp;"'!$F3:$F25000"),D427,INDIRECT("'"&amp;nomAs400&amp;"'!$J3:$J25000")))</f>
        <v>0</v>
      </c>
      <c r="G427" s="33">
        <f ca="1">(SUMIF(INDIRECT("'"&amp;nomAs400&amp;"'!$F3:$F25000"),D427,INDIRECT("'"&amp;nomAs400&amp;"'!$O3:$O25000")))</f>
        <v>0</v>
      </c>
      <c r="H427" s="30"/>
    </row>
    <row r="428" spans="3:8" s="29" customFormat="1" hidden="1" outlineLevel="2" x14ac:dyDescent="0.25">
      <c r="C428" s="29">
        <v>10</v>
      </c>
      <c r="D428" s="29" t="str">
        <f t="shared" si="49"/>
        <v>010610</v>
      </c>
      <c r="E428" s="36" t="str">
        <f>Nomenclature!A359&amp;Nomenclature!B359</f>
        <v xml:space="preserve">010610  Circuit échappement M.P. et G.E.
</v>
      </c>
      <c r="F428" s="32">
        <f ca="1">(SUMIF(INDIRECT("'"&amp;nomAs400&amp;"'!$F3:$F25000"),D428,INDIRECT("'"&amp;nomAs400&amp;"'!$J3:$J25000")))</f>
        <v>0</v>
      </c>
      <c r="G428" s="33">
        <f ca="1">(SUMIF(INDIRECT("'"&amp;nomAs400&amp;"'!$F3:$F25000"),D428,INDIRECT("'"&amp;nomAs400&amp;"'!$O3:$O25000")))</f>
        <v>0</v>
      </c>
    </row>
    <row r="429" spans="3:8" s="29" customFormat="1" hidden="1" outlineLevel="2" x14ac:dyDescent="0.25">
      <c r="C429" s="29">
        <v>10</v>
      </c>
      <c r="D429" s="29" t="str">
        <f t="shared" si="49"/>
        <v>010620</v>
      </c>
      <c r="E429" s="36" t="str">
        <f>Nomenclature!A360&amp;Nomenclature!B360</f>
        <v xml:space="preserve">010620  Isolation des échappements
</v>
      </c>
      <c r="F429" s="32">
        <f ca="1">(SUMIF(INDIRECT("'"&amp;nomAs400&amp;"'!$F3:$F25000"),D429,INDIRECT("'"&amp;nomAs400&amp;"'!$J3:$J25000")))</f>
        <v>0</v>
      </c>
      <c r="G429" s="33">
        <f ca="1">(SUMIF(INDIRECT("'"&amp;nomAs400&amp;"'!$F3:$F25000"),D429,INDIRECT("'"&amp;nomAs400&amp;"'!$O3:$O25000")))</f>
        <v>0</v>
      </c>
    </row>
    <row r="430" spans="3:8" s="29" customFormat="1" hidden="1" outlineLevel="2" x14ac:dyDescent="0.25">
      <c r="C430" s="29">
        <v>10</v>
      </c>
      <c r="D430" s="29" t="str">
        <f t="shared" si="49"/>
        <v>010630</v>
      </c>
      <c r="E430" s="36" t="str">
        <f>Nomenclature!A361&amp;Nomenclature!B361</f>
        <v xml:space="preserve">010630  Accessoires d’échappements (silencieux, compensateurs dilatation, ...)
</v>
      </c>
      <c r="F430" s="32">
        <f ca="1">(SUMIF(INDIRECT("'"&amp;nomAs400&amp;"'!$F3:$F25000"),D430,INDIRECT("'"&amp;nomAs400&amp;"'!$J3:$J25000")))</f>
        <v>0</v>
      </c>
      <c r="G430" s="33">
        <f ca="1">(SUMIF(INDIRECT("'"&amp;nomAs400&amp;"'!$F3:$F25000"),D430,INDIRECT("'"&amp;nomAs400&amp;"'!$O3:$O25000")))</f>
        <v>0</v>
      </c>
    </row>
    <row r="431" spans="3:8" s="12" customFormat="1" collapsed="1" x14ac:dyDescent="0.25">
      <c r="C431" s="12">
        <v>11</v>
      </c>
      <c r="D431" s="15" t="str">
        <f t="shared" si="49"/>
        <v>011000</v>
      </c>
      <c r="E431" s="27" t="str">
        <f>Nomenclature!A362&amp;Nomenclature!B362</f>
        <v xml:space="preserve">011000             
  CIRCUITS SPECIAUX                         </v>
      </c>
      <c r="F431" s="17">
        <f ca="1">F432+F434+F446+F456</f>
        <v>0</v>
      </c>
      <c r="G431" s="18">
        <f ca="1">G432+G434+G446+G456</f>
        <v>0</v>
      </c>
      <c r="H431" s="63">
        <f ca="1">F431*$B6+G431</f>
        <v>0</v>
      </c>
    </row>
    <row r="432" spans="3:8" s="12" customFormat="1" hidden="1" outlineLevel="1" collapsed="1" x14ac:dyDescent="0.25">
      <c r="C432" s="12">
        <v>11</v>
      </c>
      <c r="D432" s="23" t="s">
        <v>257</v>
      </c>
      <c r="E432" s="24" t="str">
        <f>E431</f>
        <v xml:space="preserve">011000             
  CIRCUITS SPECIAUX                         </v>
      </c>
      <c r="F432" s="25">
        <f ca="1">SUM(F433)</f>
        <v>0</v>
      </c>
      <c r="G432" s="26">
        <f ca="1">SUM(G433)</f>
        <v>0</v>
      </c>
      <c r="H432" s="23"/>
    </row>
    <row r="433" spans="3:8" s="29" customFormat="1" hidden="1" outlineLevel="2" x14ac:dyDescent="0.25">
      <c r="C433" s="29">
        <v>11</v>
      </c>
      <c r="D433" s="30" t="s">
        <v>257</v>
      </c>
      <c r="E433" s="34" t="str">
        <f>E431</f>
        <v xml:space="preserve">011000             
  CIRCUITS SPECIAUX                         </v>
      </c>
      <c r="F433" s="32">
        <f ca="1">(SUMIF(INDIRECT("'"&amp;nomAs400&amp;"'!$F3:$F25000"),D433,INDIRECT("'"&amp;nomAs400&amp;"'!$J3:$J25000")))</f>
        <v>0</v>
      </c>
      <c r="G433" s="33">
        <f ca="1">(SUMIF(INDIRECT("'"&amp;nomAs400&amp;"'!$F3:$F25000"),D433,INDIRECT("'"&amp;nomAs400&amp;"'!$O3:$O25000")))</f>
        <v>0</v>
      </c>
      <c r="H433" s="30"/>
    </row>
    <row r="434" spans="3:8" s="12" customFormat="1" hidden="1" outlineLevel="1" collapsed="1" x14ac:dyDescent="0.25">
      <c r="C434" s="12">
        <v>11</v>
      </c>
      <c r="D434" s="23" t="str">
        <f t="shared" si="49"/>
        <v>011200</v>
      </c>
      <c r="E434" s="24" t="str">
        <f>Nomenclature!A363&amp;Nomenclature!B363</f>
        <v xml:space="preserve">011200  CIRCUITS SPECIAUX / CIRCUITS FRET
</v>
      </c>
      <c r="F434" s="25">
        <f ca="1">SUM(F435:F445)</f>
        <v>0</v>
      </c>
      <c r="G434" s="26">
        <f ca="1">SUM(G435:G445)</f>
        <v>0</v>
      </c>
      <c r="H434" s="23"/>
    </row>
    <row r="435" spans="3:8" s="29" customFormat="1" hidden="1" outlineLevel="2" x14ac:dyDescent="0.25">
      <c r="C435" s="29">
        <v>11</v>
      </c>
      <c r="D435" s="30" t="s">
        <v>258</v>
      </c>
      <c r="E435" s="34" t="str">
        <f>E434</f>
        <v xml:space="preserve">011200  CIRCUITS SPECIAUX / CIRCUITS FRET
</v>
      </c>
      <c r="F435" s="32">
        <f t="shared" ref="F435:F445" ca="1" si="52">(SUMIF(INDIRECT("'"&amp;nomAs400&amp;"'!$F3:$F25000"),D435,INDIRECT("'"&amp;nomAs400&amp;"'!$J3:$J25000")))</f>
        <v>0</v>
      </c>
      <c r="G435" s="33">
        <f t="shared" ref="G435:G445" ca="1" si="53">(SUMIF(INDIRECT("'"&amp;nomAs400&amp;"'!$F3:$F25000"),D435,INDIRECT("'"&amp;nomAs400&amp;"'!$O3:$O25000")))</f>
        <v>0</v>
      </c>
      <c r="H435" s="30"/>
    </row>
    <row r="436" spans="3:8" s="29" customFormat="1" hidden="1" outlineLevel="2" x14ac:dyDescent="0.25">
      <c r="C436" s="29">
        <v>11</v>
      </c>
      <c r="D436" s="30" t="str">
        <f t="shared" si="49"/>
        <v>011210</v>
      </c>
      <c r="E436" s="34" t="str">
        <f>Nomenclature!A364&amp;Nomenclature!B364</f>
        <v xml:space="preserve">011210  Circuit combustible fret
</v>
      </c>
      <c r="F436" s="32">
        <f t="shared" ca="1" si="52"/>
        <v>0</v>
      </c>
      <c r="G436" s="33">
        <f t="shared" ca="1" si="53"/>
        <v>0</v>
      </c>
      <c r="H436" s="30"/>
    </row>
    <row r="437" spans="3:8" s="29" customFormat="1" hidden="1" outlineLevel="2" x14ac:dyDescent="0.25">
      <c r="C437" s="29">
        <v>11</v>
      </c>
      <c r="D437" s="30" t="str">
        <f t="shared" si="49"/>
        <v>011220</v>
      </c>
      <c r="E437" s="34" t="str">
        <f>Nomenclature!A365&amp;Nomenclature!B365</f>
        <v xml:space="preserve">011220  Circuit eau douce fret
</v>
      </c>
      <c r="F437" s="32">
        <f t="shared" ca="1" si="52"/>
        <v>0</v>
      </c>
      <c r="G437" s="33">
        <f t="shared" ca="1" si="53"/>
        <v>0</v>
      </c>
      <c r="H437" s="30"/>
    </row>
    <row r="438" spans="3:8" s="29" customFormat="1" hidden="1" outlineLevel="2" x14ac:dyDescent="0.25">
      <c r="C438" s="29">
        <v>11</v>
      </c>
      <c r="D438" s="30" t="str">
        <f t="shared" si="49"/>
        <v>011230</v>
      </c>
      <c r="E438" s="34" t="str">
        <f>Nomenclature!A366&amp;Nomenclature!B366</f>
        <v xml:space="preserve">011230  Circuit ballastage fret
</v>
      </c>
      <c r="F438" s="32">
        <f t="shared" ca="1" si="52"/>
        <v>0</v>
      </c>
      <c r="G438" s="33">
        <f t="shared" ca="1" si="53"/>
        <v>0</v>
      </c>
      <c r="H438" s="30"/>
    </row>
    <row r="439" spans="3:8" s="29" customFormat="1" hidden="1" outlineLevel="2" x14ac:dyDescent="0.25">
      <c r="C439" s="29">
        <v>11</v>
      </c>
      <c r="D439" s="30" t="str">
        <f t="shared" si="49"/>
        <v>011240</v>
      </c>
      <c r="E439" s="34" t="str">
        <f>Nomenclature!A367&amp;Nomenclature!B367</f>
        <v xml:space="preserve">011240  Matériel mobile fret
</v>
      </c>
      <c r="F439" s="32">
        <f t="shared" ca="1" si="52"/>
        <v>0</v>
      </c>
      <c r="G439" s="33">
        <f t="shared" ca="1" si="53"/>
        <v>0</v>
      </c>
      <c r="H439" s="30"/>
    </row>
    <row r="440" spans="3:8" s="29" customFormat="1" hidden="1" outlineLevel="2" x14ac:dyDescent="0.25">
      <c r="C440" s="29">
        <v>11</v>
      </c>
      <c r="D440" s="30" t="str">
        <f t="shared" si="49"/>
        <v>011250</v>
      </c>
      <c r="E440" s="34" t="str">
        <f>Nomenclature!A368&amp;Nomenclature!B368</f>
        <v xml:space="preserve">011250  Circuit ciment fret
</v>
      </c>
      <c r="F440" s="32">
        <f t="shared" ca="1" si="52"/>
        <v>0</v>
      </c>
      <c r="G440" s="33">
        <f t="shared" ca="1" si="53"/>
        <v>0</v>
      </c>
      <c r="H440" s="30"/>
    </row>
    <row r="441" spans="3:8" s="29" customFormat="1" hidden="1" outlineLevel="2" x14ac:dyDescent="0.25">
      <c r="C441" s="29">
        <v>11</v>
      </c>
      <c r="D441" s="30" t="str">
        <f t="shared" si="49"/>
        <v>011260</v>
      </c>
      <c r="E441" s="34" t="str">
        <f>Nomenclature!A369&amp;Nomenclature!B369</f>
        <v xml:space="preserve">011260  Circuit boues fret
</v>
      </c>
      <c r="F441" s="32">
        <f t="shared" ca="1" si="52"/>
        <v>0</v>
      </c>
      <c r="G441" s="33">
        <f t="shared" ca="1" si="53"/>
        <v>0</v>
      </c>
      <c r="H441" s="30"/>
    </row>
    <row r="442" spans="3:8" s="29" customFormat="1" hidden="1" outlineLevel="2" x14ac:dyDescent="0.25">
      <c r="C442" s="29">
        <v>11</v>
      </c>
      <c r="D442" s="30" t="str">
        <f t="shared" si="49"/>
        <v>011270</v>
      </c>
      <c r="E442" s="34" t="str">
        <f>Nomenclature!A370&amp;Nomenclature!B370</f>
        <v xml:space="preserve">011270  Circuit saumure fret
</v>
      </c>
      <c r="F442" s="32">
        <f t="shared" ca="1" si="52"/>
        <v>0</v>
      </c>
      <c r="G442" s="33">
        <f t="shared" ca="1" si="53"/>
        <v>0</v>
      </c>
      <c r="H442" s="30"/>
    </row>
    <row r="443" spans="3:8" s="29" customFormat="1" hidden="1" outlineLevel="2" x14ac:dyDescent="0.25">
      <c r="C443" s="29">
        <v>11</v>
      </c>
      <c r="D443" s="30" t="str">
        <f t="shared" si="49"/>
        <v>011280</v>
      </c>
      <c r="E443" s="34" t="str">
        <f>Nomenclature!A371&amp;Nomenclature!B371</f>
        <v xml:space="preserve">011280  Circuit incendie externe (système Fi Fi)
</v>
      </c>
      <c r="F443" s="32">
        <f t="shared" ca="1" si="52"/>
        <v>0</v>
      </c>
      <c r="G443" s="33">
        <f t="shared" ca="1" si="53"/>
        <v>0</v>
      </c>
      <c r="H443" s="30"/>
    </row>
    <row r="444" spans="3:8" s="29" customFormat="1" hidden="1" outlineLevel="2" x14ac:dyDescent="0.25">
      <c r="C444" s="29">
        <v>11</v>
      </c>
      <c r="D444" s="30" t="str">
        <f t="shared" si="49"/>
        <v>011290</v>
      </c>
      <c r="E444" s="34" t="str">
        <f>Nomenclature!A372&amp;Nomenclature!B372</f>
        <v xml:space="preserve">011290  Circuits spéciaux divers
</v>
      </c>
      <c r="F444" s="32">
        <f t="shared" ca="1" si="52"/>
        <v>0</v>
      </c>
      <c r="G444" s="33">
        <f t="shared" ca="1" si="53"/>
        <v>0</v>
      </c>
      <c r="H444" s="30"/>
    </row>
    <row r="445" spans="3:8" s="29" customFormat="1" hidden="1" outlineLevel="2" x14ac:dyDescent="0.25">
      <c r="C445" s="29">
        <v>11</v>
      </c>
      <c r="D445" s="30" t="str">
        <f t="shared" si="49"/>
        <v>011295</v>
      </c>
      <c r="E445" s="34" t="str">
        <f>Nomenclature!A373&amp;Nomenclature!B373</f>
        <v xml:space="preserve">011295  Circuits de réchauffage (cuves, ponts…)
</v>
      </c>
      <c r="F445" s="32">
        <f t="shared" ca="1" si="52"/>
        <v>0</v>
      </c>
      <c r="G445" s="33">
        <f t="shared" ca="1" si="53"/>
        <v>0</v>
      </c>
      <c r="H445" s="30"/>
    </row>
    <row r="446" spans="3:8" s="12" customFormat="1" hidden="1" outlineLevel="1" collapsed="1" x14ac:dyDescent="0.25">
      <c r="C446" s="12">
        <v>11</v>
      </c>
      <c r="D446" s="23" t="str">
        <f t="shared" si="49"/>
        <v>011300</v>
      </c>
      <c r="E446" s="24" t="str">
        <f>Nomenclature!A374&amp;Nomenclature!B374</f>
        <v xml:space="preserve">011300  CIRCUITS HYDRAULIQUES (TUYAUTERIES SEULES)
</v>
      </c>
      <c r="F446" s="25">
        <f ca="1">SUM(F447:F455)</f>
        <v>0</v>
      </c>
      <c r="G446" s="26">
        <f ca="1">SUM(G447:G455)</f>
        <v>0</v>
      </c>
      <c r="H446" s="23"/>
    </row>
    <row r="447" spans="3:8" s="29" customFormat="1" hidden="1" outlineLevel="2" x14ac:dyDescent="0.25">
      <c r="C447" s="29">
        <v>11</v>
      </c>
      <c r="D447" s="30" t="s">
        <v>266</v>
      </c>
      <c r="E447" s="34" t="str">
        <f>E446</f>
        <v xml:space="preserve">011300  CIRCUITS HYDRAULIQUES (TUYAUTERIES SEULES)
</v>
      </c>
      <c r="F447" s="32">
        <f t="shared" ref="F447:F455" ca="1" si="54">(SUMIF(INDIRECT("'"&amp;nomAs400&amp;"'!$F3:$F25000"),D447,INDIRECT("'"&amp;nomAs400&amp;"'!$J3:$J25000")))</f>
        <v>0</v>
      </c>
      <c r="G447" s="33">
        <f t="shared" ref="G447:G455" ca="1" si="55">(SUMIF(INDIRECT("'"&amp;nomAs400&amp;"'!$F3:$F25000"),D447,INDIRECT("'"&amp;nomAs400&amp;"'!$O3:$O25000")))</f>
        <v>0</v>
      </c>
      <c r="H447" s="30"/>
    </row>
    <row r="448" spans="3:8" s="29" customFormat="1" hidden="1" outlineLevel="2" x14ac:dyDescent="0.25">
      <c r="C448" s="29">
        <v>11</v>
      </c>
      <c r="D448" s="30" t="str">
        <f t="shared" si="49"/>
        <v>011305</v>
      </c>
      <c r="E448" s="34" t="str">
        <f>Nomenclature!A375&amp;Nomenclature!B375</f>
        <v xml:space="preserve">011305  Circuit hydraulique général
</v>
      </c>
      <c r="F448" s="32">
        <f t="shared" ca="1" si="54"/>
        <v>0</v>
      </c>
      <c r="G448" s="33">
        <f t="shared" ca="1" si="55"/>
        <v>0</v>
      </c>
      <c r="H448" s="30"/>
    </row>
    <row r="449" spans="3:8" s="29" customFormat="1" hidden="1" outlineLevel="2" x14ac:dyDescent="0.25">
      <c r="C449" s="29">
        <v>11</v>
      </c>
      <c r="D449" s="30" t="str">
        <f t="shared" si="49"/>
        <v>011310</v>
      </c>
      <c r="E449" s="34" t="str">
        <f>Nomenclature!A376&amp;Nomenclature!B376</f>
        <v xml:space="preserve">011310  Circuit hydraulique grues
</v>
      </c>
      <c r="F449" s="32">
        <f t="shared" ca="1" si="54"/>
        <v>0</v>
      </c>
      <c r="G449" s="33">
        <f t="shared" ca="1" si="55"/>
        <v>0</v>
      </c>
      <c r="H449" s="30"/>
    </row>
    <row r="450" spans="3:8" s="29" customFormat="1" hidden="1" outlineLevel="2" x14ac:dyDescent="0.25">
      <c r="C450" s="29">
        <v>11</v>
      </c>
      <c r="D450" s="30" t="str">
        <f t="shared" si="49"/>
        <v>011320</v>
      </c>
      <c r="E450" s="34" t="str">
        <f>Nomenclature!A377&amp;Nomenclature!B377</f>
        <v xml:space="preserve">011320  Circuit hydraulique équipements pêche (treuils, enrouleurs, ...)
</v>
      </c>
      <c r="F450" s="32">
        <f t="shared" ca="1" si="54"/>
        <v>0</v>
      </c>
      <c r="G450" s="33">
        <f t="shared" ca="1" si="55"/>
        <v>0</v>
      </c>
      <c r="H450" s="30"/>
    </row>
    <row r="451" spans="3:8" s="29" customFormat="1" hidden="1" outlineLevel="2" x14ac:dyDescent="0.25">
      <c r="C451" s="29">
        <v>11</v>
      </c>
      <c r="D451" s="30" t="str">
        <f t="shared" si="49"/>
        <v>011330</v>
      </c>
      <c r="E451" s="34" t="str">
        <f>Nomenclature!A378&amp;Nomenclature!B378</f>
        <v xml:space="preserve">011330  Circuit hydraulique treuils de remorquage, treuils spéciaux, power block
</v>
      </c>
      <c r="F451" s="32">
        <f t="shared" ca="1" si="54"/>
        <v>0</v>
      </c>
      <c r="G451" s="33">
        <f t="shared" ca="1" si="55"/>
        <v>0</v>
      </c>
      <c r="H451" s="30"/>
    </row>
    <row r="452" spans="3:8" s="29" customFormat="1" hidden="1" outlineLevel="2" x14ac:dyDescent="0.25">
      <c r="C452" s="29">
        <v>11</v>
      </c>
      <c r="D452" s="30" t="str">
        <f t="shared" si="49"/>
        <v>011340</v>
      </c>
      <c r="E452" s="34" t="str">
        <f>Nomenclature!A379&amp;Nomenclature!B379</f>
        <v xml:space="preserve">011340  Circuit hydraulique treuils scientifiques (sonde, hydrologie ...)
</v>
      </c>
      <c r="F452" s="32">
        <f t="shared" ca="1" si="54"/>
        <v>0</v>
      </c>
      <c r="G452" s="33">
        <f t="shared" ca="1" si="55"/>
        <v>0</v>
      </c>
      <c r="H452" s="30"/>
    </row>
    <row r="453" spans="3:8" s="29" customFormat="1" hidden="1" outlineLevel="2" x14ac:dyDescent="0.25">
      <c r="C453" s="29">
        <v>11</v>
      </c>
      <c r="D453" s="30" t="str">
        <f t="shared" si="49"/>
        <v>011350</v>
      </c>
      <c r="E453" s="34" t="str">
        <f>Nomenclature!A380&amp;Nomenclature!B380</f>
        <v xml:space="preserve">011350  Circuit hydraulique manœuvre portique, porte, panneaux ...
</v>
      </c>
      <c r="F453" s="32">
        <f t="shared" ca="1" si="54"/>
        <v>0</v>
      </c>
      <c r="G453" s="33">
        <f t="shared" ca="1" si="55"/>
        <v>0</v>
      </c>
      <c r="H453" s="30"/>
    </row>
    <row r="454" spans="3:8" s="29" customFormat="1" hidden="1" outlineLevel="2" x14ac:dyDescent="0.25">
      <c r="C454" s="29">
        <v>11</v>
      </c>
      <c r="D454" s="30" t="str">
        <f t="shared" si="49"/>
        <v>011360</v>
      </c>
      <c r="E454" s="34" t="str">
        <f>Nomenclature!A381&amp;Nomenclature!B381</f>
        <v xml:space="preserve">011360  Circuit hydraulique équipements “ poisson ” (portes trunk, tapis .)
</v>
      </c>
      <c r="F454" s="32">
        <f t="shared" ca="1" si="54"/>
        <v>0</v>
      </c>
      <c r="G454" s="33">
        <f t="shared" ca="1" si="55"/>
        <v>0</v>
      </c>
      <c r="H454" s="30"/>
    </row>
    <row r="455" spans="3:8" s="29" customFormat="1" hidden="1" outlineLevel="2" x14ac:dyDescent="0.25">
      <c r="C455" s="29">
        <v>11</v>
      </c>
      <c r="D455" s="30" t="str">
        <f t="shared" si="49"/>
        <v>011370</v>
      </c>
      <c r="E455" s="34" t="str">
        <f>Nomenclature!A382&amp;Nomenclature!B382</f>
        <v xml:space="preserve">011370  Circuit hydraulique stabilisateurs actifs
</v>
      </c>
      <c r="F455" s="32">
        <f t="shared" ca="1" si="54"/>
        <v>0</v>
      </c>
      <c r="G455" s="33">
        <f t="shared" ca="1" si="55"/>
        <v>0</v>
      </c>
      <c r="H455" s="30"/>
    </row>
    <row r="456" spans="3:8" s="12" customFormat="1" hidden="1" outlineLevel="1" collapsed="1" x14ac:dyDescent="0.25">
      <c r="C456" s="12">
        <v>11</v>
      </c>
      <c r="D456" s="23" t="str">
        <f t="shared" si="49"/>
        <v>011400</v>
      </c>
      <c r="E456" s="24" t="str">
        <f>Nomenclature!A383&amp;Nomenclature!B383</f>
        <v xml:space="preserve">011400  CIRCUITS CONSERVATION  STOCKAGE
</v>
      </c>
      <c r="F456" s="25">
        <f ca="1">SUM(F457:F459)</f>
        <v>0</v>
      </c>
      <c r="G456" s="26">
        <f ca="1">SUM(G457:G459)</f>
        <v>0</v>
      </c>
      <c r="H456" s="23"/>
    </row>
    <row r="457" spans="3:8" s="29" customFormat="1" hidden="1" outlineLevel="2" x14ac:dyDescent="0.25">
      <c r="C457" s="29">
        <v>11</v>
      </c>
      <c r="D457" s="30" t="s">
        <v>879</v>
      </c>
      <c r="E457" s="34" t="str">
        <f>E456</f>
        <v xml:space="preserve">011400  CIRCUITS CONSERVATION  STOCKAGE
</v>
      </c>
      <c r="F457" s="32">
        <f ca="1">(SUMIF(INDIRECT("'"&amp;nomAs400&amp;"'!$F3:$F25000"),D457,INDIRECT("'"&amp;nomAs400&amp;"'!$J3:$J25000")))</f>
        <v>0</v>
      </c>
      <c r="G457" s="33">
        <f ca="1">(SUMIF(INDIRECT("'"&amp;nomAs400&amp;"'!$F3:$F25000"),D457,INDIRECT("'"&amp;nomAs400&amp;"'!$O3:$O25000")))</f>
        <v>0</v>
      </c>
      <c r="H457" s="30"/>
    </row>
    <row r="458" spans="3:8" s="29" customFormat="1" hidden="1" outlineLevel="2" x14ac:dyDescent="0.25">
      <c r="C458" s="29">
        <v>11</v>
      </c>
      <c r="D458" s="29" t="str">
        <f t="shared" si="49"/>
        <v>011410</v>
      </c>
      <c r="E458" s="36" t="str">
        <f>Nomenclature!A384&amp;Nomenclature!B384</f>
        <v xml:space="preserve">011410  Circuit de saumure
</v>
      </c>
      <c r="F458" s="32">
        <f ca="1">(SUMIF(INDIRECT("'"&amp;nomAs400&amp;"'!$F3:$F25000"),D458,INDIRECT("'"&amp;nomAs400&amp;"'!$J3:$J25000")))</f>
        <v>0</v>
      </c>
      <c r="G458" s="33">
        <f ca="1">(SUMIF(INDIRECT("'"&amp;nomAs400&amp;"'!$F3:$F25000"),D458,INDIRECT("'"&amp;nomAs400&amp;"'!$O3:$O25000")))</f>
        <v>0</v>
      </c>
    </row>
    <row r="459" spans="3:8" s="29" customFormat="1" hidden="1" outlineLevel="2" x14ac:dyDescent="0.25">
      <c r="C459" s="29">
        <v>11</v>
      </c>
      <c r="D459" s="29" t="str">
        <f t="shared" si="49"/>
        <v>011420</v>
      </c>
      <c r="E459" s="36" t="str">
        <f>Nomenclature!A385&amp;Nomenclature!B385</f>
        <v xml:space="preserve">011420  Circuit de congélation
</v>
      </c>
      <c r="F459" s="32">
        <f ca="1">(SUMIF(INDIRECT("'"&amp;nomAs400&amp;"'!$F3:$F25000"),D459,INDIRECT("'"&amp;nomAs400&amp;"'!$J3:$J25000")))</f>
        <v>0</v>
      </c>
      <c r="G459" s="33">
        <f ca="1">(SUMIF(INDIRECT("'"&amp;nomAs400&amp;"'!$F3:$F25000"),D459,INDIRECT("'"&amp;nomAs400&amp;"'!$O3:$O25000")))</f>
        <v>0</v>
      </c>
    </row>
    <row r="460" spans="3:8" s="12" customFormat="1" collapsed="1" x14ac:dyDescent="0.25">
      <c r="C460" s="12">
        <v>12</v>
      </c>
      <c r="D460" s="15" t="str">
        <f t="shared" si="49"/>
        <v>012000</v>
      </c>
      <c r="E460" s="27" t="str">
        <f>Nomenclature!A386&amp;Nomenclature!B386</f>
        <v xml:space="preserve">012000   
  VENTILATION - CHAUFFAGE  - CONDITIONNEMENT D’AIR                     </v>
      </c>
      <c r="F460" s="17">
        <f ca="1">F461+F463+F467+F473+F477</f>
        <v>0</v>
      </c>
      <c r="G460" s="17">
        <f ca="1">G461+G463+G467+G473+G477</f>
        <v>0</v>
      </c>
      <c r="H460" s="63">
        <f ca="1">F460*$B6+G460</f>
        <v>0</v>
      </c>
    </row>
    <row r="461" spans="3:8" s="12" customFormat="1" hidden="1" outlineLevel="1" collapsed="1" x14ac:dyDescent="0.25">
      <c r="C461" s="12">
        <v>12</v>
      </c>
      <c r="D461" s="23" t="s">
        <v>272</v>
      </c>
      <c r="E461" s="24" t="str">
        <f>E460</f>
        <v xml:space="preserve">012000   
  VENTILATION - CHAUFFAGE  - CONDITIONNEMENT D’AIR                     </v>
      </c>
      <c r="F461" s="25">
        <f ca="1">SUM(F462)</f>
        <v>0</v>
      </c>
      <c r="G461" s="26">
        <f ca="1">SUM(G462)</f>
        <v>0</v>
      </c>
      <c r="H461" s="23"/>
    </row>
    <row r="462" spans="3:8" s="29" customFormat="1" hidden="1" outlineLevel="2" x14ac:dyDescent="0.25">
      <c r="C462" s="29">
        <v>12</v>
      </c>
      <c r="D462" s="30" t="s">
        <v>272</v>
      </c>
      <c r="E462" s="34" t="str">
        <f>E460</f>
        <v xml:space="preserve">012000   
  VENTILATION - CHAUFFAGE  - CONDITIONNEMENT D’AIR                     </v>
      </c>
      <c r="F462" s="32">
        <f ca="1">(SUMIF(INDIRECT("'"&amp;nomAs400&amp;"'!$F3:$F25000"),D462,INDIRECT("'"&amp;nomAs400&amp;"'!$J3:$J25000")))</f>
        <v>0</v>
      </c>
      <c r="G462" s="33">
        <f ca="1">(SUMIF(INDIRECT("'"&amp;nomAs400&amp;"'!$F3:$F25000"),D462,INDIRECT("'"&amp;nomAs400&amp;"'!$O3:$O25000")))</f>
        <v>0</v>
      </c>
      <c r="H462" s="30"/>
    </row>
    <row r="463" spans="3:8" s="12" customFormat="1" hidden="1" outlineLevel="1" collapsed="1" x14ac:dyDescent="0.25">
      <c r="C463" s="12">
        <v>12</v>
      </c>
      <c r="D463" s="23" t="str">
        <f t="shared" ref="D463:D544" si="56">LEFT(E463,6)</f>
        <v>012100</v>
      </c>
      <c r="E463" s="24" t="str">
        <f>Nomenclature!A387&amp;Nomenclature!B387</f>
        <v xml:space="preserve">012100  AÉRATION NATURELLE
</v>
      </c>
      <c r="F463" s="25">
        <f ca="1">SUM(F464:F466)</f>
        <v>0</v>
      </c>
      <c r="G463" s="26">
        <f ca="1">SUM(G464:G466)</f>
        <v>0</v>
      </c>
      <c r="H463" s="23"/>
    </row>
    <row r="464" spans="3:8" s="29" customFormat="1" hidden="1" outlineLevel="2" x14ac:dyDescent="0.25">
      <c r="C464" s="29">
        <v>12</v>
      </c>
      <c r="D464" s="30" t="s">
        <v>273</v>
      </c>
      <c r="E464" s="34" t="str">
        <f>E463</f>
        <v xml:space="preserve">012100  AÉRATION NATURELLE
</v>
      </c>
      <c r="F464" s="32">
        <f ca="1">(SUMIF(INDIRECT("'"&amp;nomAs400&amp;"'!$F3:$F25000"),D464,INDIRECT("'"&amp;nomAs400&amp;"'!$J3:$J25000")))</f>
        <v>0</v>
      </c>
      <c r="G464" s="33">
        <f ca="1">(SUMIF(INDIRECT("'"&amp;nomAs400&amp;"'!$F3:$F25000"),D464,INDIRECT("'"&amp;nomAs400&amp;"'!$O3:$O25000")))</f>
        <v>0</v>
      </c>
      <c r="H464" s="30"/>
    </row>
    <row r="465" spans="3:8" s="29" customFormat="1" hidden="1" outlineLevel="2" x14ac:dyDescent="0.25">
      <c r="C465" s="29">
        <v>12</v>
      </c>
      <c r="D465" s="30" t="str">
        <f t="shared" si="56"/>
        <v>012110</v>
      </c>
      <c r="E465" s="34" t="str">
        <f>Nomenclature!A388&amp;Nomenclature!B388</f>
        <v xml:space="preserve">012110  Circuit aération naturelle
</v>
      </c>
      <c r="F465" s="32">
        <f ca="1">(SUMIF(INDIRECT("'"&amp;nomAs400&amp;"'!$F3:$F25000"),D465,INDIRECT("'"&amp;nomAs400&amp;"'!$J3:$J25000")))</f>
        <v>0</v>
      </c>
      <c r="G465" s="33">
        <f ca="1">(SUMIF(INDIRECT("'"&amp;nomAs400&amp;"'!$F3:$F25000"),D465,INDIRECT("'"&amp;nomAs400&amp;"'!$O3:$O25000")))</f>
        <v>0</v>
      </c>
      <c r="H465" s="30"/>
    </row>
    <row r="466" spans="3:8" s="29" customFormat="1" hidden="1" outlineLevel="2" x14ac:dyDescent="0.25">
      <c r="C466" s="29">
        <v>12</v>
      </c>
      <c r="D466" s="30" t="str">
        <f t="shared" si="56"/>
        <v>012120</v>
      </c>
      <c r="E466" s="34" t="str">
        <f>Nomenclature!A389&amp;Nomenclature!B389</f>
        <v xml:space="preserve">012120  Accessoires d’aération (champignons, manches, cols de cygne, vantelles ...)
</v>
      </c>
      <c r="F466" s="32">
        <f ca="1">(SUMIF(INDIRECT("'"&amp;nomAs400&amp;"'!$F3:$F25000"),D466,INDIRECT("'"&amp;nomAs400&amp;"'!$J3:$J25000")))</f>
        <v>0</v>
      </c>
      <c r="G466" s="33">
        <f ca="1">(SUMIF(INDIRECT("'"&amp;nomAs400&amp;"'!$F3:$F25000"),D466,INDIRECT("'"&amp;nomAs400&amp;"'!$O3:$O25000")))</f>
        <v>0</v>
      </c>
      <c r="H466" s="30"/>
    </row>
    <row r="467" spans="3:8" s="12" customFormat="1" hidden="1" outlineLevel="1" collapsed="1" x14ac:dyDescent="0.25">
      <c r="C467" s="12">
        <v>12</v>
      </c>
      <c r="D467" s="23" t="str">
        <f t="shared" si="56"/>
        <v>012200</v>
      </c>
      <c r="E467" s="24" t="str">
        <f>Nomenclature!A390&amp;Nomenclature!B390</f>
        <v xml:space="preserve">012200  VENTILATION MECANIQUE (Y COMPRIS MACHINES)
</v>
      </c>
      <c r="F467" s="25">
        <f ca="1">SUM(F468:F472)</f>
        <v>0</v>
      </c>
      <c r="G467" s="26">
        <f ca="1">SUM(G468:G472)</f>
        <v>0</v>
      </c>
      <c r="H467" s="23"/>
    </row>
    <row r="468" spans="3:8" s="29" customFormat="1" hidden="1" outlineLevel="2" x14ac:dyDescent="0.25">
      <c r="C468" s="29">
        <v>12</v>
      </c>
      <c r="D468" s="30" t="s">
        <v>276</v>
      </c>
      <c r="E468" s="34" t="str">
        <f>E467</f>
        <v xml:space="preserve">012200  VENTILATION MECANIQUE (Y COMPRIS MACHINES)
</v>
      </c>
      <c r="F468" s="32">
        <f ca="1">(SUMIF(INDIRECT("'"&amp;nomAs400&amp;"'!$F3:$F25000"),D468,INDIRECT("'"&amp;nomAs400&amp;"'!$J3:$J25000")))</f>
        <v>0</v>
      </c>
      <c r="G468" s="33">
        <f ca="1">(SUMIF(INDIRECT("'"&amp;nomAs400&amp;"'!$F3:$F25000"),D468,INDIRECT("'"&amp;nomAs400&amp;"'!$O3:$O25000")))</f>
        <v>0</v>
      </c>
      <c r="H468" s="30"/>
    </row>
    <row r="469" spans="3:8" s="29" customFormat="1" hidden="1" outlineLevel="2" x14ac:dyDescent="0.25">
      <c r="C469" s="29">
        <v>12</v>
      </c>
      <c r="D469" s="30" t="str">
        <f t="shared" si="56"/>
        <v>012210</v>
      </c>
      <c r="E469" s="34" t="str">
        <f>Nomenclature!A391&amp;Nomenclature!B391</f>
        <v xml:space="preserve">012210  Ventilateurs
</v>
      </c>
      <c r="F469" s="32">
        <f ca="1">(SUMIF(INDIRECT("'"&amp;nomAs400&amp;"'!$F3:$F25000"),D469,INDIRECT("'"&amp;nomAs400&amp;"'!$J3:$J25000")))</f>
        <v>0</v>
      </c>
      <c r="G469" s="33">
        <f ca="1">(SUMIF(INDIRECT("'"&amp;nomAs400&amp;"'!$F3:$F25000"),D469,INDIRECT("'"&amp;nomAs400&amp;"'!$O3:$O25000")))</f>
        <v>0</v>
      </c>
      <c r="H469" s="30"/>
    </row>
    <row r="470" spans="3:8" s="29" customFormat="1" hidden="1" outlineLevel="2" x14ac:dyDescent="0.25">
      <c r="C470" s="29">
        <v>12</v>
      </c>
      <c r="D470" s="30" t="str">
        <f t="shared" si="56"/>
        <v>012220</v>
      </c>
      <c r="E470" s="34" t="str">
        <f>Nomenclature!A392&amp;Nomenclature!B392</f>
        <v xml:space="preserve">012220  Circuit ventilation mécanique emménagements et locaux techniques
</v>
      </c>
      <c r="F470" s="32">
        <f ca="1">(SUMIF(INDIRECT("'"&amp;nomAs400&amp;"'!$F3:$F25000"),D470,INDIRECT("'"&amp;nomAs400&amp;"'!$J3:$J25000")))</f>
        <v>0</v>
      </c>
      <c r="G470" s="33">
        <f ca="1">(SUMIF(INDIRECT("'"&amp;nomAs400&amp;"'!$F3:$F25000"),D470,INDIRECT("'"&amp;nomAs400&amp;"'!$O3:$O25000")))</f>
        <v>0</v>
      </c>
      <c r="H470" s="30"/>
    </row>
    <row r="471" spans="3:8" s="29" customFormat="1" hidden="1" outlineLevel="2" x14ac:dyDescent="0.25">
      <c r="C471" s="29">
        <v>12</v>
      </c>
      <c r="D471" s="30" t="str">
        <f t="shared" si="56"/>
        <v>012230</v>
      </c>
      <c r="E471" s="34" t="str">
        <f>Nomenclature!A393&amp;Nomenclature!B393</f>
        <v xml:space="preserve">012230  Circuit ventilation mécanique machines
</v>
      </c>
      <c r="F471" s="32">
        <f ca="1">(SUMIF(INDIRECT("'"&amp;nomAs400&amp;"'!$F3:$F25000"),D471,INDIRECT("'"&amp;nomAs400&amp;"'!$J3:$J25000")))</f>
        <v>0</v>
      </c>
      <c r="G471" s="33">
        <f ca="1">(SUMIF(INDIRECT("'"&amp;nomAs400&amp;"'!$F3:$F25000"),D471,INDIRECT("'"&amp;nomAs400&amp;"'!$O3:$O25000")))</f>
        <v>0</v>
      </c>
      <c r="H471" s="30"/>
    </row>
    <row r="472" spans="3:8" s="29" customFormat="1" hidden="1" outlineLevel="2" x14ac:dyDescent="0.25">
      <c r="C472" s="29">
        <v>12</v>
      </c>
      <c r="D472" s="30" t="str">
        <f t="shared" si="56"/>
        <v>012240</v>
      </c>
      <c r="E472" s="34" t="str">
        <f>Nomenclature!A394&amp;Nomenclature!B394</f>
        <v xml:space="preserve">012240  Circuit ventilation mécanique zones de fret
</v>
      </c>
      <c r="F472" s="32">
        <f ca="1">(SUMIF(INDIRECT("'"&amp;nomAs400&amp;"'!$F3:$F25000"),D472,INDIRECT("'"&amp;nomAs400&amp;"'!$J3:$J25000")))</f>
        <v>0</v>
      </c>
      <c r="G472" s="33">
        <f ca="1">(SUMIF(INDIRECT("'"&amp;nomAs400&amp;"'!$F3:$F25000"),D472,INDIRECT("'"&amp;nomAs400&amp;"'!$O3:$O25000")))</f>
        <v>0</v>
      </c>
      <c r="H472" s="30"/>
    </row>
    <row r="473" spans="3:8" s="12" customFormat="1" hidden="1" outlineLevel="1" collapsed="1" x14ac:dyDescent="0.25">
      <c r="C473" s="12">
        <v>12</v>
      </c>
      <c r="D473" s="23" t="str">
        <f t="shared" si="56"/>
        <v>012300</v>
      </c>
      <c r="E473" s="24" t="str">
        <f>Nomenclature!A395&amp;Nomenclature!B395</f>
        <v xml:space="preserve">012300  CONDITIONNEMENT D’AIR
</v>
      </c>
      <c r="F473" s="25">
        <f ca="1">SUM(F474:F476)</f>
        <v>0</v>
      </c>
      <c r="G473" s="26">
        <f ca="1">SUM(G474:G476)</f>
        <v>0</v>
      </c>
      <c r="H473" s="23"/>
    </row>
    <row r="474" spans="3:8" s="29" customFormat="1" hidden="1" outlineLevel="2" x14ac:dyDescent="0.25">
      <c r="C474" s="29">
        <v>12</v>
      </c>
      <c r="D474" s="30" t="s">
        <v>280</v>
      </c>
      <c r="E474" s="34" t="str">
        <f>E473</f>
        <v xml:space="preserve">012300  CONDITIONNEMENT D’AIR
</v>
      </c>
      <c r="F474" s="32">
        <f ca="1">(SUMIF(INDIRECT("'"&amp;nomAs400&amp;"'!$F3:$F25000"),D474,INDIRECT("'"&amp;nomAs400&amp;"'!$J3:$J25000")))</f>
        <v>0</v>
      </c>
      <c r="G474" s="33">
        <f ca="1">(SUMIF(INDIRECT("'"&amp;nomAs400&amp;"'!$F3:$F25000"),D474,INDIRECT("'"&amp;nomAs400&amp;"'!$O3:$O25000")))</f>
        <v>0</v>
      </c>
      <c r="H474" s="30"/>
    </row>
    <row r="475" spans="3:8" s="29" customFormat="1" hidden="1" outlineLevel="2" x14ac:dyDescent="0.25">
      <c r="C475" s="29">
        <v>12</v>
      </c>
      <c r="D475" s="30" t="str">
        <f t="shared" si="56"/>
        <v>012310</v>
      </c>
      <c r="E475" s="34" t="str">
        <f>Nomenclature!A396&amp;Nomenclature!B396</f>
        <v xml:space="preserve">012310  Installation conditionnement d’air (batteries, échangeurs, CTA ...)
</v>
      </c>
      <c r="F475" s="32">
        <f ca="1">(SUMIF(INDIRECT("'"&amp;nomAs400&amp;"'!$F3:$F25000"),D475,INDIRECT("'"&amp;nomAs400&amp;"'!$J3:$J25000")))</f>
        <v>0</v>
      </c>
      <c r="G475" s="33">
        <f ca="1">(SUMIF(INDIRECT("'"&amp;nomAs400&amp;"'!$F3:$F25000"),D475,INDIRECT("'"&amp;nomAs400&amp;"'!$O3:$O25000")))</f>
        <v>0</v>
      </c>
      <c r="H475" s="30"/>
    </row>
    <row r="476" spans="3:8" s="29" customFormat="1" hidden="1" outlineLevel="2" x14ac:dyDescent="0.25">
      <c r="C476" s="29">
        <v>12</v>
      </c>
      <c r="D476" s="30" t="str">
        <f t="shared" si="56"/>
        <v>012320</v>
      </c>
      <c r="E476" s="34" t="str">
        <f>Nomenclature!A397&amp;Nomenclature!B397</f>
        <v xml:space="preserve">012320  Gaines de circulation conditionnement d’air
</v>
      </c>
      <c r="F476" s="32">
        <f ca="1">(SUMIF(INDIRECT("'"&amp;nomAs400&amp;"'!$F3:$F25000"),D476,INDIRECT("'"&amp;nomAs400&amp;"'!$J3:$J25000")))</f>
        <v>0</v>
      </c>
      <c r="G476" s="33">
        <f ca="1">(SUMIF(INDIRECT("'"&amp;nomAs400&amp;"'!$F3:$F25000"),D476,INDIRECT("'"&amp;nomAs400&amp;"'!$O3:$O25000")))</f>
        <v>0</v>
      </c>
      <c r="H476" s="30"/>
    </row>
    <row r="477" spans="3:8" s="12" customFormat="1" hidden="1" outlineLevel="1" collapsed="1" x14ac:dyDescent="0.25">
      <c r="C477" s="12">
        <v>12</v>
      </c>
      <c r="D477" s="23" t="str">
        <f t="shared" si="56"/>
        <v>012400</v>
      </c>
      <c r="E477" s="24" t="str">
        <f>Nomenclature!A398&amp;Nomenclature!B398</f>
        <v xml:space="preserve">012400  INSTALLATION DE CHAUFFAGE
</v>
      </c>
      <c r="F477" s="25">
        <f ca="1">SUM(F478:F480)</f>
        <v>0</v>
      </c>
      <c r="G477" s="26">
        <f ca="1">SUM(G478:G480)</f>
        <v>0</v>
      </c>
      <c r="H477" s="23"/>
    </row>
    <row r="478" spans="3:8" s="29" customFormat="1" hidden="1" outlineLevel="2" x14ac:dyDescent="0.25">
      <c r="C478" s="29">
        <v>12</v>
      </c>
      <c r="D478" s="30" t="s">
        <v>283</v>
      </c>
      <c r="E478" s="34" t="str">
        <f>E477</f>
        <v xml:space="preserve">012400  INSTALLATION DE CHAUFFAGE
</v>
      </c>
      <c r="F478" s="32">
        <f ca="1">(SUMIF(INDIRECT("'"&amp;nomAs400&amp;"'!$F3:$F25000"),D478,INDIRECT("'"&amp;nomAs400&amp;"'!$J3:$J25000")))</f>
        <v>0</v>
      </c>
      <c r="G478" s="33">
        <f ca="1">(SUMIF(INDIRECT("'"&amp;nomAs400&amp;"'!$F3:$F25000"),D478,INDIRECT("'"&amp;nomAs400&amp;"'!$O3:$O25000")))</f>
        <v>0</v>
      </c>
      <c r="H478" s="30"/>
    </row>
    <row r="479" spans="3:8" s="29" customFormat="1" hidden="1" outlineLevel="2" x14ac:dyDescent="0.25">
      <c r="C479" s="29">
        <v>12</v>
      </c>
      <c r="D479" s="29" t="str">
        <f t="shared" si="56"/>
        <v>012410</v>
      </c>
      <c r="E479" s="36" t="str">
        <f>Nomenclature!A399&amp;Nomenclature!B399</f>
        <v xml:space="preserve">012410  Circuit de circulation eau chaude (avec radiateurs, chaudières, ...)
</v>
      </c>
      <c r="F479" s="32">
        <f ca="1">(SUMIF(INDIRECT("'"&amp;nomAs400&amp;"'!$F3:$F25000"),D479,INDIRECT("'"&amp;nomAs400&amp;"'!$J3:$J25000")))</f>
        <v>0</v>
      </c>
      <c r="G479" s="33">
        <f ca="1">(SUMIF(INDIRECT("'"&amp;nomAs400&amp;"'!$F3:$F25000"),D479,INDIRECT("'"&amp;nomAs400&amp;"'!$O3:$O25000")))</f>
        <v>0</v>
      </c>
    </row>
    <row r="480" spans="3:8" s="29" customFormat="1" hidden="1" outlineLevel="2" x14ac:dyDescent="0.25">
      <c r="C480" s="29">
        <v>12</v>
      </c>
      <c r="D480" s="29" t="str">
        <f t="shared" si="56"/>
        <v>012420</v>
      </c>
      <c r="E480" s="36" t="str">
        <f>Nomenclature!A400&amp;Nomenclature!B400</f>
        <v xml:space="preserve">012420  Installation de chauffage électrique
</v>
      </c>
      <c r="F480" s="32">
        <f ca="1">(SUMIF(INDIRECT("'"&amp;nomAs400&amp;"'!$F3:$F25000"),D480,INDIRECT("'"&amp;nomAs400&amp;"'!$J3:$J25000")))</f>
        <v>0</v>
      </c>
      <c r="G480" s="33">
        <f ca="1">(SUMIF(INDIRECT("'"&amp;nomAs400&amp;"'!$F3:$F25000"),D480,INDIRECT("'"&amp;nomAs400&amp;"'!$O3:$O25000")))</f>
        <v>0</v>
      </c>
    </row>
    <row r="481" spans="3:9" s="12" customFormat="1" collapsed="1" x14ac:dyDescent="0.25">
      <c r="C481" s="12">
        <v>13</v>
      </c>
      <c r="D481" s="15" t="str">
        <f t="shared" si="56"/>
        <v>013000</v>
      </c>
      <c r="E481" s="27" t="str">
        <f>Nomenclature!A401&amp;Nomenclature!B401</f>
        <v xml:space="preserve">013000    
  INSTALLATIONS MACHINES DE PROPULSION                     </v>
      </c>
      <c r="F481" s="17">
        <f ca="1">F482+F484+F491+F497+F503</f>
        <v>0</v>
      </c>
      <c r="G481" s="18">
        <f ca="1">G482+G484+G491+G497+G503</f>
        <v>0</v>
      </c>
      <c r="H481" s="63">
        <f ca="1">F481*$B6+G481</f>
        <v>0</v>
      </c>
    </row>
    <row r="482" spans="3:9" s="12" customFormat="1" hidden="1" outlineLevel="1" collapsed="1" x14ac:dyDescent="0.25">
      <c r="C482" s="12">
        <v>13</v>
      </c>
      <c r="D482" s="23" t="s">
        <v>286</v>
      </c>
      <c r="E482" s="24" t="str">
        <f>E481</f>
        <v xml:space="preserve">013000    
  INSTALLATIONS MACHINES DE PROPULSION                     </v>
      </c>
      <c r="F482" s="25">
        <f ca="1">SUM(F483)</f>
        <v>0</v>
      </c>
      <c r="G482" s="26">
        <f ca="1">SUM(G483)</f>
        <v>0</v>
      </c>
      <c r="H482" s="23"/>
    </row>
    <row r="483" spans="3:9" s="29" customFormat="1" hidden="1" outlineLevel="2" x14ac:dyDescent="0.25">
      <c r="C483" s="29">
        <v>13</v>
      </c>
      <c r="D483" s="30" t="s">
        <v>286</v>
      </c>
      <c r="E483" s="34" t="str">
        <f>E481</f>
        <v xml:space="preserve">013000    
  INSTALLATIONS MACHINES DE PROPULSION                     </v>
      </c>
      <c r="F483" s="32">
        <f ca="1">(SUMIF(INDIRECT("'"&amp;nomAs400&amp;"'!$F3:$F25000"),D483,INDIRECT("'"&amp;nomAs400&amp;"'!$J3:$J25000")))</f>
        <v>0</v>
      </c>
      <c r="G483" s="33">
        <f ca="1">(SUMIF(INDIRECT("'"&amp;nomAs400&amp;"'!$F3:$F25000"),D483,INDIRECT("'"&amp;nomAs400&amp;"'!$O3:$O25000")))</f>
        <v>0</v>
      </c>
      <c r="H483" s="30"/>
    </row>
    <row r="484" spans="3:9" s="12" customFormat="1" hidden="1" outlineLevel="1" collapsed="1" x14ac:dyDescent="0.25">
      <c r="C484" s="12">
        <v>13</v>
      </c>
      <c r="D484" s="23" t="str">
        <f t="shared" si="56"/>
        <v>013200</v>
      </c>
      <c r="E484" s="24" t="str">
        <f>Nomenclature!A402&amp;Nomenclature!B402</f>
        <v xml:space="preserve">013200  GROUPE PROPULSIF
</v>
      </c>
      <c r="F484" s="25">
        <f ca="1">SUM(F485:F490)</f>
        <v>0</v>
      </c>
      <c r="G484" s="26">
        <f ca="1">SUM(G485:G490)</f>
        <v>0</v>
      </c>
      <c r="H484" s="23"/>
    </row>
    <row r="485" spans="3:9" s="29" customFormat="1" hidden="1" outlineLevel="2" x14ac:dyDescent="0.25">
      <c r="C485" s="29">
        <v>13</v>
      </c>
      <c r="D485" s="30" t="s">
        <v>287</v>
      </c>
      <c r="E485" s="34" t="str">
        <f>E484</f>
        <v xml:space="preserve">013200  GROUPE PROPULSIF
</v>
      </c>
      <c r="F485" s="32">
        <f t="shared" ref="F485:F490" ca="1" si="57">(SUMIF(INDIRECT("'"&amp;nomAs400&amp;"'!$F3:$F25000"),D485,INDIRECT("'"&amp;nomAs400&amp;"'!$J3:$J25000")))</f>
        <v>0</v>
      </c>
      <c r="G485" s="33">
        <f t="shared" ref="G485:G490" ca="1" si="58">(SUMIF(INDIRECT("'"&amp;nomAs400&amp;"'!$F3:$F25000"),D485,INDIRECT("'"&amp;nomAs400&amp;"'!$O3:$O25000")))</f>
        <v>0</v>
      </c>
      <c r="H485" s="30"/>
    </row>
    <row r="486" spans="3:9" s="29" customFormat="1" hidden="1" outlineLevel="2" x14ac:dyDescent="0.25">
      <c r="C486" s="29">
        <v>13</v>
      </c>
      <c r="D486" s="30" t="str">
        <f t="shared" si="56"/>
        <v>013210</v>
      </c>
      <c r="E486" s="34" t="str">
        <f>Nomenclature!A403&amp;Nomenclature!B403</f>
        <v xml:space="preserve">013210  Moteur(s) principal(aux)
</v>
      </c>
      <c r="F486" s="32">
        <f t="shared" ca="1" si="57"/>
        <v>0</v>
      </c>
      <c r="G486" s="33">
        <f t="shared" ca="1" si="58"/>
        <v>0</v>
      </c>
      <c r="H486" s="30"/>
    </row>
    <row r="487" spans="3:9" s="29" customFormat="1" hidden="1" outlineLevel="2" x14ac:dyDescent="0.25">
      <c r="C487" s="29">
        <v>13</v>
      </c>
      <c r="D487" s="30" t="str">
        <f t="shared" si="56"/>
        <v>013220</v>
      </c>
      <c r="E487" s="34" t="str">
        <f>Nomenclature!A404&amp;Nomenclature!B404</f>
        <v xml:space="preserve">013220  Réducteur(s) et accouplements
</v>
      </c>
      <c r="F487" s="32">
        <f t="shared" ca="1" si="57"/>
        <v>0</v>
      </c>
      <c r="G487" s="33">
        <f t="shared" ca="1" si="58"/>
        <v>0</v>
      </c>
      <c r="H487" s="30"/>
    </row>
    <row r="488" spans="3:9" s="29" customFormat="1" hidden="1" outlineLevel="2" x14ac:dyDescent="0.25">
      <c r="C488" s="29">
        <v>13</v>
      </c>
      <c r="D488" s="30" t="str">
        <f t="shared" si="56"/>
        <v>013230</v>
      </c>
      <c r="E488" s="34" t="str">
        <f>Nomenclature!A405&amp;Nomenclature!B405</f>
        <v xml:space="preserve">013230  Accouplements, auxiliaires et accessoires attelés
</v>
      </c>
      <c r="F488" s="32">
        <f t="shared" ca="1" si="57"/>
        <v>0</v>
      </c>
      <c r="G488" s="33">
        <f t="shared" ca="1" si="58"/>
        <v>0</v>
      </c>
      <c r="H488" s="30"/>
    </row>
    <row r="489" spans="3:9" s="29" customFormat="1" hidden="1" outlineLevel="2" x14ac:dyDescent="0.25">
      <c r="C489" s="29">
        <v>13</v>
      </c>
      <c r="D489" s="30" t="str">
        <f t="shared" si="56"/>
        <v>013240</v>
      </c>
      <c r="E489" s="34" t="str">
        <f>Nomenclature!A406&amp;Nomenclature!B406</f>
        <v xml:space="preserve">013240  Propulsion électrique
</v>
      </c>
      <c r="F489" s="32">
        <f t="shared" ca="1" si="57"/>
        <v>0</v>
      </c>
      <c r="G489" s="33">
        <f t="shared" ca="1" si="58"/>
        <v>0</v>
      </c>
      <c r="H489" s="30"/>
    </row>
    <row r="490" spans="3:9" s="29" customFormat="1" hidden="1" outlineLevel="2" x14ac:dyDescent="0.25">
      <c r="C490" s="29">
        <v>13</v>
      </c>
      <c r="D490" s="30" t="str">
        <f t="shared" si="56"/>
        <v>013250</v>
      </c>
      <c r="E490" s="34" t="str">
        <f>Nomenclature!A407&amp;Nomenclature!B407</f>
        <v xml:space="preserve">013250  Installation de l’ensemble propulsif (bâti, calage, fixation .)
</v>
      </c>
      <c r="F490" s="32">
        <f t="shared" ca="1" si="57"/>
        <v>0</v>
      </c>
      <c r="G490" s="33">
        <f t="shared" ca="1" si="58"/>
        <v>0</v>
      </c>
      <c r="H490" s="30"/>
    </row>
    <row r="491" spans="3:9" s="12" customFormat="1" ht="16.5" hidden="1" customHeight="1" outlineLevel="1" collapsed="1" x14ac:dyDescent="0.25">
      <c r="C491" s="12">
        <v>13</v>
      </c>
      <c r="D491" s="23" t="str">
        <f t="shared" si="56"/>
        <v>013300</v>
      </c>
      <c r="E491" s="24" t="str">
        <f>Nomenclature!A408&amp;Nomenclature!B408</f>
        <v xml:space="preserve">013300  LIGNE D’ARBRES ET HÉLICES, HYDROJETS
</v>
      </c>
      <c r="F491" s="25">
        <f ca="1">SUM(F492:F496)</f>
        <v>0</v>
      </c>
      <c r="G491" s="26">
        <f ca="1">SUM(G492:G496)</f>
        <v>0</v>
      </c>
      <c r="H491" s="23"/>
    </row>
    <row r="492" spans="3:9" s="29" customFormat="1" hidden="1" outlineLevel="2" x14ac:dyDescent="0.25">
      <c r="C492" s="29">
        <v>13</v>
      </c>
      <c r="D492" s="30" t="s">
        <v>292</v>
      </c>
      <c r="E492" s="34" t="str">
        <f>E491</f>
        <v xml:space="preserve">013300  LIGNE D’ARBRES ET HÉLICES, HYDROJETS
</v>
      </c>
      <c r="F492" s="32">
        <f ca="1">(SUMIF(INDIRECT("'"&amp;nomAs400&amp;"'!$F3:$F25000"),D492,INDIRECT("'"&amp;nomAs400&amp;"'!$J3:$J25000")))</f>
        <v>0</v>
      </c>
      <c r="G492" s="33">
        <f ca="1">(SUMIF(INDIRECT("'"&amp;nomAs400&amp;"'!$F3:$F25000"),D492,INDIRECT("'"&amp;nomAs400&amp;"'!$O3:$O25000")))</f>
        <v>0</v>
      </c>
      <c r="H492" s="30"/>
      <c r="I492" s="30"/>
    </row>
    <row r="493" spans="3:9" s="29" customFormat="1" hidden="1" outlineLevel="2" x14ac:dyDescent="0.25">
      <c r="C493" s="29">
        <v>13</v>
      </c>
      <c r="D493" s="30" t="str">
        <f t="shared" si="56"/>
        <v>013310</v>
      </c>
      <c r="E493" s="34" t="str">
        <f>Nomenclature!A409&amp;Nomenclature!B409</f>
        <v xml:space="preserve">013310  Lignes d’arbres porte hélices, hélices, cardans
</v>
      </c>
      <c r="F493" s="32">
        <f ca="1">(SUMIF(INDIRECT("'"&amp;nomAs400&amp;"'!$F3:$F25000"),D493,INDIRECT("'"&amp;nomAs400&amp;"'!$J3:$J25000")))</f>
        <v>0</v>
      </c>
      <c r="G493" s="33">
        <f ca="1">(SUMIF(INDIRECT("'"&amp;nomAs400&amp;"'!$F3:$F25000"),D493,INDIRECT("'"&amp;nomAs400&amp;"'!$O3:$O25000")))</f>
        <v>0</v>
      </c>
      <c r="H493" s="30"/>
      <c r="I493" s="30"/>
    </row>
    <row r="494" spans="3:9" s="29" customFormat="1" hidden="1" outlineLevel="2" x14ac:dyDescent="0.25">
      <c r="C494" s="29">
        <v>13</v>
      </c>
      <c r="D494" s="30" t="str">
        <f t="shared" si="56"/>
        <v>013320</v>
      </c>
      <c r="E494" s="34" t="str">
        <f>Nomenclature!A410&amp;Nomenclature!B410</f>
        <v xml:space="preserve">013320  Tube d’étambot, paliers, presse-étoupe de cloison
</v>
      </c>
      <c r="F494" s="32">
        <f ca="1">(SUMIF(INDIRECT("'"&amp;nomAs400&amp;"'!$F3:$F25000"),D494,INDIRECT("'"&amp;nomAs400&amp;"'!$J3:$J25000")))</f>
        <v>0</v>
      </c>
      <c r="G494" s="33">
        <f ca="1">(SUMIF(INDIRECT("'"&amp;nomAs400&amp;"'!$F3:$F25000"),D494,INDIRECT("'"&amp;nomAs400&amp;"'!$O3:$O25000")))</f>
        <v>0</v>
      </c>
      <c r="H494" s="30"/>
      <c r="I494" s="30"/>
    </row>
    <row r="495" spans="3:9" s="29" customFormat="1" hidden="1" outlineLevel="2" x14ac:dyDescent="0.25">
      <c r="C495" s="29">
        <v>13</v>
      </c>
      <c r="D495" s="30" t="str">
        <f t="shared" si="56"/>
        <v>013330</v>
      </c>
      <c r="E495" s="34" t="str">
        <f>Nomenclature!A411&amp;Nomenclature!B411</f>
        <v xml:space="preserve">013330  Propulseurs spéciaux (hydrojets, .)
</v>
      </c>
      <c r="F495" s="32">
        <f ca="1">(SUMIF(INDIRECT("'"&amp;nomAs400&amp;"'!$F3:$F25000"),D495,INDIRECT("'"&amp;nomAs400&amp;"'!$J3:$J25000")))</f>
        <v>0</v>
      </c>
      <c r="G495" s="33">
        <f ca="1">(SUMIF(INDIRECT("'"&amp;nomAs400&amp;"'!$F3:$F25000"),D495,INDIRECT("'"&amp;nomAs400&amp;"'!$O3:$O25000")))</f>
        <v>0</v>
      </c>
      <c r="H495" s="30"/>
      <c r="I495" s="30"/>
    </row>
    <row r="496" spans="3:9" s="29" customFormat="1" hidden="1" outlineLevel="2" x14ac:dyDescent="0.25">
      <c r="C496" s="29">
        <v>13</v>
      </c>
      <c r="D496" s="30" t="str">
        <f t="shared" si="56"/>
        <v>013340</v>
      </c>
      <c r="E496" s="34" t="str">
        <f>Nomenclature!A412&amp;Nomenclature!B412</f>
        <v xml:space="preserve">013340  Pare filins, cages d’hélices
</v>
      </c>
      <c r="F496" s="32">
        <f ca="1">(SUMIF(INDIRECT("'"&amp;nomAs400&amp;"'!$F3:$F25000"),D496,INDIRECT("'"&amp;nomAs400&amp;"'!$J3:$J25000")))</f>
        <v>0</v>
      </c>
      <c r="G496" s="33">
        <f ca="1">(SUMIF(INDIRECT("'"&amp;nomAs400&amp;"'!$F3:$F25000"),D496,INDIRECT("'"&amp;nomAs400&amp;"'!$O3:$O25000")))</f>
        <v>0</v>
      </c>
      <c r="H496" s="30"/>
      <c r="I496" s="30"/>
    </row>
    <row r="497" spans="3:8" s="12" customFormat="1" hidden="1" outlineLevel="1" collapsed="1" x14ac:dyDescent="0.25">
      <c r="C497" s="12">
        <v>13</v>
      </c>
      <c r="D497" s="23" t="str">
        <f t="shared" si="56"/>
        <v>013400</v>
      </c>
      <c r="E497" s="24" t="str">
        <f>Nomenclature!A413&amp;Nomenclature!B413</f>
        <v xml:space="preserve">013400  CIRCUITS SUR GROUPE PROPULSIF [ne pas utiliser]
</v>
      </c>
      <c r="F497" s="25">
        <f ca="1">SUM(F498:F502)</f>
        <v>0</v>
      </c>
      <c r="G497" s="26">
        <f ca="1">SUM(G498:G502)</f>
        <v>0</v>
      </c>
      <c r="H497" s="23"/>
    </row>
    <row r="498" spans="3:8" s="29" customFormat="1" hidden="1" outlineLevel="2" x14ac:dyDescent="0.25">
      <c r="C498" s="29">
        <v>13</v>
      </c>
      <c r="D498" s="30" t="s">
        <v>883</v>
      </c>
      <c r="E498" s="34" t="str">
        <f>E497</f>
        <v xml:space="preserve">013400  CIRCUITS SUR GROUPE PROPULSIF [ne pas utiliser]
</v>
      </c>
      <c r="F498" s="32">
        <f ca="1">(SUMIF(INDIRECT("'"&amp;nomAs400&amp;"'!$F3:$F25000"),D498,INDIRECT("'"&amp;nomAs400&amp;"'!$J3:$J25000")))</f>
        <v>0</v>
      </c>
      <c r="G498" s="33">
        <f ca="1">(SUMIF(INDIRECT("'"&amp;nomAs400&amp;"'!$F3:$F25000"),D498,INDIRECT("'"&amp;nomAs400&amp;"'!$O3:$O25000")))</f>
        <v>0</v>
      </c>
      <c r="H498" s="30"/>
    </row>
    <row r="499" spans="3:8" s="29" customFormat="1" hidden="1" outlineLevel="2" x14ac:dyDescent="0.25">
      <c r="C499" s="29">
        <v>13</v>
      </c>
      <c r="D499" s="30" t="str">
        <f t="shared" si="56"/>
        <v>013410</v>
      </c>
      <c r="E499" s="34" t="str">
        <f>Nomenclature!A414&amp;Nomenclature!B414</f>
        <v xml:space="preserve">013410  Circuit de réfrigération groupe propulsif
</v>
      </c>
      <c r="F499" s="32">
        <f ca="1">(SUMIF(INDIRECT("'"&amp;nomAs400&amp;"'!$F3:$F25000"),D499,INDIRECT("'"&amp;nomAs400&amp;"'!$J3:$J25000")))</f>
        <v>0</v>
      </c>
      <c r="G499" s="33">
        <f ca="1">(SUMIF(INDIRECT("'"&amp;nomAs400&amp;"'!$F3:$F25000"),D499,INDIRECT("'"&amp;nomAs400&amp;"'!$O3:$O25000")))</f>
        <v>0</v>
      </c>
      <c r="H499" s="30"/>
    </row>
    <row r="500" spans="3:8" s="29" customFormat="1" hidden="1" outlineLevel="2" x14ac:dyDescent="0.25">
      <c r="C500" s="29">
        <v>13</v>
      </c>
      <c r="D500" s="30" t="str">
        <f t="shared" si="56"/>
        <v>013420</v>
      </c>
      <c r="E500" s="34" t="str">
        <f>Nomenclature!A415&amp;Nomenclature!B415</f>
        <v xml:space="preserve">013420  Circuit de graissage groupe propulsif
</v>
      </c>
      <c r="F500" s="32">
        <f ca="1">(SUMIF(INDIRECT("'"&amp;nomAs400&amp;"'!$F3:$F25000"),D500,INDIRECT("'"&amp;nomAs400&amp;"'!$J3:$J25000")))</f>
        <v>0</v>
      </c>
      <c r="G500" s="33">
        <f ca="1">(SUMIF(INDIRECT("'"&amp;nomAs400&amp;"'!$F3:$F25000"),D500,INDIRECT("'"&amp;nomAs400&amp;"'!$O3:$O25000")))</f>
        <v>0</v>
      </c>
      <c r="H500" s="30"/>
    </row>
    <row r="501" spans="3:8" s="29" customFormat="1" hidden="1" outlineLevel="2" x14ac:dyDescent="0.25">
      <c r="C501" s="29">
        <v>13</v>
      </c>
      <c r="D501" s="30" t="str">
        <f t="shared" si="56"/>
        <v>013430</v>
      </c>
      <c r="E501" s="34" t="str">
        <f>Nomenclature!A416&amp;Nomenclature!B416</f>
        <v xml:space="preserve">013430  Circuit combustible groupe propulsif
</v>
      </c>
      <c r="F501" s="32">
        <f ca="1">(SUMIF(INDIRECT("'"&amp;nomAs400&amp;"'!$F3:$F25000"),D501,INDIRECT("'"&amp;nomAs400&amp;"'!$J3:$J25000")))</f>
        <v>0</v>
      </c>
      <c r="G501" s="33">
        <f ca="1">(SUMIF(INDIRECT("'"&amp;nomAs400&amp;"'!$F3:$F25000"),D501,INDIRECT("'"&amp;nomAs400&amp;"'!$O3:$O25000")))</f>
        <v>0</v>
      </c>
      <c r="H501" s="30"/>
    </row>
    <row r="502" spans="3:8" s="29" customFormat="1" hidden="1" outlineLevel="2" x14ac:dyDescent="0.25">
      <c r="C502" s="29">
        <v>13</v>
      </c>
      <c r="D502" s="30" t="str">
        <f t="shared" si="56"/>
        <v>013440</v>
      </c>
      <c r="E502" s="34" t="str">
        <f>Nomenclature!A417&amp;Nomenclature!B417</f>
        <v xml:space="preserve">013440  Circuit air comprimé groupe propulsif
</v>
      </c>
      <c r="F502" s="32">
        <f ca="1">(SUMIF(INDIRECT("'"&amp;nomAs400&amp;"'!$F3:$F25000"),D502,INDIRECT("'"&amp;nomAs400&amp;"'!$J3:$J25000")))</f>
        <v>0</v>
      </c>
      <c r="G502" s="33">
        <f ca="1">(SUMIF(INDIRECT("'"&amp;nomAs400&amp;"'!$F3:$F25000"),D502,INDIRECT("'"&amp;nomAs400&amp;"'!$O3:$O25000")))</f>
        <v>0</v>
      </c>
      <c r="H502" s="30"/>
    </row>
    <row r="503" spans="3:8" s="12" customFormat="1" hidden="1" outlineLevel="1" collapsed="1" x14ac:dyDescent="0.25">
      <c r="C503" s="12">
        <v>13</v>
      </c>
      <c r="D503" s="23" t="str">
        <f t="shared" si="56"/>
        <v>013500</v>
      </c>
      <c r="E503" s="24" t="str">
        <f>Nomenclature!A418&amp;Nomenclature!B418</f>
        <v xml:space="preserve">013500  APPAREILS DE MANOEUVRE &amp; CONTROLE DE PROPULSION
</v>
      </c>
      <c r="F503" s="25">
        <f ca="1">SUM(F504:F505)</f>
        <v>0</v>
      </c>
      <c r="G503" s="26">
        <f ca="1">SUM(G504:G505)</f>
        <v>0</v>
      </c>
      <c r="H503" s="23"/>
    </row>
    <row r="504" spans="3:8" s="29" customFormat="1" hidden="1" outlineLevel="2" x14ac:dyDescent="0.25">
      <c r="C504" s="29">
        <v>13</v>
      </c>
      <c r="D504" s="30" t="s">
        <v>297</v>
      </c>
      <c r="E504" s="34" t="str">
        <f>E503</f>
        <v xml:space="preserve">013500  APPAREILS DE MANOEUVRE &amp; CONTROLE DE PROPULSION
</v>
      </c>
      <c r="F504" s="32">
        <f ca="1">(SUMIF(INDIRECT("'"&amp;nomAs400&amp;"'!$F3:$F25000"),D504,INDIRECT("'"&amp;nomAs400&amp;"'!$J3:$J25000")))</f>
        <v>0</v>
      </c>
      <c r="G504" s="33">
        <f ca="1">(SUMIF(INDIRECT("'"&amp;nomAs400&amp;"'!$F3:$F25000"),D504,INDIRECT("'"&amp;nomAs400&amp;"'!$O3:$O25000")))</f>
        <v>0</v>
      </c>
      <c r="H504" s="30"/>
    </row>
    <row r="505" spans="3:8" s="29" customFormat="1" hidden="1" outlineLevel="2" x14ac:dyDescent="0.25">
      <c r="C505" s="29">
        <v>13</v>
      </c>
      <c r="D505" s="29" t="str">
        <f t="shared" si="56"/>
        <v>013510</v>
      </c>
      <c r="E505" s="36" t="str">
        <f>Nomenclature!A419&amp;Nomenclature!B419</f>
        <v xml:space="preserve">013510  Accessoires de contrôle de l’ensemble propulsif (pupitres, platines, ...)
</v>
      </c>
      <c r="F505" s="32">
        <f ca="1">(SUMIF(INDIRECT("'"&amp;nomAs400&amp;"'!$F3:$F25000"),D505,INDIRECT("'"&amp;nomAs400&amp;"'!$J3:$J25000")))</f>
        <v>0</v>
      </c>
      <c r="G505" s="33">
        <f ca="1">(SUMIF(INDIRECT("'"&amp;nomAs400&amp;"'!$F3:$F25000"),D505,INDIRECT("'"&amp;nomAs400&amp;"'!$O3:$O25000")))</f>
        <v>0</v>
      </c>
    </row>
    <row r="506" spans="3:8" s="12" customFormat="1" collapsed="1" x14ac:dyDescent="0.25">
      <c r="C506" s="12">
        <v>14</v>
      </c>
      <c r="D506" s="15" t="str">
        <f t="shared" si="56"/>
        <v>014000</v>
      </c>
      <c r="E506" s="27" t="str">
        <f>Nomenclature!A420&amp;Nomenclature!B420</f>
        <v xml:space="preserve">014000             
 ARMEMENT MOBILE                       </v>
      </c>
      <c r="F506" s="17">
        <f ca="1">F507+F509+F513+F515+F517+F519+F528+F558</f>
        <v>0</v>
      </c>
      <c r="G506" s="18">
        <f ca="1">G507+G509+G513+G515+G517+G519+G528+G558</f>
        <v>0</v>
      </c>
      <c r="H506" s="63">
        <f ca="1">F506*$B6+G506</f>
        <v>0</v>
      </c>
    </row>
    <row r="507" spans="3:8" s="12" customFormat="1" hidden="1" outlineLevel="1" collapsed="1" x14ac:dyDescent="0.25">
      <c r="C507" s="12">
        <v>14</v>
      </c>
      <c r="D507" s="23" t="s">
        <v>298</v>
      </c>
      <c r="E507" s="24" t="str">
        <f>E506</f>
        <v xml:space="preserve">014000             
 ARMEMENT MOBILE                       </v>
      </c>
      <c r="F507" s="25">
        <f ca="1">SUM(F508)</f>
        <v>0</v>
      </c>
      <c r="G507" s="26">
        <f ca="1">SUM(G508)</f>
        <v>0</v>
      </c>
      <c r="H507" s="23"/>
    </row>
    <row r="508" spans="3:8" s="29" customFormat="1" hidden="1" outlineLevel="2" x14ac:dyDescent="0.25">
      <c r="C508" s="29">
        <v>14</v>
      </c>
      <c r="D508" s="30" t="s">
        <v>298</v>
      </c>
      <c r="E508" s="34" t="str">
        <f>E506</f>
        <v xml:space="preserve">014000             
 ARMEMENT MOBILE                       </v>
      </c>
      <c r="F508" s="32">
        <f ca="1">(SUMIF(INDIRECT("'"&amp;nomAs400&amp;"'!$F3:$F25000"),D508,INDIRECT("'"&amp;nomAs400&amp;"'!$J3:$J25000")))</f>
        <v>0</v>
      </c>
      <c r="G508" s="33">
        <f ca="1">(SUMIF(INDIRECT("'"&amp;nomAs400&amp;"'!$F3:$F25000"),D508,INDIRECT("'"&amp;nomAs400&amp;"'!$O3:$O25000")))</f>
        <v>0</v>
      </c>
      <c r="H508" s="30"/>
    </row>
    <row r="509" spans="3:8" s="12" customFormat="1" hidden="1" outlineLevel="1" collapsed="1" x14ac:dyDescent="0.25">
      <c r="C509" s="12">
        <v>14</v>
      </c>
      <c r="D509" s="23" t="str">
        <f t="shared" si="56"/>
        <v>014100</v>
      </c>
      <c r="E509" s="24" t="str">
        <f>Nomenclature!A421&amp;Nomenclature!B421</f>
        <v xml:space="preserve">014100  INSTRUMENTS DE NAVIGATION
</v>
      </c>
      <c r="F509" s="25">
        <f ca="1">SUM(F510:F512)</f>
        <v>0</v>
      </c>
      <c r="G509" s="26">
        <f ca="1">SUM(G510:G512)</f>
        <v>0</v>
      </c>
      <c r="H509" s="23"/>
    </row>
    <row r="510" spans="3:8" s="29" customFormat="1" hidden="1" outlineLevel="2" x14ac:dyDescent="0.25">
      <c r="C510" s="29">
        <v>14</v>
      </c>
      <c r="D510" s="30" t="s">
        <v>299</v>
      </c>
      <c r="E510" s="34" t="str">
        <f>E509</f>
        <v xml:space="preserve">014100  INSTRUMENTS DE NAVIGATION
</v>
      </c>
      <c r="F510" s="32">
        <f ca="1">(SUMIF(INDIRECT("'"&amp;nomAs400&amp;"'!$F3:$F25000"),D510,INDIRECT("'"&amp;nomAs400&amp;"'!$J3:$J25000")))</f>
        <v>0</v>
      </c>
      <c r="G510" s="33">
        <f ca="1">(SUMIF(INDIRECT("'"&amp;nomAs400&amp;"'!$F3:$F25000"),D510,INDIRECT("'"&amp;nomAs400&amp;"'!$O3:$O25000")))</f>
        <v>0</v>
      </c>
      <c r="H510" s="30"/>
    </row>
    <row r="511" spans="3:8" s="29" customFormat="1" hidden="1" outlineLevel="2" x14ac:dyDescent="0.25">
      <c r="C511" s="29">
        <v>14</v>
      </c>
      <c r="D511" s="30" t="str">
        <f t="shared" si="56"/>
        <v>014110</v>
      </c>
      <c r="E511" s="34" t="str">
        <f>Nomenclature!A422&amp;Nomenclature!B422</f>
        <v xml:space="preserve">014110  Instruments de navigation (compas, baromètres, sondes à main, jumelles, livres)
</v>
      </c>
      <c r="F511" s="32">
        <f ca="1">(SUMIF(INDIRECT("'"&amp;nomAs400&amp;"'!$F3:$F25000"),D511,INDIRECT("'"&amp;nomAs400&amp;"'!$J3:$J25000")))</f>
        <v>0</v>
      </c>
      <c r="G511" s="33">
        <f ca="1">(SUMIF(INDIRECT("'"&amp;nomAs400&amp;"'!$F3:$F25000"),D511,INDIRECT("'"&amp;nomAs400&amp;"'!$O3:$O25000")))</f>
        <v>0</v>
      </c>
      <c r="H511" s="30"/>
    </row>
    <row r="512" spans="3:8" s="29" customFormat="1" hidden="1" outlineLevel="2" x14ac:dyDescent="0.25">
      <c r="C512" s="29">
        <v>14</v>
      </c>
      <c r="D512" s="30" t="str">
        <f t="shared" si="56"/>
        <v>014130</v>
      </c>
      <c r="E512" s="34" t="str">
        <f>Nomenclature!A423&amp;Nomenclature!B423</f>
        <v xml:space="preserve">014130  Matériel de signalisation (cloche, pavillons, fusées, lampes, balises…)
</v>
      </c>
      <c r="F512" s="32">
        <f ca="1">(SUMIF(INDIRECT("'"&amp;nomAs400&amp;"'!$F3:$F25000"),D512,INDIRECT("'"&amp;nomAs400&amp;"'!$J3:$J25000")))</f>
        <v>0</v>
      </c>
      <c r="G512" s="33">
        <f ca="1">(SUMIF(INDIRECT("'"&amp;nomAs400&amp;"'!$F3:$F25000"),D512,INDIRECT("'"&amp;nomAs400&amp;"'!$O3:$O25000")))</f>
        <v>0</v>
      </c>
      <c r="H512" s="30"/>
    </row>
    <row r="513" spans="3:8" s="12" customFormat="1" hidden="1" outlineLevel="1" collapsed="1" x14ac:dyDescent="0.25">
      <c r="C513" s="12">
        <v>14</v>
      </c>
      <c r="D513" s="23" t="str">
        <f t="shared" si="56"/>
        <v>014200</v>
      </c>
      <c r="E513" s="24" t="str">
        <f>Nomenclature!A424&amp;Nomenclature!B424</f>
        <v xml:space="preserve">014200  MATERIEL MEDICAL ET PHARMACEUTIQUE
</v>
      </c>
      <c r="F513" s="25">
        <f ca="1">SUM(F514)</f>
        <v>0</v>
      </c>
      <c r="G513" s="26">
        <f ca="1">SUM(G514)</f>
        <v>0</v>
      </c>
      <c r="H513" s="23"/>
    </row>
    <row r="514" spans="3:8" s="29" customFormat="1" hidden="1" outlineLevel="2" x14ac:dyDescent="0.25">
      <c r="C514" s="29">
        <v>14</v>
      </c>
      <c r="D514" s="30" t="s">
        <v>890</v>
      </c>
      <c r="E514" s="34" t="str">
        <f>E513</f>
        <v xml:space="preserve">014200  MATERIEL MEDICAL ET PHARMACEUTIQUE
</v>
      </c>
      <c r="F514" s="32">
        <f ca="1">(SUMIF(INDIRECT("'"&amp;nomAs400&amp;"'!$F3:$F25000"),D514,INDIRECT("'"&amp;nomAs400&amp;"'!$J3:$J25000")))</f>
        <v>0</v>
      </c>
      <c r="G514" s="33">
        <f ca="1">(SUMIF(INDIRECT("'"&amp;nomAs400&amp;"'!$F3:$F25000"),D514,INDIRECT("'"&amp;nomAs400&amp;"'!$O3:$O25000")))</f>
        <v>0</v>
      </c>
      <c r="H514" s="30"/>
    </row>
    <row r="515" spans="3:8" s="12" customFormat="1" hidden="1" outlineLevel="1" collapsed="1" x14ac:dyDescent="0.25">
      <c r="C515" s="12">
        <v>14</v>
      </c>
      <c r="D515" s="23" t="str">
        <f t="shared" si="56"/>
        <v>014210</v>
      </c>
      <c r="E515" s="24" t="str">
        <f>Nomenclature!A425&amp;Nomenclature!B425</f>
        <v xml:space="preserve">014210  Unités médicales
</v>
      </c>
      <c r="F515" s="25">
        <f ca="1">SUM(F516)</f>
        <v>0</v>
      </c>
      <c r="G515" s="26">
        <f ca="1">SUM(G516)</f>
        <v>0</v>
      </c>
      <c r="H515" s="23"/>
    </row>
    <row r="516" spans="3:8" s="29" customFormat="1" hidden="1" outlineLevel="2" x14ac:dyDescent="0.25">
      <c r="C516" s="29">
        <v>14</v>
      </c>
      <c r="D516" s="30" t="s">
        <v>302</v>
      </c>
      <c r="E516" s="34" t="str">
        <f>E515</f>
        <v xml:space="preserve">014210  Unités médicales
</v>
      </c>
      <c r="F516" s="32">
        <f ca="1">(SUMIF(INDIRECT("'"&amp;nomAs400&amp;"'!$F3:$F25000"),D516,INDIRECT("'"&amp;nomAs400&amp;"'!$J3:$J25000")))</f>
        <v>0</v>
      </c>
      <c r="G516" s="33">
        <f ca="1">(SUMIF(INDIRECT("'"&amp;nomAs400&amp;"'!$F3:$F25000"),D516,INDIRECT("'"&amp;nomAs400&amp;"'!$O3:$O25000")))</f>
        <v>0</v>
      </c>
      <c r="H516" s="30"/>
    </row>
    <row r="517" spans="3:8" s="12" customFormat="1" hidden="1" outlineLevel="1" collapsed="1" x14ac:dyDescent="0.25">
      <c r="C517" s="12">
        <v>14</v>
      </c>
      <c r="D517" s="23" t="str">
        <f t="shared" si="56"/>
        <v>014220</v>
      </c>
      <c r="E517" s="24" t="str">
        <f>Nomenclature!A426&amp;Nomenclature!B426</f>
        <v xml:space="preserve">014220  Équipements spécifiques local infirmerie (lit, valise réanimation, )
</v>
      </c>
      <c r="F517" s="25">
        <f ca="1">SUM(F518)</f>
        <v>0</v>
      </c>
      <c r="G517" s="26">
        <f ca="1">SUM(G518)</f>
        <v>0</v>
      </c>
      <c r="H517" s="23"/>
    </row>
    <row r="518" spans="3:8" s="29" customFormat="1" hidden="1" outlineLevel="2" x14ac:dyDescent="0.25">
      <c r="C518" s="30">
        <v>14</v>
      </c>
      <c r="D518" s="30" t="s">
        <v>889</v>
      </c>
      <c r="E518" s="34" t="str">
        <f>E517</f>
        <v xml:space="preserve">014220  Équipements spécifiques local infirmerie (lit, valise réanimation, )
</v>
      </c>
      <c r="F518" s="32">
        <f ca="1">(SUMIF(INDIRECT("'"&amp;nomAs400&amp;"'!$F3:$F25000"),D518,INDIRECT("'"&amp;nomAs400&amp;"'!$J3:$J25000")))</f>
        <v>0</v>
      </c>
      <c r="G518" s="33">
        <f ca="1">(SUMIF(INDIRECT("'"&amp;nomAs400&amp;"'!$F3:$F25000"),D518,INDIRECT("'"&amp;nomAs400&amp;"'!$O3:$O25000")))</f>
        <v>0</v>
      </c>
      <c r="H518" s="30"/>
    </row>
    <row r="519" spans="3:8" s="12" customFormat="1" hidden="1" outlineLevel="1" collapsed="1" x14ac:dyDescent="0.25">
      <c r="C519" s="12">
        <v>14</v>
      </c>
      <c r="D519" s="23" t="str">
        <f t="shared" si="56"/>
        <v>014300</v>
      </c>
      <c r="E519" s="24" t="str">
        <f>Nomenclature!A427&amp;Nomenclature!B427</f>
        <v xml:space="preserve">014300  OUTILLAGE – INVENTAIRE
</v>
      </c>
      <c r="F519" s="25">
        <f ca="1">SUM(F520:F527)</f>
        <v>0</v>
      </c>
      <c r="G519" s="26">
        <f ca="1">SUM(G520:G527)</f>
        <v>0</v>
      </c>
      <c r="H519" s="23"/>
    </row>
    <row r="520" spans="3:8" s="29" customFormat="1" hidden="1" outlineLevel="2" x14ac:dyDescent="0.25">
      <c r="C520" s="29">
        <v>14</v>
      </c>
      <c r="D520" s="30" t="s">
        <v>303</v>
      </c>
      <c r="E520" s="34" t="str">
        <f>E519</f>
        <v xml:space="preserve">014300  OUTILLAGE – INVENTAIRE
</v>
      </c>
      <c r="F520" s="32">
        <f t="shared" ref="F520:F527" ca="1" si="59">(SUMIF(INDIRECT("'"&amp;nomAs400&amp;"'!$F3:$F25000"),D520,INDIRECT("'"&amp;nomAs400&amp;"'!$J3:$J25000")))</f>
        <v>0</v>
      </c>
      <c r="G520" s="33">
        <f t="shared" ref="G520:G527" ca="1" si="60">(SUMIF(INDIRECT("'"&amp;nomAs400&amp;"'!$F3:$F25000"),D520,INDIRECT("'"&amp;nomAs400&amp;"'!$O3:$O25000")))</f>
        <v>0</v>
      </c>
      <c r="H520" s="30"/>
    </row>
    <row r="521" spans="3:8" s="29" customFormat="1" hidden="1" outlineLevel="2" x14ac:dyDescent="0.25">
      <c r="C521" s="29">
        <v>14</v>
      </c>
      <c r="D521" s="30" t="str">
        <f t="shared" si="56"/>
        <v>014310</v>
      </c>
      <c r="E521" s="34" t="str">
        <f>Nomenclature!A428&amp;Nomenclature!B428</f>
        <v xml:space="preserve">014310  Passerelles d’embarquement, échelles de pilote, ballons de défense, bâche, taud
</v>
      </c>
      <c r="F521" s="32">
        <f t="shared" ca="1" si="59"/>
        <v>0</v>
      </c>
      <c r="G521" s="33">
        <f t="shared" ca="1" si="60"/>
        <v>0</v>
      </c>
      <c r="H521" s="30"/>
    </row>
    <row r="522" spans="3:8" s="29" customFormat="1" hidden="1" outlineLevel="2" x14ac:dyDescent="0.25">
      <c r="C522" s="29">
        <v>14</v>
      </c>
      <c r="D522" s="30" t="str">
        <f t="shared" si="56"/>
        <v>014320</v>
      </c>
      <c r="E522" s="34" t="str">
        <f>Nomenclature!A429&amp;Nomenclature!B429</f>
        <v xml:space="preserve">014320  Matériels réglementaires suivant prescription
</v>
      </c>
      <c r="F522" s="32">
        <f t="shared" ca="1" si="59"/>
        <v>0</v>
      </c>
      <c r="G522" s="33">
        <f t="shared" ca="1" si="60"/>
        <v>0</v>
      </c>
      <c r="H522" s="30"/>
    </row>
    <row r="523" spans="3:8" s="29" customFormat="1" hidden="1" outlineLevel="2" x14ac:dyDescent="0.25">
      <c r="C523" s="29">
        <v>14</v>
      </c>
      <c r="D523" s="30" t="str">
        <f t="shared" si="56"/>
        <v>014330</v>
      </c>
      <c r="E523" s="34" t="str">
        <f>Nomenclature!A430&amp;Nomenclature!B430</f>
        <v xml:space="preserve">014330  Outillage spécifique machine
</v>
      </c>
      <c r="F523" s="32">
        <f t="shared" ca="1" si="59"/>
        <v>0</v>
      </c>
      <c r="G523" s="33">
        <f t="shared" ca="1" si="60"/>
        <v>0</v>
      </c>
      <c r="H523" s="30"/>
    </row>
    <row r="524" spans="3:8" s="29" customFormat="1" hidden="1" outlineLevel="2" x14ac:dyDescent="0.25">
      <c r="C524" s="29">
        <v>14</v>
      </c>
      <c r="D524" s="30" t="str">
        <f t="shared" si="56"/>
        <v>014340</v>
      </c>
      <c r="E524" s="34" t="str">
        <f>Nomenclature!A431&amp;Nomenclature!B431</f>
        <v xml:space="preserve">014340  Outillage divers
</v>
      </c>
      <c r="F524" s="32">
        <f t="shared" ca="1" si="59"/>
        <v>0</v>
      </c>
      <c r="G524" s="33">
        <f t="shared" ca="1" si="60"/>
        <v>0</v>
      </c>
      <c r="H524" s="30"/>
    </row>
    <row r="525" spans="3:8" s="29" customFormat="1" hidden="1" outlineLevel="2" x14ac:dyDescent="0.25">
      <c r="C525" s="29">
        <v>14</v>
      </c>
      <c r="D525" s="30" t="str">
        <f t="shared" si="56"/>
        <v>014350</v>
      </c>
      <c r="E525" s="34" t="str">
        <f>Nomenclature!A432&amp;Nomenclature!B432</f>
        <v xml:space="preserve">014350  Vivres
</v>
      </c>
      <c r="F525" s="32">
        <f t="shared" ca="1" si="59"/>
        <v>0</v>
      </c>
      <c r="G525" s="33">
        <f t="shared" ca="1" si="60"/>
        <v>0</v>
      </c>
      <c r="H525" s="30"/>
    </row>
    <row r="526" spans="3:8" s="29" customFormat="1" hidden="1" outlineLevel="2" x14ac:dyDescent="0.25">
      <c r="C526" s="29">
        <v>14</v>
      </c>
      <c r="D526" s="30" t="str">
        <f t="shared" si="56"/>
        <v>014360</v>
      </c>
      <c r="E526" s="34" t="str">
        <f>Nomenclature!A433&amp;Nomenclature!B433</f>
        <v xml:space="preserve">014360  Fournitures de bureau
</v>
      </c>
      <c r="F526" s="32">
        <f t="shared" ca="1" si="59"/>
        <v>0</v>
      </c>
      <c r="G526" s="33">
        <f t="shared" ca="1" si="60"/>
        <v>0</v>
      </c>
      <c r="H526" s="30"/>
    </row>
    <row r="527" spans="3:8" s="29" customFormat="1" hidden="1" outlineLevel="2" x14ac:dyDescent="0.25">
      <c r="C527" s="29">
        <v>14</v>
      </c>
      <c r="D527" s="30" t="str">
        <f t="shared" si="56"/>
        <v>014370</v>
      </c>
      <c r="E527" s="34" t="str">
        <f>Nomenclature!A434&amp;Nomenclature!B434</f>
        <v xml:space="preserve">014370  Ber du navire
</v>
      </c>
      <c r="F527" s="32">
        <f t="shared" ca="1" si="59"/>
        <v>0</v>
      </c>
      <c r="G527" s="33">
        <f t="shared" ca="1" si="60"/>
        <v>0</v>
      </c>
      <c r="H527" s="30"/>
    </row>
    <row r="528" spans="3:8" s="12" customFormat="1" hidden="1" outlineLevel="1" collapsed="1" x14ac:dyDescent="0.25">
      <c r="C528" s="12">
        <v>14</v>
      </c>
      <c r="D528" s="23" t="str">
        <f t="shared" si="56"/>
        <v>014400</v>
      </c>
      <c r="E528" s="24" t="str">
        <f>Nomenclature!A435&amp;Nomenclature!B435</f>
        <v xml:space="preserve">014400  MATÉRIEL DE PECHE
</v>
      </c>
      <c r="F528" s="25">
        <f ca="1">SUM(F529:F557)</f>
        <v>0</v>
      </c>
      <c r="G528" s="26">
        <f ca="1">SUM(G529:G557)</f>
        <v>0</v>
      </c>
      <c r="H528" s="23"/>
    </row>
    <row r="529" spans="3:8" s="29" customFormat="1" hidden="1" outlineLevel="2" x14ac:dyDescent="0.25">
      <c r="C529" s="29">
        <v>14</v>
      </c>
      <c r="D529" s="30" t="s">
        <v>894</v>
      </c>
      <c r="E529" s="34" t="str">
        <f>E528</f>
        <v xml:space="preserve">014400  MATÉRIEL DE PECHE
</v>
      </c>
      <c r="F529" s="32">
        <f t="shared" ref="F529:F557" ca="1" si="61">(SUMIF(INDIRECT("'"&amp;nomAs400&amp;"'!$F3:$F25000"),D529,INDIRECT("'"&amp;nomAs400&amp;"'!$J3:$J25000")))</f>
        <v>0</v>
      </c>
      <c r="G529" s="33">
        <f t="shared" ref="G529:G557" ca="1" si="62">(SUMIF(INDIRECT("'"&amp;nomAs400&amp;"'!$F3:$F25000"),D529,INDIRECT("'"&amp;nomAs400&amp;"'!$O3:$O25000")))</f>
        <v>0</v>
      </c>
      <c r="H529" s="30"/>
    </row>
    <row r="530" spans="3:8" s="29" customFormat="1" hidden="1" outlineLevel="2" x14ac:dyDescent="0.25">
      <c r="C530" s="29">
        <v>14</v>
      </c>
      <c r="D530" s="30" t="str">
        <f t="shared" si="56"/>
        <v>014402</v>
      </c>
      <c r="E530" s="34" t="str">
        <f>Nomenclature!A436&amp;Nomenclature!B436</f>
        <v xml:space="preserve">014402  Matériel de pêche
</v>
      </c>
      <c r="F530" s="32">
        <f t="shared" ca="1" si="61"/>
        <v>0</v>
      </c>
      <c r="G530" s="33">
        <f t="shared" ca="1" si="62"/>
        <v>0</v>
      </c>
      <c r="H530" s="30"/>
    </row>
    <row r="531" spans="3:8" s="29" customFormat="1" hidden="1" outlineLevel="2" x14ac:dyDescent="0.25">
      <c r="C531" s="29">
        <v>14</v>
      </c>
      <c r="D531" s="30" t="str">
        <f t="shared" si="56"/>
        <v>014404</v>
      </c>
      <c r="E531" s="34" t="str">
        <f>Nomenclature!A437&amp;Nomenclature!B437</f>
        <v xml:space="preserve">014404  Panneaux de chalut
</v>
      </c>
      <c r="F531" s="32">
        <f t="shared" ca="1" si="61"/>
        <v>0</v>
      </c>
      <c r="G531" s="33">
        <f t="shared" ca="1" si="62"/>
        <v>0</v>
      </c>
      <c r="H531" s="30"/>
    </row>
    <row r="532" spans="3:8" s="29" customFormat="1" hidden="1" outlineLevel="2" x14ac:dyDescent="0.25">
      <c r="C532" s="29">
        <v>14</v>
      </c>
      <c r="D532" s="30" t="str">
        <f t="shared" si="56"/>
        <v>014406</v>
      </c>
      <c r="E532" s="34" t="str">
        <f>Nomenclature!A438&amp;Nomenclature!B438</f>
        <v xml:space="preserve">014406  Boules de pêche
</v>
      </c>
      <c r="F532" s="32">
        <f t="shared" ca="1" si="61"/>
        <v>0</v>
      </c>
      <c r="G532" s="33">
        <f t="shared" ca="1" si="62"/>
        <v>0</v>
      </c>
      <c r="H532" s="30"/>
    </row>
    <row r="533" spans="3:8" s="29" customFormat="1" hidden="1" outlineLevel="2" x14ac:dyDescent="0.25">
      <c r="C533" s="29">
        <v>14</v>
      </c>
      <c r="D533" s="30" t="str">
        <f t="shared" si="56"/>
        <v>014408</v>
      </c>
      <c r="E533" s="34" t="str">
        <f>Nomenclature!A439&amp;Nomenclature!B439</f>
        <v xml:space="preserve">014408  Guindineaux
</v>
      </c>
      <c r="F533" s="32">
        <f t="shared" ca="1" si="61"/>
        <v>0</v>
      </c>
      <c r="G533" s="33">
        <f t="shared" ca="1" si="62"/>
        <v>0</v>
      </c>
      <c r="H533" s="30"/>
    </row>
    <row r="534" spans="3:8" s="29" customFormat="1" hidden="1" outlineLevel="2" x14ac:dyDescent="0.25">
      <c r="C534" s="29">
        <v>14</v>
      </c>
      <c r="D534" s="30" t="str">
        <f t="shared" si="56"/>
        <v>014410</v>
      </c>
      <c r="E534" s="34" t="str">
        <f>Nomenclature!A440&amp;Nomenclature!B440</f>
        <v xml:space="preserve">014410  Embouts de bourrelet
</v>
      </c>
      <c r="F534" s="32">
        <f t="shared" ca="1" si="61"/>
        <v>0</v>
      </c>
      <c r="G534" s="33">
        <f t="shared" ca="1" si="62"/>
        <v>0</v>
      </c>
      <c r="H534" s="30"/>
    </row>
    <row r="535" spans="3:8" s="29" customFormat="1" hidden="1" outlineLevel="2" x14ac:dyDescent="0.25">
      <c r="C535" s="29">
        <v>14</v>
      </c>
      <c r="D535" s="30" t="str">
        <f t="shared" si="56"/>
        <v>014412</v>
      </c>
      <c r="E535" s="34" t="str">
        <f>Nomenclature!A441&amp;Nomenclature!B441</f>
        <v xml:space="preserve">014412  Chaînes
</v>
      </c>
      <c r="F535" s="32">
        <f t="shared" ca="1" si="61"/>
        <v>0</v>
      </c>
      <c r="G535" s="33">
        <f t="shared" ca="1" si="62"/>
        <v>0</v>
      </c>
      <c r="H535" s="30"/>
    </row>
    <row r="536" spans="3:8" s="29" customFormat="1" hidden="1" outlineLevel="2" x14ac:dyDescent="0.25">
      <c r="C536" s="29">
        <v>14</v>
      </c>
      <c r="D536" s="30" t="str">
        <f t="shared" si="56"/>
        <v>014414</v>
      </c>
      <c r="E536" s="34" t="str">
        <f>Nomenclature!A442&amp;Nomenclature!B442</f>
        <v xml:space="preserve">014414  Grappins
</v>
      </c>
      <c r="F536" s="32">
        <f t="shared" ca="1" si="61"/>
        <v>0</v>
      </c>
      <c r="G536" s="33">
        <f t="shared" ca="1" si="62"/>
        <v>0</v>
      </c>
      <c r="H536" s="30"/>
    </row>
    <row r="537" spans="3:8" s="29" customFormat="1" hidden="1" outlineLevel="2" x14ac:dyDescent="0.25">
      <c r="C537" s="29">
        <v>14</v>
      </c>
      <c r="D537" s="30" t="str">
        <f t="shared" si="56"/>
        <v>014416</v>
      </c>
      <c r="E537" s="34" t="str">
        <f>Nomenclature!A443&amp;Nomenclature!B443</f>
        <v xml:space="preserve">014416  Dragues
</v>
      </c>
      <c r="F537" s="32">
        <f t="shared" ca="1" si="61"/>
        <v>0</v>
      </c>
      <c r="G537" s="33">
        <f t="shared" ca="1" si="62"/>
        <v>0</v>
      </c>
      <c r="H537" s="30"/>
    </row>
    <row r="538" spans="3:8" s="29" customFormat="1" hidden="1" outlineLevel="2" x14ac:dyDescent="0.25">
      <c r="C538" s="29">
        <v>14</v>
      </c>
      <c r="D538" s="30" t="str">
        <f t="shared" si="56"/>
        <v>014418</v>
      </c>
      <c r="E538" s="34" t="str">
        <f>Nomenclature!A444&amp;Nomenclature!B444</f>
        <v xml:space="preserve">014418  Salabardes
</v>
      </c>
      <c r="F538" s="32">
        <f t="shared" ca="1" si="61"/>
        <v>0</v>
      </c>
      <c r="G538" s="33">
        <f t="shared" ca="1" si="62"/>
        <v>0</v>
      </c>
      <c r="H538" s="30"/>
    </row>
    <row r="539" spans="3:8" s="29" customFormat="1" hidden="1" outlineLevel="2" x14ac:dyDescent="0.25">
      <c r="C539" s="29">
        <v>14</v>
      </c>
      <c r="D539" s="30" t="str">
        <f t="shared" si="56"/>
        <v>014420</v>
      </c>
      <c r="E539" s="34" t="str">
        <f>Nomenclature!A445&amp;Nomenclature!B445</f>
        <v xml:space="preserve">014420  Cercles de débarquement
</v>
      </c>
      <c r="F539" s="32">
        <f t="shared" ca="1" si="61"/>
        <v>0</v>
      </c>
      <c r="G539" s="33">
        <f t="shared" ca="1" si="62"/>
        <v>0</v>
      </c>
      <c r="H539" s="30"/>
    </row>
    <row r="540" spans="3:8" s="29" customFormat="1" hidden="1" outlineLevel="2" x14ac:dyDescent="0.25">
      <c r="C540" s="29">
        <v>14</v>
      </c>
      <c r="D540" s="30" t="str">
        <f t="shared" si="56"/>
        <v>014422</v>
      </c>
      <c r="E540" s="34" t="str">
        <f>Nomenclature!A446&amp;Nomenclature!B446</f>
        <v xml:space="preserve">014422  Anneaux
</v>
      </c>
      <c r="F540" s="32">
        <f t="shared" ca="1" si="61"/>
        <v>0</v>
      </c>
      <c r="G540" s="33">
        <f t="shared" ca="1" si="62"/>
        <v>0</v>
      </c>
      <c r="H540" s="30"/>
    </row>
    <row r="541" spans="3:8" s="29" customFormat="1" hidden="1" outlineLevel="2" x14ac:dyDescent="0.25">
      <c r="C541" s="29">
        <v>14</v>
      </c>
      <c r="D541" s="30" t="str">
        <f t="shared" si="56"/>
        <v>014424</v>
      </c>
      <c r="E541" s="34" t="str">
        <f>Nomenclature!A447&amp;Nomenclature!B447</f>
        <v xml:space="preserve">014424  Mailles
</v>
      </c>
      <c r="F541" s="32">
        <f t="shared" ca="1" si="61"/>
        <v>0</v>
      </c>
      <c r="G541" s="33">
        <f t="shared" ca="1" si="62"/>
        <v>0</v>
      </c>
      <c r="H541" s="30"/>
    </row>
    <row r="542" spans="3:8" s="29" customFormat="1" hidden="1" outlineLevel="2" x14ac:dyDescent="0.25">
      <c r="C542" s="29">
        <v>14</v>
      </c>
      <c r="D542" s="30" t="str">
        <f t="shared" si="56"/>
        <v>014426</v>
      </c>
      <c r="E542" s="34" t="str">
        <f>Nomenclature!A448&amp;Nomenclature!B448</f>
        <v xml:space="preserve">014426  Tolets
</v>
      </c>
      <c r="F542" s="32">
        <f t="shared" ca="1" si="61"/>
        <v>0</v>
      </c>
      <c r="G542" s="33">
        <f t="shared" ca="1" si="62"/>
        <v>0</v>
      </c>
      <c r="H542" s="30"/>
    </row>
    <row r="543" spans="3:8" s="29" customFormat="1" hidden="1" outlineLevel="2" x14ac:dyDescent="0.25">
      <c r="C543" s="29">
        <v>14</v>
      </c>
      <c r="D543" s="30" t="str">
        <f t="shared" si="56"/>
        <v>014428</v>
      </c>
      <c r="E543" s="34" t="str">
        <f>Nomenclature!A449&amp;Nomenclature!B449</f>
        <v xml:space="preserve">014428  Lest mobile
</v>
      </c>
      <c r="F543" s="32">
        <f t="shared" ca="1" si="61"/>
        <v>0</v>
      </c>
      <c r="G543" s="33">
        <f t="shared" ca="1" si="62"/>
        <v>0</v>
      </c>
      <c r="H543" s="30"/>
    </row>
    <row r="544" spans="3:8" s="29" customFormat="1" hidden="1" outlineLevel="2" x14ac:dyDescent="0.25">
      <c r="C544" s="29">
        <v>14</v>
      </c>
      <c r="D544" s="30" t="str">
        <f t="shared" si="56"/>
        <v>014430</v>
      </c>
      <c r="E544" s="34" t="str">
        <f>Nomenclature!A450&amp;Nomenclature!B450</f>
        <v xml:space="preserve">014430  Épissoirs
</v>
      </c>
      <c r="F544" s="32">
        <f t="shared" ca="1" si="61"/>
        <v>0</v>
      </c>
      <c r="G544" s="33">
        <f t="shared" ca="1" si="62"/>
        <v>0</v>
      </c>
      <c r="H544" s="30"/>
    </row>
    <row r="545" spans="3:8" s="29" customFormat="1" hidden="1" outlineLevel="2" x14ac:dyDescent="0.25">
      <c r="C545" s="29">
        <v>14</v>
      </c>
      <c r="D545" s="30" t="str">
        <f t="shared" ref="D545:D575" si="63">LEFT(E545,6)</f>
        <v>014432</v>
      </c>
      <c r="E545" s="34" t="str">
        <f>Nomenclature!A451&amp;Nomenclature!B451</f>
        <v xml:space="preserve">014432  Crocs
</v>
      </c>
      <c r="F545" s="32">
        <f t="shared" ca="1" si="61"/>
        <v>0</v>
      </c>
      <c r="G545" s="33">
        <f t="shared" ca="1" si="62"/>
        <v>0</v>
      </c>
      <c r="H545" s="30"/>
    </row>
    <row r="546" spans="3:8" s="29" customFormat="1" hidden="1" outlineLevel="2" x14ac:dyDescent="0.25">
      <c r="C546" s="29">
        <v>14</v>
      </c>
      <c r="D546" s="30" t="str">
        <f t="shared" si="63"/>
        <v>014434</v>
      </c>
      <c r="E546" s="34" t="str">
        <f>Nomenclature!A452&amp;Nomenclature!B452</f>
        <v xml:space="preserve">014434  Clés à manille
</v>
      </c>
      <c r="F546" s="32">
        <f t="shared" ca="1" si="61"/>
        <v>0</v>
      </c>
      <c r="G546" s="33">
        <f t="shared" ca="1" si="62"/>
        <v>0</v>
      </c>
      <c r="H546" s="30"/>
    </row>
    <row r="547" spans="3:8" s="29" customFormat="1" hidden="1" outlineLevel="2" x14ac:dyDescent="0.25">
      <c r="C547" s="29">
        <v>14</v>
      </c>
      <c r="D547" s="30" t="str">
        <f t="shared" si="63"/>
        <v>014436</v>
      </c>
      <c r="E547" s="34" t="str">
        <f>Nomenclature!A453&amp;Nomenclature!B453</f>
        <v xml:space="preserve">014436  Pinces à chien
</v>
      </c>
      <c r="F547" s="32">
        <f t="shared" ca="1" si="61"/>
        <v>0</v>
      </c>
      <c r="G547" s="33">
        <f t="shared" ca="1" si="62"/>
        <v>0</v>
      </c>
      <c r="H547" s="30"/>
    </row>
    <row r="548" spans="3:8" s="29" customFormat="1" hidden="1" outlineLevel="2" x14ac:dyDescent="0.25">
      <c r="C548" s="29">
        <v>14</v>
      </c>
      <c r="D548" s="30" t="str">
        <f t="shared" si="63"/>
        <v>014438</v>
      </c>
      <c r="E548" s="34" t="str">
        <f>Nomenclature!A454&amp;Nomenclature!B454</f>
        <v xml:space="preserve">014438  Coupe Câbles
</v>
      </c>
      <c r="F548" s="32">
        <f t="shared" ca="1" si="61"/>
        <v>0</v>
      </c>
      <c r="G548" s="33">
        <f t="shared" ca="1" si="62"/>
        <v>0</v>
      </c>
      <c r="H548" s="30"/>
    </row>
    <row r="549" spans="3:8" s="29" customFormat="1" hidden="1" outlineLevel="2" x14ac:dyDescent="0.25">
      <c r="C549" s="29">
        <v>14</v>
      </c>
      <c r="D549" s="30" t="str">
        <f t="shared" si="63"/>
        <v>014440</v>
      </c>
      <c r="E549" s="34" t="str">
        <f>Nomenclature!A455&amp;Nomenclature!B455</f>
        <v xml:space="preserve">014440  Barre à mine
</v>
      </c>
      <c r="F549" s="32">
        <f t="shared" ca="1" si="61"/>
        <v>0</v>
      </c>
      <c r="G549" s="33">
        <f t="shared" ca="1" si="62"/>
        <v>0</v>
      </c>
      <c r="H549" s="30"/>
    </row>
    <row r="550" spans="3:8" s="29" customFormat="1" hidden="1" outlineLevel="2" x14ac:dyDescent="0.25">
      <c r="C550" s="29">
        <v>14</v>
      </c>
      <c r="D550" s="30" t="str">
        <f t="shared" si="63"/>
        <v>014442</v>
      </c>
      <c r="E550" s="34" t="str">
        <f>Nomenclature!A456&amp;Nomenclature!B456</f>
        <v xml:space="preserve">014442  Pics à glace
</v>
      </c>
      <c r="F550" s="32">
        <f t="shared" ca="1" si="61"/>
        <v>0</v>
      </c>
      <c r="G550" s="33">
        <f t="shared" ca="1" si="62"/>
        <v>0</v>
      </c>
      <c r="H550" s="30"/>
    </row>
    <row r="551" spans="3:8" s="29" customFormat="1" hidden="1" outlineLevel="2" x14ac:dyDescent="0.25">
      <c r="C551" s="29">
        <v>14</v>
      </c>
      <c r="D551" s="30" t="str">
        <f t="shared" si="63"/>
        <v>014444</v>
      </c>
      <c r="E551" s="34" t="str">
        <f>Nomenclature!A457&amp;Nomenclature!B457</f>
        <v xml:space="preserve">014444  Pelles à glace
</v>
      </c>
      <c r="F551" s="32">
        <f t="shared" ca="1" si="61"/>
        <v>0</v>
      </c>
      <c r="G551" s="33">
        <f t="shared" ca="1" si="62"/>
        <v>0</v>
      </c>
      <c r="H551" s="30"/>
    </row>
    <row r="552" spans="3:8" s="29" customFormat="1" hidden="1" outlineLevel="2" x14ac:dyDescent="0.25">
      <c r="C552" s="29">
        <v>14</v>
      </c>
      <c r="D552" s="30" t="str">
        <f t="shared" si="63"/>
        <v>014446</v>
      </c>
      <c r="E552" s="34" t="str">
        <f>Nomenclature!A458&amp;Nomenclature!B458</f>
        <v xml:space="preserve">014446  Râteaux à glace
</v>
      </c>
      <c r="F552" s="32">
        <f t="shared" ca="1" si="61"/>
        <v>0</v>
      </c>
      <c r="G552" s="33">
        <f t="shared" ca="1" si="62"/>
        <v>0</v>
      </c>
      <c r="H552" s="30"/>
    </row>
    <row r="553" spans="3:8" s="29" customFormat="1" hidden="1" outlineLevel="2" x14ac:dyDescent="0.25">
      <c r="C553" s="29">
        <v>14</v>
      </c>
      <c r="D553" s="30" t="str">
        <f t="shared" si="63"/>
        <v>014448</v>
      </c>
      <c r="E553" s="34" t="str">
        <f>Nomenclature!A459&amp;Nomenclature!B459</f>
        <v xml:space="preserve">014448  Bas Crocs
</v>
      </c>
      <c r="F553" s="32">
        <f t="shared" ca="1" si="61"/>
        <v>0</v>
      </c>
      <c r="G553" s="33">
        <f t="shared" ca="1" si="62"/>
        <v>0</v>
      </c>
      <c r="H553" s="30"/>
    </row>
    <row r="554" spans="3:8" s="29" customFormat="1" hidden="1" outlineLevel="2" x14ac:dyDescent="0.25">
      <c r="C554" s="29">
        <v>14</v>
      </c>
      <c r="D554" s="30" t="str">
        <f t="shared" si="63"/>
        <v>014450</v>
      </c>
      <c r="E554" s="34" t="str">
        <f>Nomenclature!A460&amp;Nomenclature!B460</f>
        <v xml:space="preserve">014450  Gaffes
</v>
      </c>
      <c r="F554" s="32">
        <f t="shared" ca="1" si="61"/>
        <v>0</v>
      </c>
      <c r="G554" s="33">
        <f t="shared" ca="1" si="62"/>
        <v>0</v>
      </c>
      <c r="H554" s="30"/>
    </row>
    <row r="555" spans="3:8" s="29" customFormat="1" hidden="1" outlineLevel="2" x14ac:dyDescent="0.25">
      <c r="C555" s="29">
        <v>14</v>
      </c>
      <c r="D555" s="30" t="str">
        <f t="shared" si="63"/>
        <v>014452</v>
      </c>
      <c r="E555" s="34" t="str">
        <f>Nomenclature!A461&amp;Nomenclature!B461</f>
        <v xml:space="preserve">014452  Matraques
</v>
      </c>
      <c r="F555" s="32">
        <f t="shared" ca="1" si="61"/>
        <v>0</v>
      </c>
      <c r="G555" s="33">
        <f t="shared" ca="1" si="62"/>
        <v>0</v>
      </c>
      <c r="H555" s="30"/>
    </row>
    <row r="556" spans="3:8" s="29" customFormat="1" hidden="1" outlineLevel="2" x14ac:dyDescent="0.25">
      <c r="C556" s="29">
        <v>14</v>
      </c>
      <c r="D556" s="30" t="str">
        <f t="shared" si="63"/>
        <v>014454</v>
      </c>
      <c r="E556" s="34" t="str">
        <f>Nomenclature!A462&amp;Nomenclature!B462</f>
        <v xml:space="preserve">014454  Chasse – goupilles
</v>
      </c>
      <c r="F556" s="32">
        <f t="shared" ca="1" si="61"/>
        <v>0</v>
      </c>
      <c r="G556" s="33">
        <f t="shared" ca="1" si="62"/>
        <v>0</v>
      </c>
      <c r="H556" s="30"/>
    </row>
    <row r="557" spans="3:8" s="29" customFormat="1" hidden="1" outlineLevel="2" x14ac:dyDescent="0.25">
      <c r="C557" s="29">
        <v>14</v>
      </c>
      <c r="D557" s="30" t="str">
        <f t="shared" si="63"/>
        <v>014456</v>
      </c>
      <c r="E557" s="34" t="str">
        <f>Nomenclature!A463&amp;Nomenclature!B463</f>
        <v xml:space="preserve">014456  Matériels divers
</v>
      </c>
      <c r="F557" s="32">
        <f t="shared" ca="1" si="61"/>
        <v>0</v>
      </c>
      <c r="G557" s="33">
        <f t="shared" ca="1" si="62"/>
        <v>0</v>
      </c>
      <c r="H557" s="30"/>
    </row>
    <row r="558" spans="3:8" s="12" customFormat="1" hidden="1" outlineLevel="1" collapsed="1" x14ac:dyDescent="0.25">
      <c r="C558" s="12">
        <v>14</v>
      </c>
      <c r="D558" s="23" t="str">
        <f t="shared" si="63"/>
        <v>014500</v>
      </c>
      <c r="E558" s="24" t="str">
        <f>Nomenclature!A464&amp;Nomenclature!B464</f>
        <v xml:space="preserve">014500  RECHANGES
</v>
      </c>
      <c r="F558" s="25">
        <f ca="1">SUM(F559:F571)</f>
        <v>0</v>
      </c>
      <c r="G558" s="26">
        <f ca="1">SUM(G559:G571)</f>
        <v>0</v>
      </c>
      <c r="H558" s="23"/>
    </row>
    <row r="559" spans="3:8" s="29" customFormat="1" hidden="1" outlineLevel="2" x14ac:dyDescent="0.25">
      <c r="C559" s="29">
        <v>14</v>
      </c>
      <c r="D559" s="30" t="s">
        <v>923</v>
      </c>
      <c r="E559" s="34" t="str">
        <f>E558</f>
        <v xml:space="preserve">014500  RECHANGES
</v>
      </c>
      <c r="F559" s="32">
        <f t="shared" ref="F559:F571" ca="1" si="64">(SUMIF(INDIRECT("'"&amp;nomAs400&amp;"'!$F3:$F25000"),D559,INDIRECT("'"&amp;nomAs400&amp;"'!$J3:$J25000")))</f>
        <v>0</v>
      </c>
      <c r="G559" s="33">
        <f t="shared" ref="G559:G571" ca="1" si="65">(SUMIF(INDIRECT("'"&amp;nomAs400&amp;"'!$F3:$F25000"),D559,INDIRECT("'"&amp;nomAs400&amp;"'!$O3:$O25000")))</f>
        <v>0</v>
      </c>
      <c r="H559" s="30"/>
    </row>
    <row r="560" spans="3:8" s="29" customFormat="1" hidden="1" outlineLevel="2" x14ac:dyDescent="0.25">
      <c r="C560" s="29">
        <v>14</v>
      </c>
      <c r="D560" s="29" t="str">
        <f t="shared" si="63"/>
        <v>014510</v>
      </c>
      <c r="E560" s="36" t="str">
        <f>Nomenclature!A465&amp;Nomenclature!B465</f>
        <v xml:space="preserve">014510  Peinture
</v>
      </c>
      <c r="F560" s="32">
        <f t="shared" ca="1" si="64"/>
        <v>0</v>
      </c>
      <c r="G560" s="33">
        <f t="shared" ca="1" si="65"/>
        <v>0</v>
      </c>
    </row>
    <row r="561" spans="3:8" s="29" customFormat="1" hidden="1" outlineLevel="2" x14ac:dyDescent="0.25">
      <c r="C561" s="29">
        <v>14</v>
      </c>
      <c r="D561" s="29" t="str">
        <f t="shared" si="63"/>
        <v>014515</v>
      </c>
      <c r="E561" s="36" t="str">
        <f>Nomenclature!A466&amp;Nomenclature!B466</f>
        <v xml:space="preserve">014515  Pièces de rechange accessoires de coque
</v>
      </c>
      <c r="F561" s="32">
        <f t="shared" ca="1" si="64"/>
        <v>0</v>
      </c>
      <c r="G561" s="33">
        <f t="shared" ca="1" si="65"/>
        <v>0</v>
      </c>
    </row>
    <row r="562" spans="3:8" s="29" customFormat="1" hidden="1" outlineLevel="2" x14ac:dyDescent="0.25">
      <c r="C562" s="29">
        <v>14</v>
      </c>
      <c r="D562" s="29" t="str">
        <f t="shared" si="63"/>
        <v>014520</v>
      </c>
      <c r="E562" s="36" t="str">
        <f>Nomenclature!A467&amp;Nomenclature!B467</f>
        <v xml:space="preserve">014520  Pièces de rechange installations de pont
</v>
      </c>
      <c r="F562" s="32">
        <f t="shared" ca="1" si="64"/>
        <v>0</v>
      </c>
      <c r="G562" s="33">
        <f t="shared" ca="1" si="65"/>
        <v>0</v>
      </c>
    </row>
    <row r="563" spans="3:8" s="29" customFormat="1" hidden="1" outlineLevel="2" x14ac:dyDescent="0.25">
      <c r="C563" s="29">
        <v>14</v>
      </c>
      <c r="D563" s="29" t="str">
        <f t="shared" si="63"/>
        <v>014525</v>
      </c>
      <c r="E563" s="36" t="str">
        <f>Nomenclature!A468&amp;Nomenclature!B468</f>
        <v xml:space="preserve">014525  Pièces de rechange installations d’entrepont
</v>
      </c>
      <c r="F563" s="32">
        <f t="shared" ca="1" si="64"/>
        <v>0</v>
      </c>
      <c r="G563" s="33">
        <f t="shared" ca="1" si="65"/>
        <v>0</v>
      </c>
    </row>
    <row r="564" spans="3:8" s="29" customFormat="1" hidden="1" outlineLevel="2" x14ac:dyDescent="0.25">
      <c r="C564" s="29">
        <v>14</v>
      </c>
      <c r="D564" s="29" t="str">
        <f t="shared" si="63"/>
        <v>014530</v>
      </c>
      <c r="E564" s="36" t="str">
        <f>Nomenclature!A469&amp;Nomenclature!B469</f>
        <v xml:space="preserve">014530  Pièces de rechange installations de stockage
</v>
      </c>
      <c r="F564" s="32">
        <f t="shared" ca="1" si="64"/>
        <v>0</v>
      </c>
      <c r="G564" s="33">
        <f t="shared" ca="1" si="65"/>
        <v>0</v>
      </c>
    </row>
    <row r="565" spans="3:8" s="29" customFormat="1" hidden="1" outlineLevel="2" x14ac:dyDescent="0.25">
      <c r="C565" s="29">
        <v>14</v>
      </c>
      <c r="D565" s="29" t="str">
        <f t="shared" si="63"/>
        <v>014535</v>
      </c>
      <c r="E565" s="36" t="str">
        <f>Nomenclature!A470&amp;Nomenclature!B470</f>
        <v xml:space="preserve">014535  Pièces de rechange électriques et électroniques
</v>
      </c>
      <c r="F565" s="32">
        <f t="shared" ca="1" si="64"/>
        <v>0</v>
      </c>
      <c r="G565" s="33">
        <f t="shared" ca="1" si="65"/>
        <v>0</v>
      </c>
    </row>
    <row r="566" spans="3:8" s="29" customFormat="1" hidden="1" outlineLevel="2" x14ac:dyDescent="0.25">
      <c r="C566" s="29">
        <v>14</v>
      </c>
      <c r="D566" s="29" t="str">
        <f t="shared" si="63"/>
        <v>014540</v>
      </c>
      <c r="E566" s="36" t="str">
        <f>Nomenclature!A471&amp;Nomenclature!B471</f>
        <v xml:space="preserve">014540  Pièces de rechange circuits coques et machine
</v>
      </c>
      <c r="F566" s="32">
        <f t="shared" ca="1" si="64"/>
        <v>0</v>
      </c>
      <c r="G566" s="33">
        <f t="shared" ca="1" si="65"/>
        <v>0</v>
      </c>
    </row>
    <row r="567" spans="3:8" s="29" customFormat="1" hidden="1" outlineLevel="2" x14ac:dyDescent="0.25">
      <c r="C567" s="29">
        <v>14</v>
      </c>
      <c r="D567" s="29" t="str">
        <f t="shared" si="63"/>
        <v>014545</v>
      </c>
      <c r="E567" s="36" t="str">
        <f>Nomenclature!A472&amp;Nomenclature!B472</f>
        <v xml:space="preserve">014545  Pièces de rechange circuits spéciaux fret
</v>
      </c>
      <c r="F567" s="32">
        <f t="shared" ca="1" si="64"/>
        <v>0</v>
      </c>
      <c r="G567" s="33">
        <f t="shared" ca="1" si="65"/>
        <v>0</v>
      </c>
    </row>
    <row r="568" spans="3:8" s="29" customFormat="1" hidden="1" outlineLevel="2" x14ac:dyDescent="0.25">
      <c r="C568" s="29">
        <v>14</v>
      </c>
      <c r="D568" s="29" t="str">
        <f t="shared" si="63"/>
        <v>014550</v>
      </c>
      <c r="E568" s="36" t="str">
        <f>Nomenclature!A473&amp;Nomenclature!B473</f>
        <v xml:space="preserve">014550  Pièces de rechange circuits spéciaux hydraulique
</v>
      </c>
      <c r="F568" s="32">
        <f t="shared" ca="1" si="64"/>
        <v>0</v>
      </c>
      <c r="G568" s="33">
        <f t="shared" ca="1" si="65"/>
        <v>0</v>
      </c>
    </row>
    <row r="569" spans="3:8" s="29" customFormat="1" hidden="1" outlineLevel="2" x14ac:dyDescent="0.25">
      <c r="C569" s="29">
        <v>14</v>
      </c>
      <c r="D569" s="29" t="str">
        <f t="shared" si="63"/>
        <v>014555</v>
      </c>
      <c r="E569" s="36" t="str">
        <f>Nomenclature!A474&amp;Nomenclature!B474</f>
        <v xml:space="preserve">014555  Pièces de rechange ventilation - chauffage - conditionnement d’air
</v>
      </c>
      <c r="F569" s="32">
        <f t="shared" ca="1" si="64"/>
        <v>0</v>
      </c>
      <c r="G569" s="33">
        <f t="shared" ca="1" si="65"/>
        <v>0</v>
      </c>
    </row>
    <row r="570" spans="3:8" s="29" customFormat="1" hidden="1" outlineLevel="2" x14ac:dyDescent="0.25">
      <c r="C570" s="29">
        <v>14</v>
      </c>
      <c r="D570" s="29" t="str">
        <f t="shared" si="63"/>
        <v>014560</v>
      </c>
      <c r="E570" s="36" t="str">
        <f>Nomenclature!A475&amp;Nomenclature!B475</f>
        <v xml:space="preserve">014560  Pièces de rechange mécanique (propulsion et production d’énergie)
</v>
      </c>
      <c r="F570" s="32">
        <f t="shared" ca="1" si="64"/>
        <v>0</v>
      </c>
      <c r="G570" s="33">
        <f t="shared" ca="1" si="65"/>
        <v>0</v>
      </c>
    </row>
    <row r="571" spans="3:8" s="29" customFormat="1" hidden="1" outlineLevel="2" x14ac:dyDescent="0.25">
      <c r="C571" s="29">
        <v>14</v>
      </c>
      <c r="D571" s="29" t="str">
        <f t="shared" si="63"/>
        <v>014565</v>
      </c>
      <c r="E571" s="36" t="str">
        <f>Nomenclature!A476&amp;Nomenclature!B476</f>
        <v xml:space="preserve">014565  Pièces de rechange diverses (tôle, profilés, tube, boulonnerie, .)
</v>
      </c>
      <c r="F571" s="32">
        <f t="shared" ca="1" si="64"/>
        <v>0</v>
      </c>
      <c r="G571" s="33">
        <f t="shared" ca="1" si="65"/>
        <v>0</v>
      </c>
    </row>
    <row r="572" spans="3:8" s="12" customFormat="1" collapsed="1" x14ac:dyDescent="0.25">
      <c r="C572" s="12">
        <v>15</v>
      </c>
      <c r="D572" s="15" t="str">
        <f t="shared" si="63"/>
        <v>015000</v>
      </c>
      <c r="E572" s="27" t="str">
        <f>Nomenclature!A477&amp;Nomenclature!B477</f>
        <v xml:space="preserve">015000           
  PROVISION ARMATEUR                      </v>
      </c>
      <c r="F572" s="17">
        <f ca="1">F573+F575</f>
        <v>0</v>
      </c>
      <c r="G572" s="18">
        <f ca="1">G573+G575</f>
        <v>0</v>
      </c>
      <c r="H572" s="63">
        <f ca="1">F572*$B6+G572</f>
        <v>0</v>
      </c>
    </row>
    <row r="573" spans="3:8" s="12" customFormat="1" hidden="1" outlineLevel="1" collapsed="1" x14ac:dyDescent="0.25">
      <c r="C573" s="12">
        <v>15</v>
      </c>
      <c r="D573" s="23" t="s">
        <v>308</v>
      </c>
      <c r="E573" s="24" t="str">
        <f>E572</f>
        <v xml:space="preserve">015000           
  PROVISION ARMATEUR                      </v>
      </c>
      <c r="F573" s="25">
        <f ca="1">SUM(F574)</f>
        <v>0</v>
      </c>
      <c r="G573" s="26">
        <f ca="1">SUM(G574)</f>
        <v>0</v>
      </c>
      <c r="H573" s="23"/>
    </row>
    <row r="574" spans="3:8" s="29" customFormat="1" hidden="1" outlineLevel="2" x14ac:dyDescent="0.25">
      <c r="C574" s="29">
        <v>15</v>
      </c>
      <c r="D574" s="30" t="s">
        <v>308</v>
      </c>
      <c r="E574" s="34" t="str">
        <f>E572</f>
        <v xml:space="preserve">015000           
  PROVISION ARMATEUR                      </v>
      </c>
      <c r="F574" s="32">
        <f ca="1">(SUMIF(INDIRECT("'"&amp;nomAs400&amp;"'!$F3:$F25000"),D574,INDIRECT("'"&amp;nomAs400&amp;"'!$J3:$J25000")))</f>
        <v>0</v>
      </c>
      <c r="G574" s="33">
        <f ca="1">(SUMIF(INDIRECT("'"&amp;nomAs400&amp;"'!$F3:$F25000"),D574,INDIRECT("'"&amp;nomAs400&amp;"'!$O3:$O25000")))</f>
        <v>0</v>
      </c>
      <c r="H574" s="30"/>
    </row>
    <row r="575" spans="3:8" s="12" customFormat="1" hidden="1" outlineLevel="1" collapsed="1" x14ac:dyDescent="0.25">
      <c r="C575" s="12">
        <v>15</v>
      </c>
      <c r="D575" s="23" t="str">
        <f t="shared" si="63"/>
        <v>015100</v>
      </c>
      <c r="E575" s="24" t="str">
        <f>Nomenclature!A478&amp;Nomenclature!B478</f>
        <v xml:space="preserve">015100  DEPENSES SUR PROVISIONS
</v>
      </c>
      <c r="F575" s="25">
        <f ca="1">F576</f>
        <v>0</v>
      </c>
      <c r="G575" s="26">
        <f ca="1">G576</f>
        <v>0</v>
      </c>
      <c r="H575" s="23"/>
    </row>
    <row r="576" spans="3:8" s="29" customFormat="1" ht="15.75" hidden="1" customHeight="1" outlineLevel="2" x14ac:dyDescent="0.25">
      <c r="C576" s="29">
        <v>15</v>
      </c>
      <c r="D576" s="30" t="s">
        <v>936</v>
      </c>
      <c r="E576" s="34" t="str">
        <f>E575</f>
        <v xml:space="preserve">015100  DEPENSES SUR PROVISIONS
</v>
      </c>
      <c r="F576" s="32">
        <f ca="1">(SUMIF(INDIRECT("'"&amp;nomAs400&amp;"'!$F3:$F25000"),D576,INDIRECT("'"&amp;nomAs400&amp;"'!$J3:$J25000")))</f>
        <v>0</v>
      </c>
      <c r="G576" s="33">
        <f ca="1">(SUMIF(INDIRECT("'"&amp;nomAs400&amp;"'!$F3:$F25000"),D576,INDIRECT("'"&amp;nomAs400&amp;"'!$O3:$O25000")))</f>
        <v>0</v>
      </c>
      <c r="H576" s="30"/>
    </row>
    <row r="577" spans="5:8" x14ac:dyDescent="0.25">
      <c r="E577" s="27" t="s">
        <v>1443</v>
      </c>
      <c r="F577" s="17">
        <f ca="1">F581-F579</f>
        <v>0</v>
      </c>
      <c r="G577" s="18">
        <f ca="1">G581-G579</f>
        <v>0</v>
      </c>
      <c r="H577" s="63">
        <f ca="1">F577*$B6+G577</f>
        <v>0</v>
      </c>
    </row>
    <row r="578" spans="5:8" x14ac:dyDescent="0.25">
      <c r="E578" s="11"/>
    </row>
    <row r="579" spans="5:8" hidden="1" x14ac:dyDescent="0.25">
      <c r="E579" s="42" t="s">
        <v>1427</v>
      </c>
      <c r="F579" s="13">
        <f ca="1">F9+F47+F115+F146+F156+F167+F230+F278+F315+F362+F397+F431+F460+F481+F506+F572</f>
        <v>10</v>
      </c>
      <c r="G579" s="14">
        <f ca="1">G9+G47+G115+G146+G156+G167+G230+G278+G315+G362+G397+G431+G460+G481+G506+G572</f>
        <v>28</v>
      </c>
    </row>
    <row r="580" spans="5:8" ht="15.75" thickBot="1" x14ac:dyDescent="0.3">
      <c r="E580" s="11"/>
    </row>
    <row r="581" spans="5:8" ht="15.75" thickBot="1" x14ac:dyDescent="0.3">
      <c r="E581" s="42" t="s">
        <v>1428</v>
      </c>
      <c r="F581" s="52">
        <f ca="1">(SUM(INDIRECT("'"&amp;nomAs400&amp;"'!$J3:$J25000")))</f>
        <v>10</v>
      </c>
      <c r="G581" s="53">
        <f ca="1">(SUM(INDIRECT("'"&amp;nomAs400&amp;"'!$O3:$O25000")))</f>
        <v>28</v>
      </c>
      <c r="H581" s="54">
        <f ca="1">F583*B5+F584*B6+G581</f>
        <v>28</v>
      </c>
    </row>
    <row r="582" spans="5:8" x14ac:dyDescent="0.25">
      <c r="E582" s="11"/>
    </row>
    <row r="583" spans="5:8" x14ac:dyDescent="0.25">
      <c r="E583" s="48" t="s">
        <v>1430</v>
      </c>
      <c r="F583" s="13">
        <f ca="1">F47</f>
        <v>0</v>
      </c>
      <c r="G583" s="49" t="str">
        <f ca="1">"soit "&amp;FIXED($F$583/$F$581*100,)&amp;"% MO Totale"</f>
        <v>soit 0,00% MO Totale</v>
      </c>
    </row>
    <row r="584" spans="5:8" x14ac:dyDescent="0.25">
      <c r="E584" s="47" t="s">
        <v>1429</v>
      </c>
      <c r="F584" s="13">
        <f ca="1">F581-F583</f>
        <v>10</v>
      </c>
      <c r="G584" s="49"/>
    </row>
    <row r="585" spans="5:8" x14ac:dyDescent="0.25">
      <c r="E585" s="50" t="s">
        <v>1434</v>
      </c>
      <c r="G585" s="49"/>
    </row>
    <row r="586" spans="5:8" x14ac:dyDescent="0.25">
      <c r="E586" s="48" t="s">
        <v>1431</v>
      </c>
      <c r="F586" s="13">
        <f ca="1">F24</f>
        <v>0</v>
      </c>
      <c r="G586" s="49" t="str">
        <f ca="1">"soit "&amp;FIXED($F$586/$F$581*100,)&amp;"% MO Prod"</f>
        <v>soit 0,00% MO Prod</v>
      </c>
    </row>
    <row r="587" spans="5:8" x14ac:dyDescent="0.25">
      <c r="E587" s="48" t="s">
        <v>1432</v>
      </c>
      <c r="F587" s="13">
        <f ca="1">F30</f>
        <v>0</v>
      </c>
      <c r="G587" s="49" t="str">
        <f ca="1">"soit "&amp;FIXED($F$587/$F$581*100,)&amp;"% MO Prod"</f>
        <v>soit 0,00% MO Prod</v>
      </c>
    </row>
    <row r="588" spans="5:8" x14ac:dyDescent="0.25">
      <c r="E588" s="48" t="s">
        <v>1433</v>
      </c>
      <c r="F588" s="13">
        <f ca="1">F35</f>
        <v>0</v>
      </c>
      <c r="G588" s="49" t="str">
        <f ca="1">"soit "&amp;FIXED($F$588/$F$581*100,)&amp;"% MO Prod"</f>
        <v>soit 0,00% MO Prod</v>
      </c>
    </row>
    <row r="589" spans="5:8" x14ac:dyDescent="0.25">
      <c r="E589" s="48" t="s">
        <v>1435</v>
      </c>
      <c r="F589" s="13">
        <f ca="1">F41</f>
        <v>0</v>
      </c>
      <c r="G589" s="49" t="str">
        <f ca="1">"soit "&amp;FIXED($F$589/$F$581*100,)&amp;"% MO Prod"</f>
        <v>soit 0,00% MO Prod</v>
      </c>
    </row>
    <row r="590" spans="5:8" x14ac:dyDescent="0.25">
      <c r="E590" s="48"/>
    </row>
    <row r="591" spans="5:8" x14ac:dyDescent="0.25">
      <c r="E591" s="11"/>
    </row>
    <row r="592" spans="5:8" x14ac:dyDescent="0.25">
      <c r="E592" s="11"/>
    </row>
    <row r="593" spans="5:7" x14ac:dyDescent="0.25">
      <c r="E593" s="11"/>
    </row>
    <row r="594" spans="5:7" x14ac:dyDescent="0.25">
      <c r="E594" s="11"/>
    </row>
    <row r="595" spans="5:7" x14ac:dyDescent="0.25">
      <c r="E595" s="11"/>
      <c r="F595"/>
      <c r="G595"/>
    </row>
    <row r="596" spans="5:7" x14ac:dyDescent="0.25">
      <c r="E596" s="11"/>
      <c r="F596"/>
      <c r="G596"/>
    </row>
    <row r="597" spans="5:7" x14ac:dyDescent="0.25">
      <c r="E597" s="11"/>
      <c r="F597"/>
      <c r="G597"/>
    </row>
    <row r="598" spans="5:7" x14ac:dyDescent="0.25">
      <c r="E598" s="11"/>
      <c r="F598"/>
      <c r="G598"/>
    </row>
    <row r="599" spans="5:7" x14ac:dyDescent="0.25">
      <c r="E599" s="11"/>
      <c r="F599"/>
      <c r="G599"/>
    </row>
    <row r="600" spans="5:7" x14ac:dyDescent="0.25">
      <c r="E600" s="11"/>
      <c r="F600"/>
      <c r="G600"/>
    </row>
    <row r="601" spans="5:7" x14ac:dyDescent="0.25">
      <c r="E601" s="11"/>
      <c r="F601"/>
      <c r="G601"/>
    </row>
    <row r="602" spans="5:7" x14ac:dyDescent="0.25">
      <c r="E602" s="11"/>
      <c r="F602"/>
      <c r="G602"/>
    </row>
    <row r="603" spans="5:7" x14ac:dyDescent="0.25">
      <c r="E603" s="11"/>
      <c r="F603"/>
      <c r="G603"/>
    </row>
    <row r="604" spans="5:7" x14ac:dyDescent="0.25">
      <c r="E604" s="11"/>
      <c r="F604"/>
      <c r="G604"/>
    </row>
    <row r="605" spans="5:7" x14ac:dyDescent="0.25">
      <c r="E605" s="11"/>
      <c r="F605"/>
      <c r="G605"/>
    </row>
    <row r="606" spans="5:7" x14ac:dyDescent="0.25">
      <c r="E606" s="11"/>
      <c r="F606"/>
      <c r="G606"/>
    </row>
    <row r="607" spans="5:7" x14ac:dyDescent="0.25">
      <c r="E607" s="11"/>
      <c r="F607"/>
      <c r="G607"/>
    </row>
    <row r="608" spans="5:7" x14ac:dyDescent="0.25">
      <c r="E608" s="11"/>
      <c r="F608"/>
      <c r="G608"/>
    </row>
    <row r="609" spans="5:7" x14ac:dyDescent="0.25">
      <c r="E609" s="11"/>
      <c r="F609"/>
      <c r="G609"/>
    </row>
    <row r="610" spans="5:7" x14ac:dyDescent="0.25">
      <c r="E610" s="11"/>
      <c r="F610"/>
      <c r="G610"/>
    </row>
    <row r="611" spans="5:7" x14ac:dyDescent="0.25">
      <c r="E611" s="11"/>
      <c r="F611"/>
      <c r="G611"/>
    </row>
    <row r="612" spans="5:7" x14ac:dyDescent="0.25">
      <c r="E612" s="11"/>
      <c r="F612"/>
      <c r="G612"/>
    </row>
    <row r="613" spans="5:7" x14ac:dyDescent="0.25">
      <c r="E613" s="11"/>
      <c r="F613"/>
      <c r="G613"/>
    </row>
    <row r="614" spans="5:7" x14ac:dyDescent="0.25">
      <c r="E614" s="11"/>
      <c r="F614"/>
      <c r="G614"/>
    </row>
    <row r="615" spans="5:7" x14ac:dyDescent="0.25">
      <c r="E615" s="11"/>
      <c r="F615"/>
      <c r="G615"/>
    </row>
    <row r="616" spans="5:7" x14ac:dyDescent="0.25">
      <c r="E616" s="11"/>
      <c r="F616"/>
      <c r="G616"/>
    </row>
    <row r="617" spans="5:7" x14ac:dyDescent="0.25">
      <c r="E617" s="11"/>
      <c r="F617"/>
      <c r="G617"/>
    </row>
    <row r="618" spans="5:7" x14ac:dyDescent="0.25">
      <c r="E618" s="11"/>
      <c r="F618"/>
      <c r="G618"/>
    </row>
    <row r="619" spans="5:7" x14ac:dyDescent="0.25">
      <c r="E619" s="11"/>
      <c r="F619"/>
      <c r="G619"/>
    </row>
    <row r="620" spans="5:7" x14ac:dyDescent="0.25">
      <c r="E620" s="11"/>
      <c r="F620"/>
      <c r="G620"/>
    </row>
    <row r="621" spans="5:7" x14ac:dyDescent="0.25">
      <c r="E621" s="11"/>
      <c r="F621"/>
      <c r="G621"/>
    </row>
    <row r="622" spans="5:7" x14ac:dyDescent="0.25">
      <c r="E622" s="11"/>
      <c r="F622"/>
      <c r="G622"/>
    </row>
    <row r="623" spans="5:7" x14ac:dyDescent="0.25">
      <c r="E623" s="11"/>
      <c r="F623"/>
      <c r="G623"/>
    </row>
    <row r="624" spans="5:7" x14ac:dyDescent="0.25">
      <c r="E624" s="11"/>
      <c r="F624"/>
      <c r="G624"/>
    </row>
    <row r="625" spans="5:7" x14ac:dyDescent="0.25">
      <c r="E625" s="11"/>
      <c r="F625"/>
      <c r="G625"/>
    </row>
    <row r="626" spans="5:7" x14ac:dyDescent="0.25">
      <c r="E626" s="11"/>
      <c r="F626"/>
      <c r="G626"/>
    </row>
    <row r="627" spans="5:7" x14ac:dyDescent="0.25">
      <c r="E627" s="11"/>
      <c r="F627"/>
      <c r="G627"/>
    </row>
    <row r="628" spans="5:7" x14ac:dyDescent="0.25">
      <c r="E628" s="11"/>
      <c r="F628"/>
      <c r="G628"/>
    </row>
    <row r="629" spans="5:7" x14ac:dyDescent="0.25">
      <c r="E629" s="11"/>
      <c r="F629"/>
      <c r="G629"/>
    </row>
    <row r="630" spans="5:7" x14ac:dyDescent="0.25">
      <c r="E630" s="11"/>
      <c r="F630"/>
      <c r="G630"/>
    </row>
    <row r="631" spans="5:7" x14ac:dyDescent="0.25">
      <c r="E631" s="11"/>
      <c r="F631"/>
      <c r="G631"/>
    </row>
    <row r="632" spans="5:7" x14ac:dyDescent="0.25">
      <c r="E632" s="11"/>
      <c r="F632"/>
      <c r="G632"/>
    </row>
    <row r="633" spans="5:7" x14ac:dyDescent="0.25">
      <c r="E633" s="11"/>
      <c r="F633"/>
      <c r="G633"/>
    </row>
    <row r="634" spans="5:7" x14ac:dyDescent="0.25">
      <c r="E634" s="11"/>
      <c r="F634"/>
      <c r="G634"/>
    </row>
    <row r="635" spans="5:7" x14ac:dyDescent="0.25">
      <c r="E635" s="11"/>
      <c r="F635"/>
      <c r="G635"/>
    </row>
    <row r="636" spans="5:7" x14ac:dyDescent="0.25">
      <c r="E636" s="11"/>
      <c r="F636"/>
      <c r="G636"/>
    </row>
    <row r="637" spans="5:7" x14ac:dyDescent="0.25">
      <c r="E637" s="11"/>
      <c r="F637"/>
      <c r="G637"/>
    </row>
    <row r="638" spans="5:7" x14ac:dyDescent="0.25">
      <c r="E638" s="11"/>
      <c r="F638"/>
      <c r="G638"/>
    </row>
    <row r="639" spans="5:7" x14ac:dyDescent="0.25">
      <c r="E639" s="11"/>
      <c r="F639"/>
      <c r="G639"/>
    </row>
    <row r="640" spans="5:7" x14ac:dyDescent="0.25">
      <c r="E640" s="11"/>
      <c r="F640"/>
      <c r="G640"/>
    </row>
    <row r="641" spans="5:7" x14ac:dyDescent="0.25">
      <c r="E641" s="11"/>
      <c r="F641"/>
      <c r="G641"/>
    </row>
    <row r="642" spans="5:7" x14ac:dyDescent="0.25">
      <c r="E642" s="11"/>
      <c r="F642"/>
      <c r="G642"/>
    </row>
    <row r="643" spans="5:7" x14ac:dyDescent="0.25">
      <c r="E643" s="11"/>
      <c r="F643"/>
      <c r="G643"/>
    </row>
    <row r="644" spans="5:7" x14ac:dyDescent="0.25">
      <c r="E644" s="11"/>
      <c r="F644"/>
      <c r="G644"/>
    </row>
    <row r="645" spans="5:7" x14ac:dyDescent="0.25">
      <c r="E645" s="11"/>
      <c r="F645"/>
      <c r="G645"/>
    </row>
    <row r="646" spans="5:7" x14ac:dyDescent="0.25">
      <c r="E646" s="11"/>
      <c r="F646"/>
      <c r="G646"/>
    </row>
    <row r="647" spans="5:7" x14ac:dyDescent="0.25">
      <c r="E647" s="11"/>
      <c r="F647"/>
      <c r="G647"/>
    </row>
    <row r="648" spans="5:7" x14ac:dyDescent="0.25">
      <c r="E648" s="11"/>
      <c r="F648"/>
      <c r="G648"/>
    </row>
    <row r="649" spans="5:7" x14ac:dyDescent="0.25">
      <c r="E649" s="11"/>
      <c r="F649"/>
      <c r="G649"/>
    </row>
    <row r="650" spans="5:7" x14ac:dyDescent="0.25">
      <c r="E650" s="11"/>
      <c r="F650"/>
      <c r="G650"/>
    </row>
    <row r="651" spans="5:7" x14ac:dyDescent="0.25">
      <c r="E651" s="11"/>
      <c r="F651"/>
      <c r="G651"/>
    </row>
    <row r="652" spans="5:7" x14ac:dyDescent="0.25">
      <c r="E652" s="11"/>
      <c r="F652"/>
      <c r="G652"/>
    </row>
    <row r="653" spans="5:7" x14ac:dyDescent="0.25">
      <c r="E653" s="11"/>
      <c r="F653"/>
      <c r="G653"/>
    </row>
    <row r="654" spans="5:7" x14ac:dyDescent="0.25">
      <c r="E654" s="11"/>
      <c r="F654"/>
      <c r="G654"/>
    </row>
    <row r="655" spans="5:7" x14ac:dyDescent="0.25">
      <c r="E655" s="11"/>
      <c r="F655"/>
      <c r="G655"/>
    </row>
    <row r="656" spans="5:7" x14ac:dyDescent="0.25">
      <c r="E656" s="11"/>
      <c r="F656"/>
      <c r="G656"/>
    </row>
    <row r="657" spans="5:7" x14ac:dyDescent="0.25">
      <c r="E657" s="11"/>
      <c r="F657"/>
      <c r="G657"/>
    </row>
    <row r="658" spans="5:7" x14ac:dyDescent="0.25">
      <c r="E658" s="11"/>
      <c r="F658"/>
      <c r="G658"/>
    </row>
    <row r="659" spans="5:7" x14ac:dyDescent="0.25">
      <c r="E659" s="11"/>
      <c r="F659"/>
      <c r="G659"/>
    </row>
    <row r="660" spans="5:7" x14ac:dyDescent="0.25">
      <c r="E660" s="11"/>
      <c r="F660"/>
      <c r="G660"/>
    </row>
    <row r="661" spans="5:7" x14ac:dyDescent="0.25">
      <c r="E661" s="11"/>
      <c r="F661"/>
      <c r="G661"/>
    </row>
    <row r="662" spans="5:7" x14ac:dyDescent="0.25">
      <c r="E662" s="11"/>
      <c r="F662"/>
      <c r="G662"/>
    </row>
    <row r="663" spans="5:7" x14ac:dyDescent="0.25">
      <c r="E663" s="11"/>
      <c r="F663"/>
      <c r="G663"/>
    </row>
    <row r="664" spans="5:7" x14ac:dyDescent="0.25">
      <c r="E664" s="11"/>
      <c r="F664"/>
      <c r="G664"/>
    </row>
    <row r="665" spans="5:7" x14ac:dyDescent="0.25">
      <c r="E665" s="11"/>
      <c r="F665"/>
      <c r="G665"/>
    </row>
    <row r="666" spans="5:7" x14ac:dyDescent="0.25">
      <c r="E666" s="11"/>
      <c r="F666"/>
      <c r="G666"/>
    </row>
    <row r="667" spans="5:7" x14ac:dyDescent="0.25">
      <c r="E667" s="11"/>
      <c r="F667"/>
      <c r="G667"/>
    </row>
    <row r="668" spans="5:7" x14ac:dyDescent="0.25">
      <c r="E668" s="11"/>
      <c r="F668"/>
      <c r="G668"/>
    </row>
    <row r="669" spans="5:7" x14ac:dyDescent="0.25">
      <c r="E669" s="11"/>
      <c r="F669"/>
      <c r="G669"/>
    </row>
    <row r="670" spans="5:7" x14ac:dyDescent="0.25">
      <c r="E670" s="11"/>
      <c r="F670"/>
      <c r="G670"/>
    </row>
    <row r="671" spans="5:7" x14ac:dyDescent="0.25">
      <c r="E671" s="11"/>
      <c r="F671"/>
      <c r="G671"/>
    </row>
    <row r="672" spans="5:7" x14ac:dyDescent="0.25">
      <c r="E672" s="11"/>
      <c r="F672"/>
      <c r="G672"/>
    </row>
    <row r="673" spans="5:7" x14ac:dyDescent="0.25">
      <c r="E673" s="11"/>
      <c r="F673"/>
      <c r="G673"/>
    </row>
    <row r="674" spans="5:7" x14ac:dyDescent="0.25">
      <c r="E674" s="11"/>
      <c r="F674"/>
      <c r="G674"/>
    </row>
    <row r="675" spans="5:7" x14ac:dyDescent="0.25">
      <c r="E675" s="11"/>
      <c r="F675"/>
      <c r="G675"/>
    </row>
    <row r="676" spans="5:7" x14ac:dyDescent="0.25">
      <c r="E676" s="11"/>
      <c r="F676"/>
      <c r="G676"/>
    </row>
    <row r="677" spans="5:7" x14ac:dyDescent="0.25">
      <c r="E677" s="11"/>
      <c r="F677"/>
      <c r="G677"/>
    </row>
    <row r="678" spans="5:7" x14ac:dyDescent="0.25">
      <c r="E678" s="11"/>
      <c r="F678"/>
      <c r="G678"/>
    </row>
    <row r="679" spans="5:7" x14ac:dyDescent="0.25">
      <c r="E679" s="11"/>
      <c r="F679"/>
      <c r="G679"/>
    </row>
    <row r="680" spans="5:7" x14ac:dyDescent="0.25">
      <c r="E680" s="11"/>
      <c r="F680"/>
      <c r="G680"/>
    </row>
    <row r="681" spans="5:7" x14ac:dyDescent="0.25">
      <c r="E681" s="11"/>
      <c r="F681"/>
      <c r="G681"/>
    </row>
    <row r="682" spans="5:7" x14ac:dyDescent="0.25">
      <c r="E682" s="11"/>
      <c r="F682"/>
      <c r="G682"/>
    </row>
    <row r="683" spans="5:7" x14ac:dyDescent="0.25">
      <c r="E683" s="11"/>
      <c r="F683"/>
      <c r="G683"/>
    </row>
    <row r="684" spans="5:7" x14ac:dyDescent="0.25">
      <c r="E684" s="11"/>
      <c r="F684"/>
      <c r="G684"/>
    </row>
    <row r="685" spans="5:7" x14ac:dyDescent="0.25">
      <c r="E685" s="11"/>
      <c r="F685"/>
      <c r="G685"/>
    </row>
    <row r="686" spans="5:7" x14ac:dyDescent="0.25">
      <c r="E686" s="11"/>
      <c r="F686"/>
      <c r="G686"/>
    </row>
    <row r="687" spans="5:7" x14ac:dyDescent="0.25">
      <c r="E687" s="11"/>
      <c r="F687"/>
      <c r="G687"/>
    </row>
    <row r="688" spans="5:7" x14ac:dyDescent="0.25">
      <c r="E688" s="11"/>
      <c r="F688"/>
      <c r="G688"/>
    </row>
    <row r="689" spans="5:7" x14ac:dyDescent="0.25">
      <c r="E689" s="11"/>
      <c r="F689"/>
      <c r="G689"/>
    </row>
    <row r="690" spans="5:7" x14ac:dyDescent="0.25">
      <c r="E690" s="11"/>
      <c r="F690"/>
      <c r="G690"/>
    </row>
    <row r="691" spans="5:7" x14ac:dyDescent="0.25">
      <c r="E691" s="11"/>
      <c r="F691"/>
      <c r="G691"/>
    </row>
    <row r="692" spans="5:7" x14ac:dyDescent="0.25">
      <c r="E692" s="11"/>
      <c r="F692"/>
      <c r="G692"/>
    </row>
    <row r="693" spans="5:7" x14ac:dyDescent="0.25">
      <c r="E693" s="11"/>
      <c r="F693"/>
      <c r="G693"/>
    </row>
    <row r="694" spans="5:7" x14ac:dyDescent="0.25">
      <c r="E694" s="11"/>
      <c r="F694"/>
      <c r="G694"/>
    </row>
    <row r="695" spans="5:7" x14ac:dyDescent="0.25">
      <c r="E695" s="11"/>
      <c r="F695"/>
      <c r="G695"/>
    </row>
    <row r="696" spans="5:7" x14ac:dyDescent="0.25">
      <c r="E696" s="11"/>
      <c r="F696"/>
      <c r="G696"/>
    </row>
    <row r="697" spans="5:7" x14ac:dyDescent="0.25">
      <c r="E697" s="11"/>
      <c r="F697"/>
      <c r="G697"/>
    </row>
    <row r="698" spans="5:7" x14ac:dyDescent="0.25">
      <c r="E698" s="11"/>
      <c r="F698"/>
      <c r="G698"/>
    </row>
    <row r="699" spans="5:7" x14ac:dyDescent="0.25">
      <c r="E699" s="11"/>
      <c r="F699"/>
      <c r="G699"/>
    </row>
    <row r="700" spans="5:7" x14ac:dyDescent="0.25">
      <c r="E700" s="11"/>
      <c r="F700"/>
      <c r="G700"/>
    </row>
    <row r="701" spans="5:7" x14ac:dyDescent="0.25">
      <c r="E701" s="11"/>
      <c r="F701"/>
      <c r="G701"/>
    </row>
    <row r="702" spans="5:7" x14ac:dyDescent="0.25">
      <c r="E702" s="11"/>
      <c r="F702"/>
      <c r="G702"/>
    </row>
    <row r="703" spans="5:7" x14ac:dyDescent="0.25">
      <c r="E703" s="11"/>
      <c r="F703"/>
      <c r="G703"/>
    </row>
    <row r="704" spans="5:7" x14ac:dyDescent="0.25">
      <c r="E704" s="11"/>
      <c r="F704"/>
      <c r="G704"/>
    </row>
    <row r="705" spans="5:7" x14ac:dyDescent="0.25">
      <c r="E705" s="11"/>
      <c r="F705"/>
      <c r="G705"/>
    </row>
    <row r="706" spans="5:7" x14ac:dyDescent="0.25">
      <c r="E706" s="11"/>
      <c r="F706"/>
      <c r="G706"/>
    </row>
    <row r="707" spans="5:7" x14ac:dyDescent="0.25">
      <c r="E707" s="11"/>
      <c r="F707"/>
      <c r="G707"/>
    </row>
    <row r="708" spans="5:7" x14ac:dyDescent="0.25">
      <c r="E708" s="11"/>
      <c r="F708"/>
      <c r="G708"/>
    </row>
    <row r="709" spans="5:7" x14ac:dyDescent="0.25">
      <c r="E709" s="11"/>
      <c r="F709"/>
      <c r="G709"/>
    </row>
    <row r="710" spans="5:7" x14ac:dyDescent="0.25">
      <c r="E710" s="11"/>
      <c r="F710"/>
      <c r="G710"/>
    </row>
    <row r="711" spans="5:7" x14ac:dyDescent="0.25">
      <c r="E711" s="11"/>
      <c r="F711"/>
      <c r="G711"/>
    </row>
    <row r="712" spans="5:7" x14ac:dyDescent="0.25">
      <c r="E712" s="11"/>
      <c r="F712"/>
      <c r="G712"/>
    </row>
    <row r="713" spans="5:7" x14ac:dyDescent="0.25">
      <c r="E713" s="11"/>
      <c r="F713"/>
      <c r="G713"/>
    </row>
    <row r="714" spans="5:7" x14ac:dyDescent="0.25">
      <c r="E714" s="11"/>
      <c r="F714"/>
      <c r="G714"/>
    </row>
    <row r="715" spans="5:7" x14ac:dyDescent="0.25">
      <c r="E715" s="11"/>
      <c r="F715"/>
      <c r="G715"/>
    </row>
    <row r="716" spans="5:7" x14ac:dyDescent="0.25">
      <c r="E716" s="11"/>
      <c r="F716"/>
      <c r="G716"/>
    </row>
    <row r="717" spans="5:7" x14ac:dyDescent="0.25">
      <c r="E717" s="11"/>
      <c r="F717"/>
      <c r="G717"/>
    </row>
    <row r="718" spans="5:7" x14ac:dyDescent="0.25">
      <c r="E718" s="11"/>
      <c r="F718"/>
      <c r="G718"/>
    </row>
    <row r="719" spans="5:7" x14ac:dyDescent="0.25">
      <c r="E719" s="11"/>
      <c r="F719"/>
      <c r="G719"/>
    </row>
    <row r="720" spans="5:7" x14ac:dyDescent="0.25">
      <c r="E720" s="11"/>
      <c r="F720"/>
      <c r="G720"/>
    </row>
    <row r="721" spans="5:7" x14ac:dyDescent="0.25">
      <c r="E721" s="11"/>
      <c r="F721"/>
      <c r="G721"/>
    </row>
    <row r="722" spans="5:7" x14ac:dyDescent="0.25">
      <c r="E722" s="11"/>
      <c r="F722"/>
      <c r="G722"/>
    </row>
    <row r="723" spans="5:7" x14ac:dyDescent="0.25">
      <c r="E723" s="11"/>
      <c r="F723"/>
      <c r="G723"/>
    </row>
    <row r="724" spans="5:7" x14ac:dyDescent="0.25">
      <c r="E724" s="11"/>
      <c r="F724"/>
      <c r="G724"/>
    </row>
    <row r="725" spans="5:7" x14ac:dyDescent="0.25">
      <c r="E725" s="11"/>
      <c r="F725"/>
      <c r="G725"/>
    </row>
    <row r="726" spans="5:7" x14ac:dyDescent="0.25">
      <c r="E726" s="11"/>
      <c r="F726"/>
      <c r="G726"/>
    </row>
    <row r="727" spans="5:7" x14ac:dyDescent="0.25">
      <c r="E727" s="11"/>
      <c r="F727"/>
      <c r="G727"/>
    </row>
    <row r="728" spans="5:7" x14ac:dyDescent="0.25">
      <c r="E728" s="11"/>
      <c r="F728"/>
      <c r="G728"/>
    </row>
    <row r="729" spans="5:7" x14ac:dyDescent="0.25">
      <c r="E729" s="11"/>
      <c r="F729"/>
      <c r="G729"/>
    </row>
    <row r="730" spans="5:7" x14ac:dyDescent="0.25">
      <c r="E730" s="11"/>
      <c r="F730"/>
      <c r="G730"/>
    </row>
    <row r="731" spans="5:7" x14ac:dyDescent="0.25">
      <c r="E731" s="11"/>
      <c r="F731"/>
      <c r="G731"/>
    </row>
    <row r="732" spans="5:7" x14ac:dyDescent="0.25">
      <c r="E732" s="11"/>
      <c r="F732"/>
      <c r="G732"/>
    </row>
    <row r="733" spans="5:7" x14ac:dyDescent="0.25">
      <c r="E733" s="11"/>
      <c r="F733"/>
      <c r="G733"/>
    </row>
    <row r="734" spans="5:7" x14ac:dyDescent="0.25">
      <c r="E734" s="11"/>
      <c r="F734"/>
      <c r="G734"/>
    </row>
    <row r="735" spans="5:7" x14ac:dyDescent="0.25">
      <c r="E735" s="11"/>
      <c r="F735"/>
      <c r="G735"/>
    </row>
    <row r="736" spans="5:7" x14ac:dyDescent="0.25">
      <c r="E736" s="11"/>
      <c r="F736"/>
      <c r="G736"/>
    </row>
    <row r="737" spans="5:7" x14ac:dyDescent="0.25">
      <c r="E737" s="11"/>
      <c r="F737"/>
      <c r="G737"/>
    </row>
    <row r="738" spans="5:7" x14ac:dyDescent="0.25">
      <c r="E738" s="11"/>
      <c r="F738"/>
      <c r="G738"/>
    </row>
    <row r="739" spans="5:7" x14ac:dyDescent="0.25">
      <c r="E739" s="11"/>
      <c r="F739"/>
      <c r="G739"/>
    </row>
    <row r="740" spans="5:7" x14ac:dyDescent="0.25">
      <c r="E740" s="11"/>
      <c r="F740"/>
      <c r="G740"/>
    </row>
    <row r="741" spans="5:7" x14ac:dyDescent="0.25">
      <c r="E741" s="11"/>
      <c r="F741"/>
      <c r="G741"/>
    </row>
    <row r="742" spans="5:7" x14ac:dyDescent="0.25">
      <c r="E742" s="11"/>
      <c r="F742"/>
      <c r="G742"/>
    </row>
    <row r="743" spans="5:7" x14ac:dyDescent="0.25">
      <c r="E743" s="11"/>
      <c r="F743"/>
      <c r="G743"/>
    </row>
    <row r="744" spans="5:7" x14ac:dyDescent="0.25">
      <c r="E744" s="11"/>
      <c r="F744"/>
      <c r="G744"/>
    </row>
    <row r="745" spans="5:7" x14ac:dyDescent="0.25">
      <c r="E745" s="11"/>
      <c r="F745"/>
      <c r="G745"/>
    </row>
    <row r="746" spans="5:7" x14ac:dyDescent="0.25">
      <c r="E746" s="11"/>
      <c r="F746"/>
      <c r="G746"/>
    </row>
    <row r="747" spans="5:7" x14ac:dyDescent="0.25">
      <c r="E747" s="11"/>
      <c r="F747"/>
      <c r="G747"/>
    </row>
    <row r="748" spans="5:7" x14ac:dyDescent="0.25">
      <c r="E748" s="11"/>
      <c r="F748"/>
      <c r="G748"/>
    </row>
    <row r="749" spans="5:7" x14ac:dyDescent="0.25">
      <c r="E749" s="11"/>
      <c r="F749"/>
      <c r="G749"/>
    </row>
    <row r="750" spans="5:7" x14ac:dyDescent="0.25">
      <c r="E750" s="11"/>
      <c r="F750"/>
      <c r="G750"/>
    </row>
    <row r="751" spans="5:7" x14ac:dyDescent="0.25">
      <c r="E751" s="11"/>
      <c r="F751"/>
      <c r="G751"/>
    </row>
    <row r="752" spans="5:7" x14ac:dyDescent="0.25">
      <c r="E752" s="11"/>
      <c r="F752"/>
      <c r="G752"/>
    </row>
    <row r="753" spans="5:7" x14ac:dyDescent="0.25">
      <c r="E753" s="11"/>
      <c r="F753"/>
      <c r="G753"/>
    </row>
    <row r="754" spans="5:7" x14ac:dyDescent="0.25">
      <c r="E754" s="11"/>
      <c r="F754"/>
      <c r="G754"/>
    </row>
    <row r="755" spans="5:7" x14ac:dyDescent="0.25">
      <c r="E755" s="11"/>
      <c r="F755"/>
      <c r="G755"/>
    </row>
    <row r="756" spans="5:7" x14ac:dyDescent="0.25">
      <c r="E756" s="11"/>
      <c r="F756"/>
      <c r="G756"/>
    </row>
    <row r="757" spans="5:7" x14ac:dyDescent="0.25">
      <c r="E757" s="11"/>
      <c r="F757"/>
      <c r="G757"/>
    </row>
    <row r="758" spans="5:7" x14ac:dyDescent="0.25">
      <c r="E758" s="11"/>
      <c r="F758"/>
      <c r="G758"/>
    </row>
    <row r="759" spans="5:7" x14ac:dyDescent="0.25">
      <c r="E759" s="11"/>
      <c r="F759"/>
      <c r="G759"/>
    </row>
    <row r="760" spans="5:7" x14ac:dyDescent="0.25">
      <c r="E760" s="11"/>
      <c r="F760"/>
      <c r="G760"/>
    </row>
    <row r="761" spans="5:7" x14ac:dyDescent="0.25">
      <c r="E761" s="11"/>
      <c r="F761"/>
      <c r="G761"/>
    </row>
    <row r="762" spans="5:7" x14ac:dyDescent="0.25">
      <c r="E762" s="11"/>
      <c r="F762"/>
      <c r="G762"/>
    </row>
    <row r="763" spans="5:7" x14ac:dyDescent="0.25">
      <c r="E763" s="11"/>
      <c r="F763"/>
      <c r="G763"/>
    </row>
    <row r="764" spans="5:7" x14ac:dyDescent="0.25">
      <c r="E764" s="11"/>
      <c r="F764"/>
      <c r="G764"/>
    </row>
    <row r="765" spans="5:7" x14ac:dyDescent="0.25">
      <c r="E765" s="11"/>
      <c r="F765"/>
      <c r="G765"/>
    </row>
    <row r="766" spans="5:7" x14ac:dyDescent="0.25">
      <c r="E766" s="11"/>
      <c r="F766"/>
      <c r="G766"/>
    </row>
    <row r="767" spans="5:7" x14ac:dyDescent="0.25">
      <c r="E767" s="11"/>
      <c r="F767"/>
      <c r="G767"/>
    </row>
    <row r="768" spans="5:7" x14ac:dyDescent="0.25">
      <c r="E768" s="11"/>
      <c r="F768"/>
      <c r="G768"/>
    </row>
    <row r="769" spans="5:7" x14ac:dyDescent="0.25">
      <c r="E769" s="11"/>
      <c r="F769"/>
      <c r="G769"/>
    </row>
    <row r="770" spans="5:7" x14ac:dyDescent="0.25">
      <c r="E770" s="11"/>
      <c r="F770"/>
      <c r="G770"/>
    </row>
    <row r="771" spans="5:7" x14ac:dyDescent="0.25">
      <c r="E771" s="11"/>
      <c r="F771"/>
      <c r="G771"/>
    </row>
    <row r="772" spans="5:7" x14ac:dyDescent="0.25">
      <c r="E772" s="11"/>
      <c r="F772"/>
      <c r="G772"/>
    </row>
    <row r="773" spans="5:7" x14ac:dyDescent="0.25">
      <c r="E773" s="11"/>
      <c r="F773"/>
      <c r="G773"/>
    </row>
    <row r="774" spans="5:7" x14ac:dyDescent="0.25">
      <c r="E774" s="11"/>
      <c r="F774"/>
      <c r="G774"/>
    </row>
    <row r="775" spans="5:7" x14ac:dyDescent="0.25">
      <c r="E775" s="11"/>
      <c r="F775"/>
      <c r="G775"/>
    </row>
    <row r="776" spans="5:7" x14ac:dyDescent="0.25">
      <c r="E776" s="11"/>
      <c r="F776"/>
      <c r="G776"/>
    </row>
    <row r="777" spans="5:7" x14ac:dyDescent="0.25">
      <c r="E777" s="11"/>
      <c r="F777"/>
      <c r="G777"/>
    </row>
    <row r="778" spans="5:7" x14ac:dyDescent="0.25">
      <c r="E778" s="11"/>
      <c r="F778"/>
      <c r="G778"/>
    </row>
    <row r="779" spans="5:7" x14ac:dyDescent="0.25">
      <c r="E779" s="11"/>
      <c r="F779"/>
      <c r="G779"/>
    </row>
    <row r="780" spans="5:7" x14ac:dyDescent="0.25">
      <c r="E780" s="11"/>
      <c r="F780"/>
      <c r="G780"/>
    </row>
    <row r="781" spans="5:7" x14ac:dyDescent="0.25">
      <c r="E781" s="11"/>
      <c r="F781"/>
      <c r="G781"/>
    </row>
    <row r="782" spans="5:7" x14ac:dyDescent="0.25">
      <c r="E782" s="11"/>
      <c r="F782"/>
      <c r="G782"/>
    </row>
    <row r="783" spans="5:7" x14ac:dyDescent="0.25">
      <c r="E783" s="11"/>
      <c r="F783"/>
      <c r="G783"/>
    </row>
    <row r="784" spans="5:7" x14ac:dyDescent="0.25">
      <c r="E784" s="11"/>
      <c r="F784"/>
      <c r="G784"/>
    </row>
    <row r="785" spans="5:7" x14ac:dyDescent="0.25">
      <c r="E785" s="11"/>
      <c r="F785"/>
      <c r="G785"/>
    </row>
    <row r="786" spans="5:7" x14ac:dyDescent="0.25">
      <c r="E786" s="11"/>
      <c r="F786"/>
      <c r="G786"/>
    </row>
    <row r="787" spans="5:7" x14ac:dyDescent="0.25">
      <c r="E787" s="11"/>
      <c r="F787"/>
      <c r="G787"/>
    </row>
    <row r="788" spans="5:7" x14ac:dyDescent="0.25">
      <c r="E788" s="11"/>
      <c r="F788"/>
      <c r="G788"/>
    </row>
    <row r="789" spans="5:7" x14ac:dyDescent="0.25">
      <c r="E789" s="11"/>
      <c r="F789"/>
      <c r="G789"/>
    </row>
    <row r="790" spans="5:7" x14ac:dyDescent="0.25">
      <c r="E790" s="11"/>
      <c r="F790"/>
      <c r="G790"/>
    </row>
    <row r="791" spans="5:7" x14ac:dyDescent="0.25">
      <c r="E791" s="11"/>
      <c r="F791"/>
      <c r="G791"/>
    </row>
    <row r="792" spans="5:7" x14ac:dyDescent="0.25">
      <c r="E792" s="11"/>
      <c r="F792"/>
      <c r="G792"/>
    </row>
    <row r="793" spans="5:7" x14ac:dyDescent="0.25">
      <c r="E793" s="11"/>
      <c r="F793"/>
      <c r="G793"/>
    </row>
    <row r="794" spans="5:7" x14ac:dyDescent="0.25">
      <c r="E794" s="11"/>
      <c r="F794"/>
      <c r="G794"/>
    </row>
    <row r="795" spans="5:7" x14ac:dyDescent="0.25">
      <c r="E795" s="11"/>
      <c r="F795"/>
      <c r="G795"/>
    </row>
    <row r="796" spans="5:7" x14ac:dyDescent="0.25">
      <c r="E796" s="11"/>
      <c r="F796"/>
      <c r="G796"/>
    </row>
    <row r="797" spans="5:7" x14ac:dyDescent="0.25">
      <c r="E797" s="11"/>
      <c r="F797"/>
      <c r="G797"/>
    </row>
    <row r="798" spans="5:7" x14ac:dyDescent="0.25">
      <c r="E798" s="11"/>
      <c r="F798"/>
      <c r="G798"/>
    </row>
    <row r="799" spans="5:7" x14ac:dyDescent="0.25">
      <c r="E799" s="11"/>
      <c r="F799"/>
      <c r="G799"/>
    </row>
    <row r="800" spans="5:7" x14ac:dyDescent="0.25">
      <c r="E800" s="11"/>
      <c r="F800"/>
      <c r="G800"/>
    </row>
    <row r="801" spans="5:7" x14ac:dyDescent="0.25">
      <c r="E801" s="11"/>
      <c r="F801"/>
      <c r="G801"/>
    </row>
    <row r="802" spans="5:7" x14ac:dyDescent="0.25">
      <c r="E802" s="11"/>
      <c r="F802"/>
      <c r="G802"/>
    </row>
    <row r="803" spans="5:7" x14ac:dyDescent="0.25">
      <c r="E803" s="11"/>
      <c r="F803"/>
      <c r="G803"/>
    </row>
    <row r="804" spans="5:7" x14ac:dyDescent="0.25">
      <c r="E804" s="11"/>
      <c r="F804"/>
      <c r="G804"/>
    </row>
    <row r="805" spans="5:7" x14ac:dyDescent="0.25">
      <c r="E805" s="11"/>
      <c r="F805"/>
      <c r="G805"/>
    </row>
    <row r="806" spans="5:7" x14ac:dyDescent="0.25">
      <c r="E806" s="11"/>
      <c r="F806"/>
      <c r="G806"/>
    </row>
    <row r="807" spans="5:7" x14ac:dyDescent="0.25">
      <c r="E807" s="11"/>
      <c r="F807"/>
      <c r="G807"/>
    </row>
    <row r="808" spans="5:7" x14ac:dyDescent="0.25">
      <c r="E808" s="11"/>
      <c r="F808"/>
      <c r="G808"/>
    </row>
    <row r="809" spans="5:7" x14ac:dyDescent="0.25">
      <c r="E809" s="11"/>
      <c r="F809"/>
      <c r="G809"/>
    </row>
    <row r="810" spans="5:7" x14ac:dyDescent="0.25">
      <c r="E810" s="11"/>
      <c r="F810"/>
      <c r="G810"/>
    </row>
    <row r="811" spans="5:7" x14ac:dyDescent="0.25">
      <c r="E811" s="11"/>
      <c r="F811"/>
      <c r="G811"/>
    </row>
    <row r="812" spans="5:7" x14ac:dyDescent="0.25">
      <c r="E812" s="11"/>
      <c r="F812"/>
      <c r="G812"/>
    </row>
    <row r="813" spans="5:7" x14ac:dyDescent="0.25">
      <c r="E813" s="11"/>
      <c r="F813"/>
      <c r="G813"/>
    </row>
    <row r="814" spans="5:7" x14ac:dyDescent="0.25">
      <c r="E814" s="11"/>
      <c r="F814"/>
      <c r="G814"/>
    </row>
    <row r="815" spans="5:7" x14ac:dyDescent="0.25">
      <c r="E815" s="11"/>
      <c r="F815"/>
      <c r="G815"/>
    </row>
    <row r="816" spans="5:7" x14ac:dyDescent="0.25">
      <c r="E816" s="11"/>
      <c r="F816"/>
      <c r="G816"/>
    </row>
    <row r="817" spans="5:7" x14ac:dyDescent="0.25">
      <c r="E817" s="11"/>
      <c r="F817"/>
      <c r="G817"/>
    </row>
    <row r="818" spans="5:7" x14ac:dyDescent="0.25">
      <c r="E818" s="11"/>
      <c r="F818"/>
      <c r="G818"/>
    </row>
    <row r="819" spans="5:7" x14ac:dyDescent="0.25">
      <c r="E819" s="11"/>
      <c r="F819"/>
      <c r="G819"/>
    </row>
    <row r="820" spans="5:7" x14ac:dyDescent="0.25">
      <c r="E820" s="11"/>
      <c r="F820"/>
      <c r="G820"/>
    </row>
    <row r="821" spans="5:7" x14ac:dyDescent="0.25">
      <c r="E821" s="11"/>
      <c r="F821"/>
      <c r="G821"/>
    </row>
    <row r="822" spans="5:7" x14ac:dyDescent="0.25">
      <c r="E822" s="11"/>
      <c r="F822"/>
      <c r="G822"/>
    </row>
    <row r="823" spans="5:7" x14ac:dyDescent="0.25">
      <c r="E823" s="11"/>
      <c r="F823"/>
      <c r="G823"/>
    </row>
    <row r="824" spans="5:7" x14ac:dyDescent="0.25">
      <c r="E824" s="11"/>
      <c r="F824"/>
      <c r="G824"/>
    </row>
    <row r="825" spans="5:7" x14ac:dyDescent="0.25">
      <c r="E825" s="11"/>
      <c r="F825"/>
      <c r="G825"/>
    </row>
    <row r="826" spans="5:7" x14ac:dyDescent="0.25">
      <c r="E826" s="11"/>
      <c r="F826"/>
      <c r="G826"/>
    </row>
    <row r="827" spans="5:7" x14ac:dyDescent="0.25">
      <c r="E827" s="11"/>
      <c r="F827"/>
      <c r="G827"/>
    </row>
    <row r="828" spans="5:7" x14ac:dyDescent="0.25">
      <c r="E828" s="11"/>
      <c r="F828"/>
      <c r="G828"/>
    </row>
    <row r="829" spans="5:7" x14ac:dyDescent="0.25">
      <c r="E829" s="11"/>
      <c r="F829"/>
      <c r="G829"/>
    </row>
    <row r="830" spans="5:7" x14ac:dyDescent="0.25">
      <c r="E830" s="11"/>
      <c r="F830"/>
      <c r="G830"/>
    </row>
    <row r="831" spans="5:7" x14ac:dyDescent="0.25">
      <c r="E831" s="11"/>
      <c r="F831"/>
      <c r="G831"/>
    </row>
    <row r="832" spans="5:7" x14ac:dyDescent="0.25">
      <c r="E832" s="11"/>
      <c r="F832"/>
      <c r="G832"/>
    </row>
    <row r="833" spans="5:7" x14ac:dyDescent="0.25">
      <c r="E833" s="11"/>
      <c r="F833"/>
      <c r="G833"/>
    </row>
    <row r="834" spans="5:7" x14ac:dyDescent="0.25">
      <c r="E834" s="11"/>
      <c r="F834"/>
      <c r="G834"/>
    </row>
    <row r="835" spans="5:7" x14ac:dyDescent="0.25">
      <c r="E835" s="11"/>
      <c r="F835"/>
      <c r="G835"/>
    </row>
    <row r="836" spans="5:7" x14ac:dyDescent="0.25">
      <c r="E836" s="11"/>
      <c r="F836"/>
      <c r="G836"/>
    </row>
    <row r="837" spans="5:7" x14ac:dyDescent="0.25">
      <c r="E837" s="11"/>
      <c r="F837"/>
      <c r="G837"/>
    </row>
    <row r="838" spans="5:7" x14ac:dyDescent="0.25">
      <c r="E838" s="11"/>
      <c r="F838"/>
      <c r="G838"/>
    </row>
    <row r="839" spans="5:7" x14ac:dyDescent="0.25">
      <c r="E839" s="11"/>
      <c r="F839"/>
      <c r="G839"/>
    </row>
    <row r="840" spans="5:7" x14ac:dyDescent="0.25">
      <c r="E840" s="11"/>
      <c r="F840"/>
      <c r="G840"/>
    </row>
    <row r="841" spans="5:7" x14ac:dyDescent="0.25">
      <c r="E841" s="11"/>
      <c r="F841"/>
      <c r="G841"/>
    </row>
    <row r="842" spans="5:7" x14ac:dyDescent="0.25">
      <c r="E842" s="11"/>
      <c r="F842"/>
      <c r="G842"/>
    </row>
    <row r="843" spans="5:7" x14ac:dyDescent="0.25">
      <c r="E843" s="11"/>
      <c r="F843"/>
      <c r="G843"/>
    </row>
    <row r="844" spans="5:7" x14ac:dyDescent="0.25">
      <c r="E844" s="11"/>
      <c r="F844"/>
      <c r="G844"/>
    </row>
    <row r="845" spans="5:7" x14ac:dyDescent="0.25">
      <c r="E845" s="11"/>
      <c r="F845"/>
      <c r="G845"/>
    </row>
    <row r="846" spans="5:7" x14ac:dyDescent="0.25">
      <c r="E846" s="11"/>
      <c r="F846"/>
      <c r="G846"/>
    </row>
    <row r="847" spans="5:7" x14ac:dyDescent="0.25">
      <c r="E847" s="11"/>
      <c r="F847"/>
      <c r="G847"/>
    </row>
    <row r="848" spans="5:7" x14ac:dyDescent="0.25">
      <c r="E848" s="11"/>
      <c r="F848"/>
      <c r="G848"/>
    </row>
    <row r="849" spans="5:7" x14ac:dyDescent="0.25">
      <c r="E849" s="11"/>
      <c r="F849"/>
      <c r="G849"/>
    </row>
    <row r="850" spans="5:7" x14ac:dyDescent="0.25">
      <c r="E850" s="11"/>
      <c r="F850"/>
      <c r="G850"/>
    </row>
    <row r="851" spans="5:7" x14ac:dyDescent="0.25">
      <c r="E851" s="11"/>
      <c r="F851"/>
      <c r="G851"/>
    </row>
    <row r="852" spans="5:7" x14ac:dyDescent="0.25">
      <c r="E852" s="11"/>
      <c r="F852"/>
      <c r="G852"/>
    </row>
    <row r="853" spans="5:7" x14ac:dyDescent="0.25">
      <c r="E853" s="11"/>
      <c r="F853"/>
      <c r="G853"/>
    </row>
  </sheetData>
  <sheetProtection selectLockedCells="1"/>
  <pageMargins left="0.7" right="0.7" top="0.75" bottom="0.75" header="0.3" footer="0.3"/>
  <pageSetup paperSize="9" orientation="portrait" r:id="rId1"/>
  <ignoredErrors>
    <ignoredError sqref="E362" formula="1"/>
    <ignoredError sqref="F9:H11 F13:F21 H12 F23:F48 H22 F51:F86 H50 F88:F117 H87 F119:F131 H118 F133:F148 H132 F150:F152 H149 F154:F158 H153 F160:F169 H159 F171:F175 H170 F177:F185 H176 F187:F194 H186 F196:F200 H195 F202:F205 H201 F207:F215 H206 F217:F232 H216 F234:F248 H233 F250:F256 H249 F258:F266 H257 F268:F273 H267 F275:F280 H274 F282:F285 H281 F287:F294 H286 F296:F302 H295 F304:F312 H303 F361:F364 H313:H360 F416:F420 H365:H415 F578:H589 H421:H577 H13:H21 H23:H49 H51:H86 H88:H117 H119:H131 H133:H148 H150:H152 H154:H158 H160:H169 H171:H175 H177:H185 H187:H194 H196:H200 H202:H205 H207:H215 H217:H232 H234:H248 H250:H256 H258:H266 H268:H273 H275:H280 H282:H285 H287:H294 H296:H302 H304:H312 H361:H364 H416:H420 B1:B2" evalError="1"/>
    <ignoredError sqref="F12 F22 F50 F87 F118 F132 F149 F153 F159 F170 F176 F186 F195 F201 F206 F216 F233 F249 F257 F267 F274 F281 F286 F295 F303 F313:F360 F365:F415 F421:F577 G421:G577 G365:G415 G416:G420 G313:G360 G361:G364 G303 G304:G312 G295 G296:G302 G286 G287:G294 G281 G282:G285 G274 G275:G280 G267 G268:G273 G257 G258:G266 G249 G250:G256 G233 G234:G248 G216 G217:G232 G206 G207:G215 G201 G202:G205 G195 G196:G200 G186 G187:G194 G176 G177:G185 G170 G171:G175 G159 G160:G169 G153 G154:G158 G149 G150:G152 G132 G133:G148 G118 G119:G131 G87 G88:G117 G50 G51:G86 G22 G23:G49 G12 G13:G21" evalError="1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R6"/>
  <sheetViews>
    <sheetView topLeftCell="G1" workbookViewId="0">
      <selection activeCell="I12" sqref="I12"/>
    </sheetView>
  </sheetViews>
  <sheetFormatPr baseColWidth="10" defaultRowHeight="15" x14ac:dyDescent="0.25"/>
  <cols>
    <col min="1" max="1" width="15" customWidth="1"/>
    <col min="4" max="4" width="20" customWidth="1"/>
    <col min="5" max="5" width="24.28515625" customWidth="1"/>
    <col min="6" max="6" width="12.7109375" customWidth="1"/>
    <col min="7" max="7" width="62.85546875" customWidth="1"/>
    <col min="8" max="8" width="25.28515625" customWidth="1"/>
    <col min="9" max="9" width="46.28515625" customWidth="1"/>
    <col min="10" max="10" width="15.85546875" customWidth="1"/>
    <col min="11" max="11" width="20.7109375" customWidth="1"/>
    <col min="12" max="12" width="12.42578125" customWidth="1"/>
    <col min="13" max="13" width="8.7109375" customWidth="1"/>
    <col min="14" max="14" width="16.7109375" customWidth="1"/>
    <col min="15" max="15" width="19.42578125" customWidth="1"/>
    <col min="16" max="16" width="26.28515625" hidden="1" customWidth="1"/>
    <col min="17" max="17" width="17" hidden="1" customWidth="1"/>
    <col min="18" max="18" width="25.5703125" hidden="1" customWidth="1"/>
  </cols>
  <sheetData>
    <row r="1" spans="1:18" x14ac:dyDescent="0.25">
      <c r="A1" t="s">
        <v>1437</v>
      </c>
      <c r="B1" s="67">
        <v>42501</v>
      </c>
      <c r="C1" s="67"/>
      <c r="D1" s="67"/>
    </row>
    <row r="2" spans="1:18" x14ac:dyDescent="0.25">
      <c r="A2" t="s">
        <v>1436</v>
      </c>
      <c r="B2" s="68" t="s">
        <v>1448</v>
      </c>
      <c r="C2" s="68"/>
      <c r="D2" s="68"/>
    </row>
    <row r="3" spans="1:18" x14ac:dyDescent="0.25">
      <c r="D3" s="65" t="s">
        <v>1408</v>
      </c>
      <c r="E3" t="s">
        <v>1409</v>
      </c>
      <c r="F3" t="s">
        <v>1410</v>
      </c>
      <c r="G3" t="s">
        <v>1411</v>
      </c>
      <c r="H3" t="s">
        <v>1412</v>
      </c>
      <c r="I3" t="s">
        <v>1413</v>
      </c>
      <c r="J3" t="s">
        <v>1414</v>
      </c>
      <c r="K3" t="s">
        <v>1415</v>
      </c>
      <c r="L3" t="s">
        <v>1416</v>
      </c>
      <c r="M3" t="s">
        <v>1417</v>
      </c>
      <c r="N3" t="s">
        <v>1418</v>
      </c>
      <c r="O3" t="s">
        <v>1419</v>
      </c>
      <c r="P3" t="s">
        <v>1420</v>
      </c>
      <c r="Q3" t="s">
        <v>1421</v>
      </c>
      <c r="R3" t="s">
        <v>1422</v>
      </c>
    </row>
    <row r="4" spans="1:18" x14ac:dyDescent="0.25">
      <c r="D4" t="s">
        <v>1449</v>
      </c>
      <c r="E4" t="s">
        <v>1450</v>
      </c>
      <c r="F4" t="s">
        <v>819</v>
      </c>
      <c r="G4" t="s">
        <v>1444</v>
      </c>
      <c r="H4" t="s">
        <v>1445</v>
      </c>
      <c r="I4" t="s">
        <v>1451</v>
      </c>
      <c r="J4">
        <v>6</v>
      </c>
      <c r="K4">
        <v>0</v>
      </c>
      <c r="L4">
        <v>2</v>
      </c>
      <c r="M4" t="s">
        <v>1423</v>
      </c>
      <c r="N4">
        <v>1</v>
      </c>
      <c r="O4">
        <v>2</v>
      </c>
      <c r="P4" t="s">
        <v>1424</v>
      </c>
      <c r="Q4" t="s">
        <v>1424</v>
      </c>
      <c r="R4" t="s">
        <v>1424</v>
      </c>
    </row>
    <row r="5" spans="1:18" x14ac:dyDescent="0.25">
      <c r="D5" t="s">
        <v>1449</v>
      </c>
      <c r="E5" t="s">
        <v>1450</v>
      </c>
      <c r="F5" t="s">
        <v>819</v>
      </c>
      <c r="G5" t="s">
        <v>1444</v>
      </c>
      <c r="H5" t="s">
        <v>1446</v>
      </c>
      <c r="I5" t="s">
        <v>1452</v>
      </c>
      <c r="J5">
        <v>0</v>
      </c>
      <c r="K5">
        <v>0</v>
      </c>
      <c r="L5">
        <v>1</v>
      </c>
      <c r="M5" t="s">
        <v>1423</v>
      </c>
      <c r="N5">
        <v>2</v>
      </c>
      <c r="O5">
        <v>2</v>
      </c>
      <c r="P5" t="s">
        <v>1424</v>
      </c>
      <c r="Q5" t="s">
        <v>1424</v>
      </c>
      <c r="R5" t="s">
        <v>1424</v>
      </c>
    </row>
    <row r="6" spans="1:18" x14ac:dyDescent="0.25">
      <c r="D6" t="s">
        <v>1449</v>
      </c>
      <c r="E6" t="s">
        <v>1450</v>
      </c>
      <c r="F6" t="s">
        <v>819</v>
      </c>
      <c r="G6" t="s">
        <v>1444</v>
      </c>
      <c r="H6" t="s">
        <v>1447</v>
      </c>
      <c r="I6" t="s">
        <v>1453</v>
      </c>
      <c r="J6">
        <v>4</v>
      </c>
      <c r="K6">
        <v>0</v>
      </c>
      <c r="L6">
        <v>8</v>
      </c>
      <c r="M6" t="s">
        <v>1423</v>
      </c>
      <c r="N6">
        <v>3</v>
      </c>
      <c r="O6">
        <v>24</v>
      </c>
      <c r="P6" t="s">
        <v>1424</v>
      </c>
      <c r="Q6" t="s">
        <v>1424</v>
      </c>
      <c r="R6" t="s">
        <v>1424</v>
      </c>
    </row>
  </sheetData>
  <mergeCells count="2">
    <mergeCell ref="B1:D1"/>
    <mergeCell ref="B2:D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Nomenclature</vt:lpstr>
      <vt:lpstr>Recap </vt:lpstr>
      <vt:lpstr>Fichier extrait</vt:lpstr>
      <vt:lpstr>nomAs400</vt:lpstr>
      <vt:lpstr>nomenclature</vt:lpstr>
      <vt:lpstr>Taux_horaire_BE</vt:lpstr>
      <vt:lpstr>Taux_horaire_Prod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MARREC</dc:creator>
  <cp:lastModifiedBy>Yannick MARREC</cp:lastModifiedBy>
  <dcterms:created xsi:type="dcterms:W3CDTF">2016-05-02T11:45:27Z</dcterms:created>
  <dcterms:modified xsi:type="dcterms:W3CDTF">2016-05-18T08:59:47Z</dcterms:modified>
</cp:coreProperties>
</file>