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-meunier\Documents\"/>
    </mc:Choice>
  </mc:AlternateContent>
  <workbookProtection workbookAlgorithmName="SHA-512" workbookHashValue="tZERoOexTckYGQlHI225L2BQaDY+mrlGcqKBogM8bH13hpYH3WuppDtFL81Cg0Dld/byiyoZ0D5IAu4dcIkzww==" workbookSaltValue="3J5XlRlvQ7ztaAFOww1M5A==" workbookSpinCount="100000" lockStructure="1"/>
  <bookViews>
    <workbookView xWindow="22320" yWindow="0" windowWidth="23370" windowHeight="6675" activeTab="3"/>
  </bookViews>
  <sheets>
    <sheet name="BASE" sheetId="2" r:id="rId1"/>
    <sheet name="Arrêts maladie-AT-MAT-PAT-MTT" sheetId="1" r:id="rId2"/>
    <sheet name="RECAP Maladie-AT-MAT-PAT-MTT" sheetId="3" r:id="rId3"/>
    <sheet name="Absences diverses" sheetId="8" r:id="rId4"/>
    <sheet name="RECAP ABSENCES" sheetId="7" r:id="rId5"/>
    <sheet name="ARCHIVE" sheetId="6" r:id="rId6"/>
  </sheets>
  <definedNames>
    <definedName name="_xlnm._FilterDatabase" localSheetId="3" hidden="1">'Absences diverses'!$A$4:$U$96</definedName>
    <definedName name="_xlnm._FilterDatabase" localSheetId="5" hidden="1">ARCHIVE!$A$4:$BL$93</definedName>
    <definedName name="_xlnm._FilterDatabase" localSheetId="1" hidden="1">'Arrêts maladie-AT-MAT-PAT-MTT'!$A$4:$BT$95</definedName>
    <definedName name="_xlnm._FilterDatabase" localSheetId="4" hidden="1">'RECAP ABSENCES'!$B$1:$C$2</definedName>
    <definedName name="_xlnm._FilterDatabase" localSheetId="2" hidden="1">'RECAP Maladie-AT-MAT-PAT-MTT'!$B$1:$C$2</definedName>
    <definedName name="DROIT2" localSheetId="3">'Absences diverses'!$A$8:$A$103</definedName>
    <definedName name="DROIT2" localSheetId="5">ARCHIVE!$A$5:$B$100</definedName>
    <definedName name="DROIT2">'Arrêts maladie-AT-MAT-PAT-MTT'!$A$8:$B$102</definedName>
    <definedName name="ETAB2">BASE!$D$1:$D$23</definedName>
    <definedName name="IJSS1" localSheetId="3">'Absences diverses'!#REF!</definedName>
    <definedName name="IJSS1" localSheetId="5">ARCHIVE!$AE$5:$AF$38</definedName>
    <definedName name="IJSS1">'Arrêts maladie-AT-MAT-PAT-MTT'!$AH$8:$AJ$40</definedName>
    <definedName name="LISTESIEGE">BASE!$A$1:$D$11</definedName>
    <definedName name="SECU2">BASE!$A$1:$A$23</definedName>
    <definedName name="SECUSIEGE">BASE!$A$1:$A$11</definedName>
    <definedName name="_xlnm.Print_Area" localSheetId="2">'RECAP Maladie-AT-MAT-PAT-MTT'!$Z$5:$AG$9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4" i="7" l="1"/>
  <c r="AE14" i="7"/>
  <c r="AF14" i="7"/>
  <c r="AG14" i="7"/>
  <c r="AD15" i="7"/>
  <c r="AE15" i="7"/>
  <c r="AF15" i="7"/>
  <c r="AG15" i="7"/>
  <c r="AD16" i="7"/>
  <c r="AE16" i="7"/>
  <c r="AF16" i="7"/>
  <c r="AG16" i="7"/>
  <c r="AD17" i="7"/>
  <c r="AE17" i="7"/>
  <c r="AF17" i="7"/>
  <c r="AG17" i="7"/>
  <c r="AD18" i="7"/>
  <c r="AE18" i="7"/>
  <c r="AF18" i="7"/>
  <c r="AG18" i="7"/>
  <c r="AD19" i="7"/>
  <c r="AE19" i="7"/>
  <c r="AF19" i="7"/>
  <c r="AG19" i="7"/>
  <c r="Y14" i="7"/>
  <c r="Z14" i="7"/>
  <c r="AA14" i="7"/>
  <c r="AC14" i="7"/>
  <c r="Y15" i="7"/>
  <c r="Z15" i="7"/>
  <c r="AA15" i="7"/>
  <c r="AC15" i="7"/>
  <c r="Y16" i="7"/>
  <c r="Z16" i="7"/>
  <c r="AA16" i="7"/>
  <c r="AC16" i="7"/>
  <c r="Y17" i="7"/>
  <c r="Z17" i="7"/>
  <c r="AA17" i="7"/>
  <c r="AC17" i="7"/>
  <c r="Y18" i="7"/>
  <c r="Z18" i="7"/>
  <c r="AA18" i="7"/>
  <c r="AC18" i="7"/>
  <c r="Y19" i="7"/>
  <c r="Z19" i="7"/>
  <c r="AA19" i="7"/>
  <c r="AC19" i="7"/>
  <c r="P14" i="7"/>
  <c r="V14" i="7" s="1"/>
  <c r="Q14" i="7"/>
  <c r="W14" i="7" s="1"/>
  <c r="R14" i="7"/>
  <c r="P15" i="7"/>
  <c r="V15" i="7" s="1"/>
  <c r="Q15" i="7"/>
  <c r="W15" i="7" s="1"/>
  <c r="R15" i="7"/>
  <c r="P16" i="7"/>
  <c r="V16" i="7" s="1"/>
  <c r="Q16" i="7"/>
  <c r="W16" i="7" s="1"/>
  <c r="R16" i="7"/>
  <c r="P17" i="7"/>
  <c r="V17" i="7" s="1"/>
  <c r="Q17" i="7"/>
  <c r="W17" i="7" s="1"/>
  <c r="R17" i="7"/>
  <c r="P18" i="7"/>
  <c r="T18" i="7" s="1"/>
  <c r="Q18" i="7"/>
  <c r="W18" i="7" s="1"/>
  <c r="R18" i="7"/>
  <c r="P19" i="7"/>
  <c r="S19" i="7" s="1"/>
  <c r="Q19" i="7"/>
  <c r="W19" i="7" s="1"/>
  <c r="R19" i="7"/>
  <c r="O14" i="7"/>
  <c r="O15" i="7"/>
  <c r="O16" i="7"/>
  <c r="O17" i="7"/>
  <c r="O18" i="7"/>
  <c r="O19" i="7"/>
  <c r="D14" i="7"/>
  <c r="E14" i="7"/>
  <c r="G14" i="7"/>
  <c r="H14" i="7"/>
  <c r="J14" i="7"/>
  <c r="K14" i="7"/>
  <c r="L14" i="7"/>
  <c r="N14" i="7"/>
  <c r="D15" i="7"/>
  <c r="E15" i="7"/>
  <c r="G15" i="7"/>
  <c r="H15" i="7"/>
  <c r="J15" i="7"/>
  <c r="K15" i="7"/>
  <c r="L15" i="7"/>
  <c r="N15" i="7"/>
  <c r="D16" i="7"/>
  <c r="E16" i="7"/>
  <c r="G16" i="7"/>
  <c r="H16" i="7"/>
  <c r="J16" i="7"/>
  <c r="K16" i="7"/>
  <c r="L16" i="7"/>
  <c r="N16" i="7"/>
  <c r="D17" i="7"/>
  <c r="E17" i="7"/>
  <c r="G17" i="7"/>
  <c r="H17" i="7"/>
  <c r="J17" i="7"/>
  <c r="K17" i="7"/>
  <c r="L17" i="7"/>
  <c r="N17" i="7"/>
  <c r="D18" i="7"/>
  <c r="E18" i="7"/>
  <c r="G18" i="7"/>
  <c r="H18" i="7"/>
  <c r="J18" i="7"/>
  <c r="K18" i="7"/>
  <c r="L18" i="7"/>
  <c r="N18" i="7"/>
  <c r="D19" i="7"/>
  <c r="E19" i="7"/>
  <c r="G19" i="7"/>
  <c r="H19" i="7"/>
  <c r="J19" i="7"/>
  <c r="K19" i="7"/>
  <c r="L19" i="7"/>
  <c r="N19" i="7"/>
  <c r="I19" i="7" l="1"/>
  <c r="I18" i="7"/>
  <c r="I17" i="7"/>
  <c r="I16" i="7"/>
  <c r="M15" i="7"/>
  <c r="AB16" i="7"/>
  <c r="F19" i="7"/>
  <c r="F18" i="7"/>
  <c r="F17" i="7"/>
  <c r="M19" i="7"/>
  <c r="I15" i="7"/>
  <c r="I14" i="7"/>
  <c r="F16" i="7"/>
  <c r="F15" i="7"/>
  <c r="F14" i="7"/>
  <c r="AB18" i="7"/>
  <c r="AB15" i="7"/>
  <c r="AB14" i="7"/>
  <c r="M18" i="7"/>
  <c r="M17" i="7"/>
  <c r="M16" i="7"/>
  <c r="M14" i="7"/>
  <c r="AB19" i="7"/>
  <c r="AB17" i="7"/>
  <c r="X17" i="7"/>
  <c r="X14" i="7"/>
  <c r="S17" i="7"/>
  <c r="X15" i="7"/>
  <c r="S16" i="7"/>
  <c r="V18" i="7"/>
  <c r="X18" i="7" s="1"/>
  <c r="T17" i="7"/>
  <c r="T14" i="7"/>
  <c r="S18" i="7"/>
  <c r="U18" i="7" s="1"/>
  <c r="X16" i="7"/>
  <c r="S15" i="7"/>
  <c r="T16" i="7"/>
  <c r="S14" i="7"/>
  <c r="T19" i="7"/>
  <c r="U19" i="7" s="1"/>
  <c r="V19" i="7"/>
  <c r="X19" i="7" s="1"/>
  <c r="T15" i="7"/>
  <c r="O19" i="1"/>
  <c r="P19" i="1"/>
  <c r="Q19" i="1"/>
  <c r="R19" i="1"/>
  <c r="S19" i="1"/>
  <c r="T19" i="1"/>
  <c r="U19" i="1"/>
  <c r="V19" i="1"/>
  <c r="W19" i="1"/>
  <c r="O20" i="1"/>
  <c r="P20" i="1"/>
  <c r="Q20" i="1"/>
  <c r="R20" i="1"/>
  <c r="S20" i="1"/>
  <c r="T20" i="1"/>
  <c r="U20" i="1"/>
  <c r="V20" i="1"/>
  <c r="W20" i="1"/>
  <c r="O21" i="1"/>
  <c r="P21" i="1"/>
  <c r="Q21" i="1"/>
  <c r="R21" i="1"/>
  <c r="S21" i="1"/>
  <c r="T21" i="1"/>
  <c r="U21" i="1"/>
  <c r="V21" i="1"/>
  <c r="W21" i="1"/>
  <c r="O22" i="1"/>
  <c r="P22" i="1"/>
  <c r="Q22" i="1"/>
  <c r="R22" i="1"/>
  <c r="S22" i="1"/>
  <c r="T22" i="1"/>
  <c r="U22" i="1"/>
  <c r="V22" i="1"/>
  <c r="W22" i="1"/>
  <c r="O23" i="1"/>
  <c r="P23" i="1"/>
  <c r="Q23" i="1"/>
  <c r="R23" i="1"/>
  <c r="S23" i="1"/>
  <c r="T23" i="1"/>
  <c r="U23" i="1"/>
  <c r="V23" i="1"/>
  <c r="W23" i="1"/>
  <c r="O24" i="1"/>
  <c r="P24" i="1"/>
  <c r="Q24" i="1"/>
  <c r="R24" i="1"/>
  <c r="S24" i="1"/>
  <c r="T24" i="1"/>
  <c r="U24" i="1"/>
  <c r="V24" i="1"/>
  <c r="W24" i="1"/>
  <c r="O25" i="1"/>
  <c r="P25" i="1"/>
  <c r="Q25" i="1"/>
  <c r="R25" i="1"/>
  <c r="S25" i="1"/>
  <c r="T25" i="1"/>
  <c r="U25" i="1"/>
  <c r="V25" i="1"/>
  <c r="W25" i="1"/>
  <c r="O26" i="1"/>
  <c r="P26" i="1"/>
  <c r="Q26" i="1"/>
  <c r="R26" i="1"/>
  <c r="S26" i="1"/>
  <c r="T26" i="1"/>
  <c r="U26" i="1"/>
  <c r="V26" i="1"/>
  <c r="W26" i="1"/>
  <c r="O27" i="1"/>
  <c r="P27" i="1"/>
  <c r="Q27" i="1"/>
  <c r="R27" i="1"/>
  <c r="S27" i="1"/>
  <c r="T27" i="1"/>
  <c r="U27" i="1"/>
  <c r="V27" i="1"/>
  <c r="W27" i="1"/>
  <c r="O28" i="1"/>
  <c r="P28" i="1"/>
  <c r="Q28" i="1"/>
  <c r="R28" i="1"/>
  <c r="S28" i="1"/>
  <c r="T28" i="1"/>
  <c r="U28" i="1"/>
  <c r="V28" i="1"/>
  <c r="W28" i="1"/>
  <c r="O29" i="1"/>
  <c r="P29" i="1"/>
  <c r="Q29" i="1"/>
  <c r="R29" i="1"/>
  <c r="S29" i="1"/>
  <c r="T29" i="1"/>
  <c r="U29" i="1"/>
  <c r="V29" i="1"/>
  <c r="W29" i="1"/>
  <c r="O30" i="1"/>
  <c r="P30" i="1"/>
  <c r="Q30" i="1"/>
  <c r="R30" i="1"/>
  <c r="S30" i="1"/>
  <c r="T30" i="1"/>
  <c r="U30" i="1"/>
  <c r="V30" i="1"/>
  <c r="W30" i="1"/>
  <c r="O31" i="1"/>
  <c r="P31" i="1"/>
  <c r="Q31" i="1"/>
  <c r="R31" i="1"/>
  <c r="S31" i="1"/>
  <c r="T31" i="1"/>
  <c r="U31" i="1"/>
  <c r="V31" i="1"/>
  <c r="W31" i="1"/>
  <c r="O32" i="1"/>
  <c r="P32" i="1"/>
  <c r="Q32" i="1"/>
  <c r="R32" i="1"/>
  <c r="S32" i="1"/>
  <c r="T32" i="1"/>
  <c r="U32" i="1"/>
  <c r="V32" i="1"/>
  <c r="W32" i="1"/>
  <c r="O33" i="1"/>
  <c r="P33" i="1"/>
  <c r="Q33" i="1"/>
  <c r="R33" i="1"/>
  <c r="S33" i="1"/>
  <c r="T33" i="1"/>
  <c r="U33" i="1"/>
  <c r="V33" i="1"/>
  <c r="W33" i="1"/>
  <c r="O34" i="1"/>
  <c r="P34" i="1"/>
  <c r="Q34" i="1"/>
  <c r="R34" i="1"/>
  <c r="S34" i="1"/>
  <c r="T34" i="1"/>
  <c r="U34" i="1"/>
  <c r="V34" i="1"/>
  <c r="W34" i="1"/>
  <c r="O35" i="1"/>
  <c r="P35" i="1"/>
  <c r="Q35" i="1"/>
  <c r="R35" i="1"/>
  <c r="S35" i="1"/>
  <c r="T35" i="1"/>
  <c r="U35" i="1"/>
  <c r="V35" i="1"/>
  <c r="W35" i="1"/>
  <c r="O36" i="1"/>
  <c r="P36" i="1"/>
  <c r="Q36" i="1"/>
  <c r="R36" i="1"/>
  <c r="S36" i="1"/>
  <c r="T36" i="1"/>
  <c r="U36" i="1"/>
  <c r="V36" i="1"/>
  <c r="W36" i="1"/>
  <c r="O37" i="1"/>
  <c r="P37" i="1"/>
  <c r="Q37" i="1"/>
  <c r="R37" i="1"/>
  <c r="S37" i="1"/>
  <c r="T37" i="1"/>
  <c r="U37" i="1"/>
  <c r="V37" i="1"/>
  <c r="W37" i="1"/>
  <c r="O38" i="1"/>
  <c r="P38" i="1"/>
  <c r="Q38" i="1"/>
  <c r="R38" i="1"/>
  <c r="S38" i="1"/>
  <c r="T38" i="1"/>
  <c r="U38" i="1"/>
  <c r="V38" i="1"/>
  <c r="W38" i="1"/>
  <c r="O39" i="1"/>
  <c r="P39" i="1"/>
  <c r="Q39" i="1"/>
  <c r="R39" i="1"/>
  <c r="S39" i="1"/>
  <c r="T39" i="1"/>
  <c r="U39" i="1"/>
  <c r="V39" i="1"/>
  <c r="W39" i="1"/>
  <c r="O40" i="1"/>
  <c r="P40" i="1"/>
  <c r="Q40" i="1"/>
  <c r="R40" i="1"/>
  <c r="S40" i="1"/>
  <c r="T40" i="1"/>
  <c r="U40" i="1"/>
  <c r="V40" i="1"/>
  <c r="W40" i="1"/>
  <c r="O8" i="1"/>
  <c r="P8" i="1"/>
  <c r="Q8" i="1"/>
  <c r="R8" i="1"/>
  <c r="S8" i="1"/>
  <c r="T8" i="1"/>
  <c r="U8" i="1"/>
  <c r="V8" i="1"/>
  <c r="W8" i="1"/>
  <c r="O9" i="1"/>
  <c r="P9" i="1"/>
  <c r="Q9" i="1"/>
  <c r="R9" i="1"/>
  <c r="S9" i="1"/>
  <c r="T9" i="1"/>
  <c r="U9" i="1"/>
  <c r="V9" i="1"/>
  <c r="W9" i="1"/>
  <c r="O10" i="1"/>
  <c r="P10" i="1"/>
  <c r="Q10" i="1"/>
  <c r="R10" i="1"/>
  <c r="S10" i="1"/>
  <c r="T10" i="1"/>
  <c r="U10" i="1"/>
  <c r="V10" i="1"/>
  <c r="W10" i="1"/>
  <c r="O11" i="1"/>
  <c r="P11" i="1"/>
  <c r="Q11" i="1"/>
  <c r="R11" i="1"/>
  <c r="S11" i="1"/>
  <c r="T11" i="1"/>
  <c r="U11" i="1"/>
  <c r="V11" i="1"/>
  <c r="W11" i="1"/>
  <c r="O12" i="1"/>
  <c r="P12" i="1"/>
  <c r="Q12" i="1"/>
  <c r="R12" i="1"/>
  <c r="S12" i="1"/>
  <c r="T12" i="1"/>
  <c r="U12" i="1"/>
  <c r="V12" i="1"/>
  <c r="W12" i="1"/>
  <c r="O13" i="1"/>
  <c r="P13" i="1"/>
  <c r="Q13" i="1"/>
  <c r="R13" i="1"/>
  <c r="S13" i="1"/>
  <c r="T13" i="1"/>
  <c r="U13" i="1"/>
  <c r="V13" i="1"/>
  <c r="W13" i="1"/>
  <c r="O14" i="1"/>
  <c r="P14" i="1"/>
  <c r="Q14" i="1"/>
  <c r="R14" i="1"/>
  <c r="S14" i="1"/>
  <c r="T14" i="1"/>
  <c r="U14" i="1"/>
  <c r="V14" i="1"/>
  <c r="W14" i="1"/>
  <c r="O15" i="1"/>
  <c r="P15" i="1"/>
  <c r="Q15" i="1"/>
  <c r="R15" i="1"/>
  <c r="S15" i="1"/>
  <c r="T15" i="1"/>
  <c r="U15" i="1"/>
  <c r="V15" i="1"/>
  <c r="W15" i="1"/>
  <c r="O16" i="1"/>
  <c r="P16" i="1"/>
  <c r="Q16" i="1"/>
  <c r="R16" i="1"/>
  <c r="S16" i="1"/>
  <c r="T16" i="1"/>
  <c r="U16" i="1"/>
  <c r="V16" i="1"/>
  <c r="W16" i="1"/>
  <c r="O17" i="1"/>
  <c r="P17" i="1"/>
  <c r="Q17" i="1"/>
  <c r="R17" i="1"/>
  <c r="S17" i="1"/>
  <c r="T17" i="1"/>
  <c r="U17" i="1"/>
  <c r="V17" i="1"/>
  <c r="W17" i="1"/>
  <c r="O18" i="1"/>
  <c r="P18" i="1"/>
  <c r="Q18" i="1"/>
  <c r="R18" i="1"/>
  <c r="S18" i="1"/>
  <c r="T18" i="1"/>
  <c r="U18" i="1"/>
  <c r="V18" i="1"/>
  <c r="W18" i="1"/>
  <c r="W7" i="1"/>
  <c r="V7" i="1"/>
  <c r="U7" i="1"/>
  <c r="T7" i="1"/>
  <c r="S7" i="1"/>
  <c r="R7" i="1"/>
  <c r="Q7" i="1"/>
  <c r="P7" i="1"/>
  <c r="O7" i="1"/>
  <c r="N7" i="1"/>
  <c r="U17" i="7" l="1"/>
  <c r="U16" i="7"/>
  <c r="U14" i="7"/>
  <c r="U15" i="7"/>
  <c r="N15" i="1"/>
  <c r="N16" i="1"/>
  <c r="N17" i="1"/>
  <c r="N18" i="1"/>
  <c r="L8" i="1"/>
  <c r="L7" i="1"/>
  <c r="C17" i="1" l="1"/>
  <c r="D17" i="1"/>
  <c r="L17" i="1"/>
  <c r="M17" i="1"/>
  <c r="X17" i="1"/>
  <c r="AB17" i="1"/>
  <c r="AF17" i="1"/>
  <c r="AI17" i="1"/>
  <c r="AM17" i="1"/>
  <c r="AP17" i="1"/>
  <c r="AT17" i="1"/>
  <c r="AW17" i="1"/>
  <c r="BA17" i="1"/>
  <c r="BD17" i="1"/>
  <c r="BH17" i="1"/>
  <c r="BK17" i="1"/>
  <c r="BO17" i="1"/>
  <c r="BR17" i="1"/>
  <c r="B17" i="1" l="1"/>
  <c r="Z17" i="1"/>
  <c r="AA17" i="1" s="1"/>
  <c r="BT17" i="1" s="1"/>
  <c r="I17" i="1" s="1"/>
  <c r="F17" i="1"/>
  <c r="E8" i="8" l="1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C7" i="8"/>
  <c r="U41" i="8"/>
  <c r="C41" i="8"/>
  <c r="B41" i="8"/>
  <c r="U40" i="8"/>
  <c r="C40" i="8"/>
  <c r="B40" i="8"/>
  <c r="U39" i="8"/>
  <c r="C39" i="8"/>
  <c r="B39" i="8"/>
  <c r="U38" i="8"/>
  <c r="C38" i="8"/>
  <c r="B38" i="8"/>
  <c r="U37" i="8"/>
  <c r="C37" i="8"/>
  <c r="B37" i="8"/>
  <c r="U36" i="8"/>
  <c r="C36" i="8"/>
  <c r="B36" i="8"/>
  <c r="U35" i="8"/>
  <c r="C35" i="8"/>
  <c r="B35" i="8"/>
  <c r="U34" i="8"/>
  <c r="C34" i="8"/>
  <c r="B34" i="8"/>
  <c r="U33" i="8"/>
  <c r="C33" i="8"/>
  <c r="B33" i="8"/>
  <c r="U32" i="8"/>
  <c r="C32" i="8"/>
  <c r="B32" i="8"/>
  <c r="U31" i="8"/>
  <c r="C31" i="8"/>
  <c r="B31" i="8"/>
  <c r="U30" i="8"/>
  <c r="C30" i="8"/>
  <c r="B30" i="8"/>
  <c r="U29" i="8"/>
  <c r="C29" i="8"/>
  <c r="B29" i="8"/>
  <c r="U28" i="8"/>
  <c r="C28" i="8"/>
  <c r="B28" i="8"/>
  <c r="U27" i="8"/>
  <c r="C27" i="8"/>
  <c r="B27" i="8"/>
  <c r="U26" i="8"/>
  <c r="B26" i="8"/>
  <c r="U25" i="8"/>
  <c r="B25" i="8"/>
  <c r="U24" i="8"/>
  <c r="B24" i="8"/>
  <c r="U23" i="8"/>
  <c r="U22" i="8"/>
  <c r="U21" i="8"/>
  <c r="U20" i="8"/>
  <c r="J20" i="8"/>
  <c r="I20" i="8"/>
  <c r="U19" i="8"/>
  <c r="K19" i="8"/>
  <c r="J19" i="8"/>
  <c r="I19" i="8"/>
  <c r="U18" i="8"/>
  <c r="K18" i="8"/>
  <c r="J18" i="8"/>
  <c r="I18" i="8"/>
  <c r="U17" i="8"/>
  <c r="K17" i="8"/>
  <c r="J17" i="8"/>
  <c r="I17" i="8"/>
  <c r="U16" i="8"/>
  <c r="K16" i="8"/>
  <c r="J16" i="8"/>
  <c r="I16" i="8"/>
  <c r="U15" i="8"/>
  <c r="K15" i="8"/>
  <c r="J15" i="8"/>
  <c r="I15" i="8"/>
  <c r="U14" i="8"/>
  <c r="K14" i="8"/>
  <c r="J14" i="8"/>
  <c r="I14" i="8"/>
  <c r="U13" i="8"/>
  <c r="K13" i="8"/>
  <c r="J13" i="8"/>
  <c r="I13" i="8"/>
  <c r="U12" i="8"/>
  <c r="K12" i="8"/>
  <c r="J12" i="8"/>
  <c r="I12" i="8"/>
  <c r="U11" i="8"/>
  <c r="K11" i="8"/>
  <c r="J11" i="8"/>
  <c r="I11" i="8"/>
  <c r="U10" i="8"/>
  <c r="K10" i="8"/>
  <c r="J10" i="8"/>
  <c r="I10" i="8"/>
  <c r="U9" i="8"/>
  <c r="K9" i="8"/>
  <c r="J9" i="8"/>
  <c r="I9" i="8"/>
  <c r="U8" i="8"/>
  <c r="K8" i="8"/>
  <c r="J8" i="8"/>
  <c r="I8" i="8"/>
  <c r="U7" i="8"/>
  <c r="K7" i="8"/>
  <c r="J7" i="8"/>
  <c r="I7" i="8"/>
  <c r="B7" i="8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G10" i="7" l="1"/>
  <c r="AA10" i="7"/>
  <c r="L10" i="7"/>
  <c r="AE10" i="7"/>
  <c r="O10" i="7"/>
  <c r="J10" i="7"/>
  <c r="AD10" i="7"/>
  <c r="AC10" i="7"/>
  <c r="P10" i="7"/>
  <c r="N10" i="7"/>
  <c r="AF10" i="7"/>
  <c r="Z10" i="7"/>
  <c r="R10" i="7"/>
  <c r="E10" i="7"/>
  <c r="K10" i="7"/>
  <c r="G10" i="7"/>
  <c r="Y10" i="7"/>
  <c r="Q10" i="7"/>
  <c r="W10" i="7" s="1"/>
  <c r="D10" i="7"/>
  <c r="AG8" i="7"/>
  <c r="Q8" i="7"/>
  <c r="W8" i="7" s="1"/>
  <c r="AE8" i="7"/>
  <c r="J8" i="7"/>
  <c r="AD8" i="7"/>
  <c r="Y8" i="7"/>
  <c r="AC8" i="7"/>
  <c r="R8" i="7"/>
  <c r="D8" i="7"/>
  <c r="N8" i="7"/>
  <c r="Z8" i="7"/>
  <c r="E8" i="7"/>
  <c r="AF8" i="7"/>
  <c r="AA8" i="7"/>
  <c r="P8" i="7"/>
  <c r="K8" i="7"/>
  <c r="O8" i="7"/>
  <c r="G8" i="7"/>
  <c r="L8" i="7"/>
  <c r="AG12" i="7"/>
  <c r="AA12" i="7"/>
  <c r="Q12" i="7"/>
  <c r="W12" i="7" s="1"/>
  <c r="O12" i="7"/>
  <c r="L12" i="7"/>
  <c r="Y12" i="7"/>
  <c r="AD12" i="7"/>
  <c r="R12" i="7"/>
  <c r="E12" i="7"/>
  <c r="N12" i="7"/>
  <c r="AE12" i="7"/>
  <c r="AF12" i="7"/>
  <c r="Z12" i="7"/>
  <c r="P12" i="7"/>
  <c r="G12" i="7"/>
  <c r="K12" i="7"/>
  <c r="D12" i="7"/>
  <c r="AC12" i="7"/>
  <c r="J12" i="7"/>
  <c r="AG9" i="7"/>
  <c r="AA9" i="7"/>
  <c r="R9" i="7"/>
  <c r="G9" i="7"/>
  <c r="Y9" i="7"/>
  <c r="AD9" i="7"/>
  <c r="AC9" i="7"/>
  <c r="O9" i="7"/>
  <c r="N9" i="7"/>
  <c r="AE9" i="7"/>
  <c r="P9" i="7"/>
  <c r="J9" i="7"/>
  <c r="AF9" i="7"/>
  <c r="Z9" i="7"/>
  <c r="Q9" i="7"/>
  <c r="W9" i="7" s="1"/>
  <c r="E9" i="7"/>
  <c r="K9" i="7"/>
  <c r="L9" i="7"/>
  <c r="D9" i="7"/>
  <c r="AG13" i="7"/>
  <c r="Z13" i="7"/>
  <c r="R13" i="7"/>
  <c r="AE13" i="7"/>
  <c r="D13" i="7"/>
  <c r="AD13" i="7"/>
  <c r="AA13" i="7"/>
  <c r="O13" i="7"/>
  <c r="AC13" i="7"/>
  <c r="J13" i="7"/>
  <c r="AF13" i="7"/>
  <c r="Y13" i="7"/>
  <c r="Q13" i="7"/>
  <c r="W13" i="7" s="1"/>
  <c r="E13" i="7"/>
  <c r="K13" i="7"/>
  <c r="G13" i="7"/>
  <c r="L13" i="7"/>
  <c r="N13" i="7"/>
  <c r="P13" i="7"/>
  <c r="AG7" i="7"/>
  <c r="AC7" i="7"/>
  <c r="P7" i="7"/>
  <c r="J7" i="7"/>
  <c r="R7" i="7"/>
  <c r="AD7" i="7"/>
  <c r="Y7" i="7"/>
  <c r="Q7" i="7"/>
  <c r="W7" i="7" s="1"/>
  <c r="G7" i="7"/>
  <c r="K7" i="7"/>
  <c r="AF7" i="7"/>
  <c r="AA7" i="7"/>
  <c r="O7" i="7"/>
  <c r="D7" i="7"/>
  <c r="E7" i="7"/>
  <c r="N7" i="7"/>
  <c r="AE7" i="7"/>
  <c r="Z7" i="7"/>
  <c r="L7" i="7"/>
  <c r="AG11" i="7"/>
  <c r="AA11" i="7"/>
  <c r="P11" i="7"/>
  <c r="K11" i="7"/>
  <c r="AD11" i="7"/>
  <c r="AC11" i="7"/>
  <c r="Q11" i="7"/>
  <c r="W11" i="7" s="1"/>
  <c r="L11" i="7"/>
  <c r="Y11" i="7"/>
  <c r="R11" i="7"/>
  <c r="D11" i="7"/>
  <c r="AF11" i="7"/>
  <c r="Z11" i="7"/>
  <c r="O11" i="7"/>
  <c r="E11" i="7"/>
  <c r="F11" i="7" s="1"/>
  <c r="J11" i="7"/>
  <c r="N11" i="7"/>
  <c r="G11" i="7"/>
  <c r="AE11" i="7"/>
  <c r="AG6" i="7"/>
  <c r="AC6" i="7"/>
  <c r="L6" i="7"/>
  <c r="R6" i="7"/>
  <c r="O6" i="7"/>
  <c r="AD6" i="7"/>
  <c r="Y6" i="7"/>
  <c r="Q6" i="7"/>
  <c r="W6" i="7" s="1"/>
  <c r="Z6" i="7"/>
  <c r="J6" i="7"/>
  <c r="AF6" i="7"/>
  <c r="AA6" i="7"/>
  <c r="E6" i="7"/>
  <c r="K6" i="7"/>
  <c r="P6" i="7"/>
  <c r="G6" i="7"/>
  <c r="N6" i="7"/>
  <c r="AE6" i="7"/>
  <c r="D6" i="7"/>
  <c r="AG5" i="7"/>
  <c r="AC5" i="7"/>
  <c r="P5" i="7"/>
  <c r="D5" i="7"/>
  <c r="J5" i="7"/>
  <c r="R5" i="7"/>
  <c r="L5" i="7"/>
  <c r="AD5" i="7"/>
  <c r="Y5" i="7"/>
  <c r="Q5" i="7"/>
  <c r="W5" i="7" s="1"/>
  <c r="E5" i="7"/>
  <c r="K5" i="7"/>
  <c r="AE5" i="7"/>
  <c r="G5" i="7"/>
  <c r="AF5" i="7"/>
  <c r="AA5" i="7"/>
  <c r="N5" i="7"/>
  <c r="Z5" i="7"/>
  <c r="O5" i="7"/>
  <c r="AG4" i="7"/>
  <c r="D4" i="7"/>
  <c r="N4" i="7"/>
  <c r="Z4" i="7"/>
  <c r="AD4" i="7"/>
  <c r="Y4" i="7"/>
  <c r="AC4" i="7"/>
  <c r="P4" i="7"/>
  <c r="O4" i="7"/>
  <c r="E4" i="7"/>
  <c r="F4" i="7" s="1"/>
  <c r="J4" i="7"/>
  <c r="AE4" i="7"/>
  <c r="K4" i="7"/>
  <c r="AF4" i="7"/>
  <c r="AA4" i="7"/>
  <c r="R4" i="7"/>
  <c r="G4" i="7"/>
  <c r="L4" i="7"/>
  <c r="Q4" i="7"/>
  <c r="W4" i="7" s="1"/>
  <c r="AD3" i="7"/>
  <c r="Y3" i="7"/>
  <c r="T3" i="7"/>
  <c r="P3" i="7"/>
  <c r="O3" i="7"/>
  <c r="L3" i="7"/>
  <c r="E3" i="7"/>
  <c r="AG3" i="7"/>
  <c r="AC3" i="7"/>
  <c r="H3" i="7"/>
  <c r="S3" i="7"/>
  <c r="K3" i="7"/>
  <c r="D3" i="7"/>
  <c r="AF3" i="7"/>
  <c r="AA3" i="7"/>
  <c r="W3" i="7"/>
  <c r="R3" i="7"/>
  <c r="J3" i="7"/>
  <c r="AE3" i="7"/>
  <c r="Z3" i="7"/>
  <c r="V3" i="7"/>
  <c r="Q3" i="7"/>
  <c r="N3" i="7"/>
  <c r="G3" i="7"/>
  <c r="B4" i="7"/>
  <c r="H4" i="7" s="1"/>
  <c r="C4" i="7"/>
  <c r="B5" i="7"/>
  <c r="H5" i="7" s="1"/>
  <c r="C5" i="7"/>
  <c r="B6" i="7"/>
  <c r="H6" i="7" s="1"/>
  <c r="C6" i="7"/>
  <c r="B7" i="7"/>
  <c r="H7" i="7" s="1"/>
  <c r="C7" i="7"/>
  <c r="B8" i="7"/>
  <c r="H8" i="7" s="1"/>
  <c r="C8" i="7"/>
  <c r="B9" i="7"/>
  <c r="H9" i="7" s="1"/>
  <c r="C9" i="7"/>
  <c r="B10" i="7"/>
  <c r="H10" i="7" s="1"/>
  <c r="C10" i="7"/>
  <c r="B11" i="7"/>
  <c r="H11" i="7" s="1"/>
  <c r="C11" i="7"/>
  <c r="B12" i="7"/>
  <c r="H12" i="7" s="1"/>
  <c r="C12" i="7"/>
  <c r="B13" i="7"/>
  <c r="H13" i="7" s="1"/>
  <c r="C13" i="7"/>
  <c r="B14" i="7"/>
  <c r="C14" i="7"/>
  <c r="B15" i="7"/>
  <c r="C15" i="7"/>
  <c r="B16" i="7"/>
  <c r="C16" i="7"/>
  <c r="B17" i="7"/>
  <c r="C17" i="7"/>
  <c r="B18" i="7"/>
  <c r="C18" i="7"/>
  <c r="B19" i="7"/>
  <c r="C19" i="7"/>
  <c r="C3" i="7"/>
  <c r="B3" i="7"/>
  <c r="O20" i="7" l="1"/>
  <c r="F13" i="7"/>
  <c r="M7" i="7"/>
  <c r="F7" i="7"/>
  <c r="M8" i="7"/>
  <c r="F10" i="7"/>
  <c r="F5" i="7"/>
  <c r="K20" i="7"/>
  <c r="M13" i="7"/>
  <c r="M4" i="7"/>
  <c r="M5" i="7"/>
  <c r="I13" i="7"/>
  <c r="I12" i="7"/>
  <c r="I11" i="7"/>
  <c r="I10" i="7"/>
  <c r="I9" i="7"/>
  <c r="I8" i="7"/>
  <c r="I7" i="7"/>
  <c r="I6" i="7"/>
  <c r="I5" i="7"/>
  <c r="I4" i="7"/>
  <c r="V9" i="7"/>
  <c r="T9" i="7"/>
  <c r="S9" i="7"/>
  <c r="AC20" i="7"/>
  <c r="AD20" i="7"/>
  <c r="AB11" i="7"/>
  <c r="S13" i="7"/>
  <c r="V13" i="7"/>
  <c r="X13" i="7" s="1"/>
  <c r="T13" i="7"/>
  <c r="AB13" i="7"/>
  <c r="M9" i="7"/>
  <c r="AB9" i="7"/>
  <c r="F12" i="7"/>
  <c r="M12" i="7"/>
  <c r="F8" i="7"/>
  <c r="M10" i="7"/>
  <c r="X9" i="7"/>
  <c r="AG20" i="7"/>
  <c r="M11" i="7"/>
  <c r="AB7" i="7"/>
  <c r="V7" i="7"/>
  <c r="X7" i="7" s="1"/>
  <c r="S7" i="7"/>
  <c r="T7" i="7"/>
  <c r="V8" i="7"/>
  <c r="X8" i="7" s="1"/>
  <c r="S8" i="7"/>
  <c r="T8" i="7"/>
  <c r="AB10" i="7"/>
  <c r="S12" i="7"/>
  <c r="V12" i="7"/>
  <c r="X12" i="7" s="1"/>
  <c r="T12" i="7"/>
  <c r="AB12" i="7"/>
  <c r="N20" i="7"/>
  <c r="AB6" i="7"/>
  <c r="S11" i="7"/>
  <c r="V11" i="7"/>
  <c r="X11" i="7" s="1"/>
  <c r="T11" i="7"/>
  <c r="F9" i="7"/>
  <c r="AB8" i="7"/>
  <c r="T10" i="7"/>
  <c r="V10" i="7"/>
  <c r="X10" i="7" s="1"/>
  <c r="S10" i="7"/>
  <c r="J20" i="7"/>
  <c r="V6" i="7"/>
  <c r="X6" i="7" s="1"/>
  <c r="T6" i="7"/>
  <c r="S6" i="7"/>
  <c r="M6" i="7"/>
  <c r="G20" i="7"/>
  <c r="F6" i="7"/>
  <c r="Q20" i="7"/>
  <c r="AF20" i="7"/>
  <c r="Y20" i="7"/>
  <c r="AB5" i="7"/>
  <c r="S5" i="7"/>
  <c r="T5" i="7"/>
  <c r="V5" i="7"/>
  <c r="X5" i="7" s="1"/>
  <c r="R20" i="7"/>
  <c r="Z20" i="7"/>
  <c r="P20" i="7"/>
  <c r="AB4" i="7"/>
  <c r="S4" i="7"/>
  <c r="V4" i="7"/>
  <c r="X4" i="7" s="1"/>
  <c r="T4" i="7"/>
  <c r="AE20" i="7"/>
  <c r="AA20" i="7"/>
  <c r="AB3" i="7"/>
  <c r="E20" i="7"/>
  <c r="F3" i="7"/>
  <c r="U3" i="7"/>
  <c r="I3" i="7"/>
  <c r="H20" i="7"/>
  <c r="M3" i="7"/>
  <c r="L20" i="7"/>
  <c r="W20" i="7"/>
  <c r="X3" i="7"/>
  <c r="N8" i="1"/>
  <c r="N9" i="1"/>
  <c r="N10" i="1"/>
  <c r="N11" i="1"/>
  <c r="N12" i="1"/>
  <c r="N13" i="1"/>
  <c r="N14" i="1"/>
  <c r="N19" i="1"/>
  <c r="M8" i="1"/>
  <c r="M9" i="1"/>
  <c r="M10" i="1"/>
  <c r="M11" i="1"/>
  <c r="M12" i="1"/>
  <c r="M13" i="1"/>
  <c r="M14" i="1"/>
  <c r="M15" i="1"/>
  <c r="M16" i="1"/>
  <c r="M18" i="1"/>
  <c r="M19" i="1"/>
  <c r="M7" i="1"/>
  <c r="L9" i="1"/>
  <c r="L10" i="1"/>
  <c r="L11" i="1"/>
  <c r="L12" i="1"/>
  <c r="L13" i="1"/>
  <c r="L14" i="1"/>
  <c r="L15" i="1"/>
  <c r="L16" i="1"/>
  <c r="L18" i="1"/>
  <c r="L19" i="1"/>
  <c r="U7" i="7" l="1"/>
  <c r="M20" i="7"/>
  <c r="U11" i="7"/>
  <c r="U5" i="7"/>
  <c r="U9" i="7"/>
  <c r="U6" i="7"/>
  <c r="I20" i="7"/>
  <c r="F20" i="7"/>
  <c r="AB20" i="7"/>
  <c r="U10" i="7"/>
  <c r="U12" i="7"/>
  <c r="U8" i="7"/>
  <c r="U13" i="7"/>
  <c r="T20" i="7"/>
  <c r="S20" i="7"/>
  <c r="U4" i="7"/>
  <c r="X20" i="7"/>
  <c r="V20" i="7"/>
  <c r="Z22" i="6"/>
  <c r="AA22" i="6" s="1"/>
  <c r="BT22" i="6" s="1"/>
  <c r="I22" i="6" s="1"/>
  <c r="C21" i="6"/>
  <c r="D21" i="6"/>
  <c r="X21" i="6"/>
  <c r="B21" i="6" s="1"/>
  <c r="AB21" i="6"/>
  <c r="AF21" i="6"/>
  <c r="AI21" i="6"/>
  <c r="AM21" i="6"/>
  <c r="AP21" i="6"/>
  <c r="AT21" i="6"/>
  <c r="AW21" i="6"/>
  <c r="BA21" i="6"/>
  <c r="BD21" i="6"/>
  <c r="BH21" i="6"/>
  <c r="BK21" i="6"/>
  <c r="BO21" i="6"/>
  <c r="BR21" i="6"/>
  <c r="C22" i="6"/>
  <c r="D22" i="6"/>
  <c r="F22" i="6"/>
  <c r="X22" i="6"/>
  <c r="B22" i="6" s="1"/>
  <c r="AB22" i="6"/>
  <c r="AF22" i="6"/>
  <c r="AI22" i="6"/>
  <c r="AM22" i="6"/>
  <c r="AP22" i="6"/>
  <c r="AT22" i="6"/>
  <c r="AW22" i="6"/>
  <c r="BA22" i="6"/>
  <c r="BD22" i="6"/>
  <c r="BH22" i="6"/>
  <c r="BK22" i="6"/>
  <c r="BO22" i="6"/>
  <c r="BR22" i="6"/>
  <c r="C23" i="6"/>
  <c r="D23" i="6"/>
  <c r="X23" i="6"/>
  <c r="B23" i="6" s="1"/>
  <c r="AB23" i="6"/>
  <c r="AF23" i="6"/>
  <c r="AI23" i="6"/>
  <c r="AM23" i="6"/>
  <c r="AP23" i="6"/>
  <c r="AT23" i="6"/>
  <c r="AW23" i="6"/>
  <c r="BA23" i="6"/>
  <c r="BD23" i="6"/>
  <c r="BH23" i="6"/>
  <c r="BK23" i="6"/>
  <c r="BO23" i="6"/>
  <c r="BR23" i="6"/>
  <c r="C24" i="6"/>
  <c r="D24" i="6"/>
  <c r="X24" i="6"/>
  <c r="F24" i="6" s="1"/>
  <c r="AB24" i="6"/>
  <c r="AF24" i="6"/>
  <c r="AI24" i="6"/>
  <c r="AM24" i="6"/>
  <c r="AP24" i="6"/>
  <c r="AT24" i="6"/>
  <c r="AW24" i="6"/>
  <c r="BA24" i="6"/>
  <c r="BD24" i="6"/>
  <c r="BH24" i="6"/>
  <c r="BK24" i="6"/>
  <c r="BO24" i="6"/>
  <c r="BR24" i="6"/>
  <c r="B25" i="6"/>
  <c r="C25" i="6"/>
  <c r="D25" i="6"/>
  <c r="X25" i="6"/>
  <c r="F25" i="6" s="1"/>
  <c r="AB25" i="6"/>
  <c r="AF25" i="6"/>
  <c r="AI25" i="6"/>
  <c r="AM25" i="6"/>
  <c r="AP25" i="6"/>
  <c r="AT25" i="6"/>
  <c r="AW25" i="6"/>
  <c r="BA25" i="6"/>
  <c r="BD25" i="6"/>
  <c r="BH25" i="6"/>
  <c r="BK25" i="6"/>
  <c r="BO25" i="6"/>
  <c r="BR25" i="6"/>
  <c r="C26" i="6"/>
  <c r="D26" i="6"/>
  <c r="X26" i="6"/>
  <c r="F26" i="6" s="1"/>
  <c r="AB26" i="6"/>
  <c r="AF26" i="6"/>
  <c r="AI26" i="6"/>
  <c r="AM26" i="6"/>
  <c r="AP26" i="6"/>
  <c r="AT26" i="6"/>
  <c r="AW26" i="6"/>
  <c r="BA26" i="6"/>
  <c r="BD26" i="6"/>
  <c r="BH26" i="6"/>
  <c r="BK26" i="6"/>
  <c r="BO26" i="6"/>
  <c r="BR26" i="6"/>
  <c r="C27" i="6"/>
  <c r="D27" i="6"/>
  <c r="X27" i="6"/>
  <c r="F27" i="6" s="1"/>
  <c r="AB27" i="6"/>
  <c r="AF27" i="6"/>
  <c r="AI27" i="6"/>
  <c r="AM27" i="6"/>
  <c r="AP27" i="6"/>
  <c r="AT27" i="6"/>
  <c r="AW27" i="6"/>
  <c r="BA27" i="6"/>
  <c r="BD27" i="6"/>
  <c r="BH27" i="6"/>
  <c r="BK27" i="6"/>
  <c r="BO27" i="6"/>
  <c r="BR27" i="6"/>
  <c r="C28" i="6"/>
  <c r="D28" i="6"/>
  <c r="X28" i="6"/>
  <c r="B28" i="6" s="1"/>
  <c r="AB28" i="6"/>
  <c r="AF28" i="6"/>
  <c r="AI28" i="6"/>
  <c r="AM28" i="6"/>
  <c r="AP28" i="6"/>
  <c r="AT28" i="6"/>
  <c r="AW28" i="6"/>
  <c r="BA28" i="6"/>
  <c r="BD28" i="6"/>
  <c r="BH28" i="6"/>
  <c r="BK28" i="6"/>
  <c r="BO28" i="6"/>
  <c r="BR28" i="6"/>
  <c r="C29" i="6"/>
  <c r="D29" i="6"/>
  <c r="X29" i="6"/>
  <c r="F29" i="6" s="1"/>
  <c r="AB29" i="6"/>
  <c r="AF29" i="6"/>
  <c r="AI29" i="6"/>
  <c r="AM29" i="6"/>
  <c r="AP29" i="6"/>
  <c r="AT29" i="6"/>
  <c r="AW29" i="6"/>
  <c r="BA29" i="6"/>
  <c r="BD29" i="6"/>
  <c r="BH29" i="6"/>
  <c r="BK29" i="6"/>
  <c r="BO29" i="6"/>
  <c r="BR29" i="6"/>
  <c r="C30" i="6"/>
  <c r="D30" i="6"/>
  <c r="X30" i="6"/>
  <c r="B30" i="6" s="1"/>
  <c r="AB30" i="6"/>
  <c r="AF30" i="6"/>
  <c r="AI30" i="6"/>
  <c r="AM30" i="6"/>
  <c r="AP30" i="6"/>
  <c r="AT30" i="6"/>
  <c r="AW30" i="6"/>
  <c r="BA30" i="6"/>
  <c r="BD30" i="6"/>
  <c r="BH30" i="6"/>
  <c r="BK30" i="6"/>
  <c r="BO30" i="6"/>
  <c r="BR30" i="6"/>
  <c r="C31" i="6"/>
  <c r="D31" i="6"/>
  <c r="X31" i="6"/>
  <c r="F31" i="6" s="1"/>
  <c r="AB31" i="6"/>
  <c r="AF31" i="6"/>
  <c r="AI31" i="6"/>
  <c r="AM31" i="6"/>
  <c r="AP31" i="6"/>
  <c r="AT31" i="6"/>
  <c r="AW31" i="6"/>
  <c r="BA31" i="6"/>
  <c r="BD31" i="6"/>
  <c r="BH31" i="6"/>
  <c r="BK31" i="6"/>
  <c r="BO31" i="6"/>
  <c r="BR31" i="6"/>
  <c r="C32" i="6"/>
  <c r="D32" i="6"/>
  <c r="X32" i="6"/>
  <c r="B32" i="6" s="1"/>
  <c r="AB32" i="6"/>
  <c r="AF32" i="6"/>
  <c r="AI32" i="6"/>
  <c r="AM32" i="6"/>
  <c r="AP32" i="6"/>
  <c r="AT32" i="6"/>
  <c r="AW32" i="6"/>
  <c r="BA32" i="6"/>
  <c r="BD32" i="6"/>
  <c r="BH32" i="6"/>
  <c r="BK32" i="6"/>
  <c r="BO32" i="6"/>
  <c r="BR32" i="6"/>
  <c r="C33" i="6"/>
  <c r="D33" i="6"/>
  <c r="X33" i="6"/>
  <c r="F33" i="6" s="1"/>
  <c r="AB33" i="6"/>
  <c r="AF33" i="6"/>
  <c r="AI33" i="6"/>
  <c r="AM33" i="6"/>
  <c r="AP33" i="6"/>
  <c r="AT33" i="6"/>
  <c r="AW33" i="6"/>
  <c r="BA33" i="6"/>
  <c r="BD33" i="6"/>
  <c r="BH33" i="6"/>
  <c r="BK33" i="6"/>
  <c r="BO33" i="6"/>
  <c r="BR33" i="6"/>
  <c r="C34" i="6"/>
  <c r="D34" i="6"/>
  <c r="X34" i="6"/>
  <c r="B34" i="6" s="1"/>
  <c r="AB34" i="6"/>
  <c r="AF34" i="6"/>
  <c r="AI34" i="6"/>
  <c r="AM34" i="6"/>
  <c r="AP34" i="6"/>
  <c r="AT34" i="6"/>
  <c r="AW34" i="6"/>
  <c r="BA34" i="6"/>
  <c r="BD34" i="6"/>
  <c r="BH34" i="6"/>
  <c r="BK34" i="6"/>
  <c r="BO34" i="6"/>
  <c r="BR34" i="6"/>
  <c r="C35" i="6"/>
  <c r="D35" i="6"/>
  <c r="X35" i="6"/>
  <c r="F35" i="6" s="1"/>
  <c r="AB35" i="6"/>
  <c r="AF35" i="6"/>
  <c r="AI35" i="6"/>
  <c r="AM35" i="6"/>
  <c r="AP35" i="6"/>
  <c r="AT35" i="6"/>
  <c r="AW35" i="6"/>
  <c r="BA35" i="6"/>
  <c r="BD35" i="6"/>
  <c r="BH35" i="6"/>
  <c r="BK35" i="6"/>
  <c r="BO35" i="6"/>
  <c r="BR35" i="6"/>
  <c r="C36" i="6"/>
  <c r="D36" i="6"/>
  <c r="X36" i="6"/>
  <c r="B36" i="6" s="1"/>
  <c r="AB36" i="6"/>
  <c r="AF36" i="6"/>
  <c r="AI36" i="6"/>
  <c r="AM36" i="6"/>
  <c r="AP36" i="6"/>
  <c r="AT36" i="6"/>
  <c r="AW36" i="6"/>
  <c r="BA36" i="6"/>
  <c r="BD36" i="6"/>
  <c r="BH36" i="6"/>
  <c r="BK36" i="6"/>
  <c r="BO36" i="6"/>
  <c r="BR36" i="6"/>
  <c r="C37" i="6"/>
  <c r="D37" i="6"/>
  <c r="X37" i="6"/>
  <c r="F37" i="6" s="1"/>
  <c r="AB37" i="6"/>
  <c r="AF37" i="6"/>
  <c r="AI37" i="6"/>
  <c r="AM37" i="6"/>
  <c r="AP37" i="6"/>
  <c r="AT37" i="6"/>
  <c r="AW37" i="6"/>
  <c r="BA37" i="6"/>
  <c r="BD37" i="6"/>
  <c r="BH37" i="6"/>
  <c r="BK37" i="6"/>
  <c r="BO37" i="6"/>
  <c r="BR37" i="6"/>
  <c r="C38" i="6"/>
  <c r="D38" i="6"/>
  <c r="X38" i="6"/>
  <c r="B38" i="6" s="1"/>
  <c r="AB38" i="6"/>
  <c r="AF38" i="6"/>
  <c r="AI38" i="6"/>
  <c r="AM38" i="6"/>
  <c r="AP38" i="6"/>
  <c r="AT38" i="6"/>
  <c r="AW38" i="6"/>
  <c r="BA38" i="6"/>
  <c r="BD38" i="6"/>
  <c r="BH38" i="6"/>
  <c r="BK38" i="6"/>
  <c r="BO38" i="6"/>
  <c r="BR38" i="6"/>
  <c r="U20" i="7" l="1"/>
  <c r="F38" i="6"/>
  <c r="B37" i="6"/>
  <c r="F36" i="6"/>
  <c r="B35" i="6"/>
  <c r="F34" i="6"/>
  <c r="B33" i="6"/>
  <c r="F32" i="6"/>
  <c r="B31" i="6"/>
  <c r="F30" i="6"/>
  <c r="B29" i="6"/>
  <c r="F28" i="6"/>
  <c r="B27" i="6"/>
  <c r="Z36" i="6"/>
  <c r="AA36" i="6" s="1"/>
  <c r="BT36" i="6" s="1"/>
  <c r="I36" i="6" s="1"/>
  <c r="Z32" i="6"/>
  <c r="AA32" i="6" s="1"/>
  <c r="BT32" i="6" s="1"/>
  <c r="I32" i="6" s="1"/>
  <c r="Z28" i="6"/>
  <c r="AA28" i="6" s="1"/>
  <c r="BT28" i="6" s="1"/>
  <c r="I28" i="6" s="1"/>
  <c r="Z24" i="6"/>
  <c r="AA24" i="6" s="1"/>
  <c r="BT24" i="6" s="1"/>
  <c r="I24" i="6" s="1"/>
  <c r="Z35" i="6"/>
  <c r="AA35" i="6" s="1"/>
  <c r="BT35" i="6" s="1"/>
  <c r="I35" i="6" s="1"/>
  <c r="Z31" i="6"/>
  <c r="Z27" i="6"/>
  <c r="AA27" i="6" s="1"/>
  <c r="BT27" i="6" s="1"/>
  <c r="I27" i="6" s="1"/>
  <c r="Z23" i="6"/>
  <c r="AA23" i="6" s="1"/>
  <c r="BT23" i="6" s="1"/>
  <c r="I23" i="6" s="1"/>
  <c r="B26" i="6"/>
  <c r="B24" i="6"/>
  <c r="Z38" i="6"/>
  <c r="AA38" i="6" s="1"/>
  <c r="BT38" i="6" s="1"/>
  <c r="I38" i="6" s="1"/>
  <c r="Z34" i="6"/>
  <c r="AA34" i="6" s="1"/>
  <c r="BT34" i="6" s="1"/>
  <c r="I34" i="6" s="1"/>
  <c r="Z30" i="6"/>
  <c r="AA30" i="6" s="1"/>
  <c r="BT30" i="6" s="1"/>
  <c r="I30" i="6" s="1"/>
  <c r="Z26" i="6"/>
  <c r="AA26" i="6" s="1"/>
  <c r="BT26" i="6" s="1"/>
  <c r="I26" i="6" s="1"/>
  <c r="Z37" i="6"/>
  <c r="AA37" i="6" s="1"/>
  <c r="BT37" i="6" s="1"/>
  <c r="I37" i="6" s="1"/>
  <c r="Z33" i="6"/>
  <c r="AA33" i="6" s="1"/>
  <c r="BT33" i="6" s="1"/>
  <c r="I33" i="6" s="1"/>
  <c r="Z29" i="6"/>
  <c r="AA29" i="6" s="1"/>
  <c r="BT29" i="6" s="1"/>
  <c r="I29" i="6" s="1"/>
  <c r="Z25" i="6"/>
  <c r="AA25" i="6" s="1"/>
  <c r="BT25" i="6" s="1"/>
  <c r="I25" i="6" s="1"/>
  <c r="Z21" i="6"/>
  <c r="AA21" i="6" s="1"/>
  <c r="BT21" i="6" s="1"/>
  <c r="I21" i="6" s="1"/>
  <c r="AA31" i="6"/>
  <c r="BT31" i="6" s="1"/>
  <c r="I31" i="6" s="1"/>
  <c r="F23" i="6"/>
  <c r="F21" i="6"/>
  <c r="AP8" i="6"/>
  <c r="BR20" i="6"/>
  <c r="BO20" i="6"/>
  <c r="BK20" i="6"/>
  <c r="BH20" i="6"/>
  <c r="BD20" i="6"/>
  <c r="BA20" i="6"/>
  <c r="AW20" i="6"/>
  <c r="AT20" i="6"/>
  <c r="AP20" i="6"/>
  <c r="AM20" i="6"/>
  <c r="AI20" i="6"/>
  <c r="AF20" i="6"/>
  <c r="AB20" i="6"/>
  <c r="X20" i="6"/>
  <c r="D20" i="6"/>
  <c r="C20" i="6"/>
  <c r="BR19" i="6"/>
  <c r="BO19" i="6"/>
  <c r="BK19" i="6"/>
  <c r="BH19" i="6"/>
  <c r="BD19" i="6"/>
  <c r="BA19" i="6"/>
  <c r="AW19" i="6"/>
  <c r="AT19" i="6"/>
  <c r="AP19" i="6"/>
  <c r="AM19" i="6"/>
  <c r="AI19" i="6"/>
  <c r="AF19" i="6"/>
  <c r="AB19" i="6"/>
  <c r="X19" i="6"/>
  <c r="F19" i="6" s="1"/>
  <c r="D19" i="6"/>
  <c r="C19" i="6"/>
  <c r="BR18" i="6"/>
  <c r="BO18" i="6"/>
  <c r="BK18" i="6"/>
  <c r="BH18" i="6"/>
  <c r="BD18" i="6"/>
  <c r="BA18" i="6"/>
  <c r="AW18" i="6"/>
  <c r="AT18" i="6"/>
  <c r="AP18" i="6"/>
  <c r="AM18" i="6"/>
  <c r="AI18" i="6"/>
  <c r="AF18" i="6"/>
  <c r="AB18" i="6"/>
  <c r="X18" i="6"/>
  <c r="D18" i="6"/>
  <c r="C18" i="6"/>
  <c r="BR17" i="6"/>
  <c r="BO17" i="6"/>
  <c r="BK17" i="6"/>
  <c r="BH17" i="6"/>
  <c r="BD17" i="6"/>
  <c r="BA17" i="6"/>
  <c r="AW17" i="6"/>
  <c r="AT17" i="6"/>
  <c r="AP17" i="6"/>
  <c r="AM17" i="6"/>
  <c r="AI17" i="6"/>
  <c r="AF17" i="6"/>
  <c r="AB17" i="6"/>
  <c r="X17" i="6"/>
  <c r="F17" i="6"/>
  <c r="D17" i="6"/>
  <c r="C17" i="6"/>
  <c r="BR16" i="6"/>
  <c r="BO16" i="6"/>
  <c r="BK16" i="6"/>
  <c r="BH16" i="6"/>
  <c r="BD16" i="6"/>
  <c r="BA16" i="6"/>
  <c r="AW16" i="6"/>
  <c r="AT16" i="6"/>
  <c r="AP16" i="6"/>
  <c r="AM16" i="6"/>
  <c r="AI16" i="6"/>
  <c r="AF16" i="6"/>
  <c r="AB16" i="6"/>
  <c r="X16" i="6"/>
  <c r="D16" i="6"/>
  <c r="C16" i="6"/>
  <c r="BR15" i="6"/>
  <c r="BO15" i="6"/>
  <c r="BK15" i="6"/>
  <c r="BH15" i="6"/>
  <c r="BD15" i="6"/>
  <c r="BA15" i="6"/>
  <c r="AW15" i="6"/>
  <c r="AT15" i="6"/>
  <c r="AP15" i="6"/>
  <c r="AM15" i="6"/>
  <c r="AI15" i="6"/>
  <c r="AF15" i="6"/>
  <c r="AB15" i="6"/>
  <c r="X15" i="6"/>
  <c r="F15" i="6"/>
  <c r="D15" i="6"/>
  <c r="C15" i="6"/>
  <c r="BR14" i="6"/>
  <c r="BO14" i="6"/>
  <c r="BK14" i="6"/>
  <c r="BH14" i="6"/>
  <c r="BD14" i="6"/>
  <c r="BA14" i="6"/>
  <c r="AW14" i="6"/>
  <c r="AT14" i="6"/>
  <c r="AP14" i="6"/>
  <c r="AM14" i="6"/>
  <c r="AI14" i="6"/>
  <c r="AF14" i="6"/>
  <c r="AB14" i="6"/>
  <c r="X14" i="6"/>
  <c r="D14" i="6"/>
  <c r="C14" i="6"/>
  <c r="BR13" i="6"/>
  <c r="BO13" i="6"/>
  <c r="BK13" i="6"/>
  <c r="BH13" i="6"/>
  <c r="BD13" i="6"/>
  <c r="BA13" i="6"/>
  <c r="AW13" i="6"/>
  <c r="AT13" i="6"/>
  <c r="AP13" i="6"/>
  <c r="AM13" i="6"/>
  <c r="AI13" i="6"/>
  <c r="AF13" i="6"/>
  <c r="AB13" i="6"/>
  <c r="X13" i="6"/>
  <c r="Z13" i="6" s="1"/>
  <c r="AA13" i="6" s="1"/>
  <c r="BT13" i="6" s="1"/>
  <c r="I13" i="6" s="1"/>
  <c r="D13" i="6"/>
  <c r="C13" i="6"/>
  <c r="B13" i="6"/>
  <c r="BR12" i="6"/>
  <c r="BO12" i="6"/>
  <c r="BK12" i="6"/>
  <c r="BH12" i="6"/>
  <c r="BD12" i="6"/>
  <c r="BA12" i="6"/>
  <c r="AW12" i="6"/>
  <c r="AT12" i="6"/>
  <c r="AP12" i="6"/>
  <c r="AM12" i="6"/>
  <c r="AI12" i="6"/>
  <c r="AF12" i="6"/>
  <c r="AB12" i="6"/>
  <c r="X12" i="6"/>
  <c r="D12" i="6"/>
  <c r="C12" i="6"/>
  <c r="BR11" i="6"/>
  <c r="BO11" i="6"/>
  <c r="BK11" i="6"/>
  <c r="BH11" i="6"/>
  <c r="BD11" i="6"/>
  <c r="BA11" i="6"/>
  <c r="AW11" i="6"/>
  <c r="AT11" i="6"/>
  <c r="AP11" i="6"/>
  <c r="AM11" i="6"/>
  <c r="AI11" i="6"/>
  <c r="AF11" i="6"/>
  <c r="AB11" i="6"/>
  <c r="X11" i="6"/>
  <c r="D11" i="6"/>
  <c r="C11" i="6"/>
  <c r="BR10" i="6"/>
  <c r="BO10" i="6"/>
  <c r="BK10" i="6"/>
  <c r="BH10" i="6"/>
  <c r="BD10" i="6"/>
  <c r="BA10" i="6"/>
  <c r="AW10" i="6"/>
  <c r="AT10" i="6"/>
  <c r="AP10" i="6"/>
  <c r="AM10" i="6"/>
  <c r="AF10" i="6"/>
  <c r="AI10" i="6" s="1"/>
  <c r="AB10" i="6"/>
  <c r="X10" i="6"/>
  <c r="D10" i="6"/>
  <c r="C10" i="6"/>
  <c r="BR9" i="6"/>
  <c r="BO9" i="6"/>
  <c r="BK9" i="6"/>
  <c r="BH9" i="6"/>
  <c r="BD9" i="6"/>
  <c r="BA9" i="6"/>
  <c r="AW9" i="6"/>
  <c r="AT9" i="6"/>
  <c r="AP9" i="6"/>
  <c r="AM9" i="6"/>
  <c r="AI9" i="6"/>
  <c r="AF9" i="6"/>
  <c r="AB9" i="6"/>
  <c r="X9" i="6"/>
  <c r="D9" i="6"/>
  <c r="C9" i="6"/>
  <c r="BR8" i="6"/>
  <c r="BO8" i="6"/>
  <c r="BK8" i="6"/>
  <c r="BH8" i="6"/>
  <c r="BD8" i="6"/>
  <c r="BA8" i="6"/>
  <c r="AT8" i="6"/>
  <c r="AW8" i="6" s="1"/>
  <c r="AM8" i="6"/>
  <c r="AF8" i="6"/>
  <c r="AI8" i="6" s="1"/>
  <c r="AB8" i="6"/>
  <c r="X8" i="6"/>
  <c r="D8" i="6"/>
  <c r="C8" i="6"/>
  <c r="BR7" i="6"/>
  <c r="BO7" i="6"/>
  <c r="BK7" i="6"/>
  <c r="BH7" i="6"/>
  <c r="BD7" i="6"/>
  <c r="BA7" i="6"/>
  <c r="AW7" i="6"/>
  <c r="AT7" i="6"/>
  <c r="AP7" i="6"/>
  <c r="AM7" i="6"/>
  <c r="AI7" i="6"/>
  <c r="AF7" i="6"/>
  <c r="AB7" i="6"/>
  <c r="X7" i="6"/>
  <c r="F7" i="6"/>
  <c r="D7" i="6"/>
  <c r="C7" i="6"/>
  <c r="B7" i="6"/>
  <c r="BR6" i="6"/>
  <c r="BO6" i="6"/>
  <c r="BK6" i="6"/>
  <c r="BH6" i="6"/>
  <c r="BD6" i="6"/>
  <c r="BA6" i="6"/>
  <c r="AW6" i="6"/>
  <c r="AT6" i="6"/>
  <c r="AP6" i="6"/>
  <c r="AM6" i="6"/>
  <c r="AI6" i="6"/>
  <c r="AF6" i="6"/>
  <c r="AB6" i="6"/>
  <c r="X6" i="6"/>
  <c r="D6" i="6"/>
  <c r="C6" i="6"/>
  <c r="Z7" i="6" l="1"/>
  <c r="AA7" i="6" s="1"/>
  <c r="BT7" i="6" s="1"/>
  <c r="I7" i="6" s="1"/>
  <c r="B8" i="6"/>
  <c r="Z8" i="6"/>
  <c r="AA8" i="6" s="1"/>
  <c r="BT8" i="6" s="1"/>
  <c r="I8" i="6" s="1"/>
  <c r="Z9" i="6"/>
  <c r="AA9" i="6" s="1"/>
  <c r="BT9" i="6" s="1"/>
  <c r="I9" i="6" s="1"/>
  <c r="B10" i="6"/>
  <c r="Z10" i="6"/>
  <c r="F11" i="6"/>
  <c r="Z11" i="6"/>
  <c r="B12" i="6"/>
  <c r="Z12" i="6"/>
  <c r="AA12" i="6" s="1"/>
  <c r="BT12" i="6" s="1"/>
  <c r="I12" i="6" s="1"/>
  <c r="Z15" i="6"/>
  <c r="AA15" i="6" s="1"/>
  <c r="BT15" i="6" s="1"/>
  <c r="I15" i="6" s="1"/>
  <c r="B16" i="6"/>
  <c r="Z16" i="6"/>
  <c r="AA16" i="6" s="1"/>
  <c r="BT16" i="6" s="1"/>
  <c r="I16" i="6" s="1"/>
  <c r="B14" i="6"/>
  <c r="Z14" i="6"/>
  <c r="AA14" i="6" s="1"/>
  <c r="BT14" i="6" s="1"/>
  <c r="I14" i="6" s="1"/>
  <c r="B6" i="6"/>
  <c r="Z6" i="6"/>
  <c r="AA6" i="6" s="1"/>
  <c r="BT6" i="6" s="1"/>
  <c r="I6" i="6" s="1"/>
  <c r="B11" i="6"/>
  <c r="F13" i="6"/>
  <c r="Z17" i="6"/>
  <c r="AA17" i="6" s="1"/>
  <c r="BT17" i="6" s="1"/>
  <c r="I17" i="6" s="1"/>
  <c r="B18" i="6"/>
  <c r="Z18" i="6"/>
  <c r="AA18" i="6" s="1"/>
  <c r="BT18" i="6" s="1"/>
  <c r="I18" i="6" s="1"/>
  <c r="Z19" i="6"/>
  <c r="AA19" i="6" s="1"/>
  <c r="BT19" i="6" s="1"/>
  <c r="I19" i="6" s="1"/>
  <c r="B20" i="6"/>
  <c r="Z20" i="6"/>
  <c r="AA20" i="6" s="1"/>
  <c r="BT20" i="6" s="1"/>
  <c r="I20" i="6" s="1"/>
  <c r="F9" i="6"/>
  <c r="AA11" i="6"/>
  <c r="BT11" i="6" s="1"/>
  <c r="I11" i="6" s="1"/>
  <c r="B9" i="6"/>
  <c r="AA10" i="6"/>
  <c r="BT10" i="6" s="1"/>
  <c r="I10" i="6" s="1"/>
  <c r="B15" i="6"/>
  <c r="B17" i="6"/>
  <c r="B19" i="6"/>
  <c r="F6" i="6"/>
  <c r="F8" i="6"/>
  <c r="F10" i="6"/>
  <c r="F12" i="6"/>
  <c r="F14" i="6"/>
  <c r="F16" i="6"/>
  <c r="F18" i="6"/>
  <c r="F20" i="6"/>
  <c r="BR8" i="1"/>
  <c r="BR9" i="1"/>
  <c r="BR10" i="1"/>
  <c r="BR11" i="1"/>
  <c r="BR12" i="1"/>
  <c r="BR13" i="1"/>
  <c r="BR14" i="1"/>
  <c r="BR15" i="1"/>
  <c r="BR16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K8" i="1"/>
  <c r="BK9" i="1"/>
  <c r="BK10" i="1"/>
  <c r="BK11" i="1"/>
  <c r="BK12" i="1"/>
  <c r="BK13" i="1"/>
  <c r="BK14" i="1"/>
  <c r="BK15" i="1"/>
  <c r="BK16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R7" i="1"/>
  <c r="BK7" i="1"/>
  <c r="BD37" i="1"/>
  <c r="BD38" i="1"/>
  <c r="BD39" i="1"/>
  <c r="BD40" i="1"/>
  <c r="BD8" i="1"/>
  <c r="BD9" i="1"/>
  <c r="BD11" i="1"/>
  <c r="BD12" i="1"/>
  <c r="BD13" i="1"/>
  <c r="BD14" i="1"/>
  <c r="BD15" i="1"/>
  <c r="BD16" i="1"/>
  <c r="BD18" i="1"/>
  <c r="BD19" i="1"/>
  <c r="BD20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D33" i="1"/>
  <c r="BD34" i="1"/>
  <c r="BD35" i="1"/>
  <c r="BD36" i="1"/>
  <c r="BD7" i="1"/>
  <c r="AW8" i="1"/>
  <c r="AW9" i="1"/>
  <c r="AW11" i="1"/>
  <c r="AW12" i="1"/>
  <c r="AW13" i="1"/>
  <c r="AW14" i="1"/>
  <c r="AW15" i="1"/>
  <c r="AW16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7" i="1"/>
  <c r="AP8" i="1"/>
  <c r="AP9" i="1"/>
  <c r="AP11" i="1"/>
  <c r="AP12" i="1"/>
  <c r="AP13" i="1"/>
  <c r="AP14" i="1"/>
  <c r="AP15" i="1"/>
  <c r="AP16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7" i="1"/>
  <c r="AI8" i="1" l="1"/>
  <c r="AI9" i="1"/>
  <c r="AI11" i="1"/>
  <c r="AI13" i="1"/>
  <c r="AI14" i="1"/>
  <c r="AI16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D16" i="1" l="1"/>
  <c r="C16" i="1"/>
  <c r="AB8" i="1" l="1"/>
  <c r="AB9" i="1"/>
  <c r="AB10" i="1"/>
  <c r="AB11" i="1"/>
  <c r="AB12" i="1"/>
  <c r="AB13" i="1"/>
  <c r="AB14" i="1"/>
  <c r="AB15" i="1"/>
  <c r="AB16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7" i="1"/>
  <c r="X9" i="1" l="1"/>
  <c r="Z9" i="1" s="1"/>
  <c r="AF12" i="1" l="1"/>
  <c r="AI12" i="1" s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D8" i="1"/>
  <c r="D9" i="1"/>
  <c r="D10" i="1"/>
  <c r="D11" i="1"/>
  <c r="D12" i="1"/>
  <c r="D13" i="1"/>
  <c r="D14" i="1"/>
  <c r="D15" i="1"/>
  <c r="D18" i="1"/>
  <c r="D19" i="1"/>
  <c r="D20" i="1"/>
  <c r="D7" i="1"/>
  <c r="C8" i="1"/>
  <c r="C9" i="1"/>
  <c r="C10" i="1"/>
  <c r="C11" i="1"/>
  <c r="C12" i="1"/>
  <c r="C13" i="1"/>
  <c r="C14" i="1"/>
  <c r="C15" i="1"/>
  <c r="C18" i="1"/>
  <c r="C19" i="1"/>
  <c r="C20" i="1"/>
  <c r="C7" i="1"/>
  <c r="F93" i="6" l="1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B77" i="6"/>
  <c r="F76" i="6"/>
  <c r="B76" i="6"/>
  <c r="F75" i="6"/>
  <c r="B75" i="6"/>
  <c r="F74" i="6"/>
  <c r="B74" i="6"/>
  <c r="F73" i="6"/>
  <c r="B73" i="6"/>
  <c r="F72" i="6"/>
  <c r="B72" i="6"/>
  <c r="F71" i="6"/>
  <c r="B71" i="6"/>
  <c r="F70" i="6"/>
  <c r="B70" i="6"/>
  <c r="F69" i="6"/>
  <c r="B69" i="6"/>
  <c r="F68" i="6"/>
  <c r="B68" i="6"/>
  <c r="F67" i="6"/>
  <c r="B67" i="6"/>
  <c r="F66" i="6"/>
  <c r="B66" i="6"/>
  <c r="F65" i="6"/>
  <c r="B65" i="6"/>
  <c r="F64" i="6"/>
  <c r="B64" i="6"/>
  <c r="F63" i="6"/>
  <c r="B63" i="6"/>
  <c r="F62" i="6"/>
  <c r="B62" i="6"/>
  <c r="F61" i="6"/>
  <c r="B61" i="6"/>
  <c r="F60" i="6"/>
  <c r="B60" i="6"/>
  <c r="F59" i="6"/>
  <c r="B59" i="6"/>
  <c r="F58" i="6"/>
  <c r="B58" i="6"/>
  <c r="F57" i="6"/>
  <c r="B57" i="6"/>
  <c r="F56" i="6"/>
  <c r="B56" i="6"/>
  <c r="F55" i="6"/>
  <c r="B55" i="6"/>
  <c r="F54" i="6"/>
  <c r="B54" i="6"/>
  <c r="F53" i="6"/>
  <c r="B53" i="6"/>
  <c r="F52" i="6"/>
  <c r="B52" i="6"/>
  <c r="F51" i="6"/>
  <c r="B51" i="6"/>
  <c r="F50" i="6"/>
  <c r="B50" i="6"/>
  <c r="F49" i="6"/>
  <c r="B49" i="6"/>
  <c r="F48" i="6"/>
  <c r="B48" i="6"/>
  <c r="F47" i="6"/>
  <c r="B47" i="6"/>
  <c r="F46" i="6"/>
  <c r="B46" i="6"/>
  <c r="F45" i="6"/>
  <c r="B45" i="6"/>
  <c r="F44" i="6"/>
  <c r="B44" i="6"/>
  <c r="F43" i="6"/>
  <c r="B43" i="6"/>
  <c r="F42" i="6"/>
  <c r="B42" i="6"/>
  <c r="F41" i="6"/>
  <c r="B41" i="6"/>
  <c r="F40" i="6"/>
  <c r="B40" i="6"/>
  <c r="F39" i="6"/>
  <c r="B39" i="6"/>
  <c r="X7" i="1" l="1"/>
  <c r="Z7" i="1" s="1"/>
  <c r="AF7" i="1"/>
  <c r="AI7" i="1" s="1"/>
  <c r="AM7" i="1"/>
  <c r="AT7" i="1"/>
  <c r="BA7" i="1"/>
  <c r="BH7" i="1"/>
  <c r="BO7" i="1"/>
  <c r="BO40" i="1"/>
  <c r="BO39" i="1"/>
  <c r="BO38" i="1"/>
  <c r="BO37" i="1"/>
  <c r="BO36" i="1"/>
  <c r="BO35" i="1"/>
  <c r="BO34" i="1"/>
  <c r="BO33" i="1"/>
  <c r="BO32" i="1"/>
  <c r="BO31" i="1"/>
  <c r="BO30" i="1"/>
  <c r="BO29" i="1"/>
  <c r="BO28" i="1"/>
  <c r="BO27" i="1"/>
  <c r="BO26" i="1"/>
  <c r="BO25" i="1"/>
  <c r="BO24" i="1"/>
  <c r="BO23" i="1"/>
  <c r="BO22" i="1"/>
  <c r="BO21" i="1"/>
  <c r="BO20" i="1"/>
  <c r="BO19" i="1"/>
  <c r="BO18" i="1"/>
  <c r="BO16" i="1"/>
  <c r="BO15" i="1"/>
  <c r="BO14" i="1"/>
  <c r="BO13" i="1"/>
  <c r="BO12" i="1"/>
  <c r="BO11" i="1"/>
  <c r="BO10" i="1"/>
  <c r="BO9" i="1"/>
  <c r="BO8" i="1"/>
  <c r="BH40" i="1"/>
  <c r="BH39" i="1"/>
  <c r="BH38" i="1"/>
  <c r="BH37" i="1"/>
  <c r="BH36" i="1"/>
  <c r="BH35" i="1"/>
  <c r="BH34" i="1"/>
  <c r="BH33" i="1"/>
  <c r="BH32" i="1"/>
  <c r="BH31" i="1"/>
  <c r="BH30" i="1"/>
  <c r="BH29" i="1"/>
  <c r="BH28" i="1"/>
  <c r="BH27" i="1"/>
  <c r="BH26" i="1"/>
  <c r="BH25" i="1"/>
  <c r="BH24" i="1"/>
  <c r="BH23" i="1"/>
  <c r="BH22" i="1"/>
  <c r="BH21" i="1"/>
  <c r="BH20" i="1"/>
  <c r="BH19" i="1"/>
  <c r="BH18" i="1"/>
  <c r="BH16" i="1"/>
  <c r="BH15" i="1"/>
  <c r="BH14" i="1"/>
  <c r="BH13" i="1"/>
  <c r="BH12" i="1"/>
  <c r="BH11" i="1"/>
  <c r="BH10" i="1"/>
  <c r="BH9" i="1"/>
  <c r="BH8" i="1"/>
  <c r="BA40" i="1"/>
  <c r="BA39" i="1"/>
  <c r="BA38" i="1"/>
  <c r="BA37" i="1"/>
  <c r="BA36" i="1"/>
  <c r="BA35" i="1"/>
  <c r="BA34" i="1"/>
  <c r="BA33" i="1"/>
  <c r="BA32" i="1"/>
  <c r="BA31" i="1"/>
  <c r="BA30" i="1"/>
  <c r="BA29" i="1"/>
  <c r="BA28" i="1"/>
  <c r="BA27" i="1"/>
  <c r="BA26" i="1"/>
  <c r="BA25" i="1"/>
  <c r="BA24" i="1"/>
  <c r="BA23" i="1"/>
  <c r="BA22" i="1"/>
  <c r="BA21" i="1"/>
  <c r="BA20" i="1"/>
  <c r="BA19" i="1"/>
  <c r="BA18" i="1"/>
  <c r="BA16" i="1"/>
  <c r="BA15" i="1"/>
  <c r="BA14" i="1"/>
  <c r="BA13" i="1"/>
  <c r="BA12" i="1"/>
  <c r="BA11" i="1"/>
  <c r="BA10" i="1"/>
  <c r="BD10" i="1" s="1"/>
  <c r="BA9" i="1"/>
  <c r="BA8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6" i="1"/>
  <c r="AT15" i="1"/>
  <c r="AT14" i="1"/>
  <c r="AT13" i="1"/>
  <c r="AT12" i="1"/>
  <c r="AT11" i="1"/>
  <c r="AT10" i="1"/>
  <c r="AW10" i="1" s="1"/>
  <c r="AT9" i="1"/>
  <c r="AT8" i="1"/>
  <c r="AM40" i="1"/>
  <c r="AM39" i="1"/>
  <c r="AM38" i="1"/>
  <c r="AM37" i="1"/>
  <c r="AM36" i="1"/>
  <c r="AM35" i="1"/>
  <c r="AM34" i="1"/>
  <c r="AM33" i="1"/>
  <c r="AM32" i="1"/>
  <c r="AM31" i="1"/>
  <c r="AM30" i="1"/>
  <c r="AM29" i="1"/>
  <c r="AM28" i="1"/>
  <c r="AM27" i="1"/>
  <c r="AM26" i="1"/>
  <c r="AM25" i="1"/>
  <c r="AM24" i="1"/>
  <c r="AM23" i="1"/>
  <c r="AM22" i="1"/>
  <c r="AM21" i="1"/>
  <c r="AM20" i="1"/>
  <c r="AM19" i="1"/>
  <c r="AM18" i="1"/>
  <c r="AM16" i="1"/>
  <c r="AM15" i="1"/>
  <c r="AM14" i="1"/>
  <c r="AM13" i="1"/>
  <c r="AM12" i="1"/>
  <c r="AM11" i="1"/>
  <c r="AM10" i="1"/>
  <c r="AP10" i="1" s="1"/>
  <c r="AM9" i="1"/>
  <c r="AM8" i="1"/>
  <c r="AF8" i="1"/>
  <c r="AF9" i="1"/>
  <c r="AF10" i="1"/>
  <c r="AI10" i="1" s="1"/>
  <c r="AF11" i="1"/>
  <c r="AF13" i="1"/>
  <c r="AF14" i="1"/>
  <c r="AF15" i="1"/>
  <c r="AI15" i="1" s="1"/>
  <c r="AF16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Z8" i="3"/>
  <c r="X8" i="1"/>
  <c r="AA9" i="1"/>
  <c r="X10" i="1"/>
  <c r="X11" i="1"/>
  <c r="X12" i="1"/>
  <c r="Z12" i="1" s="1"/>
  <c r="X13" i="1"/>
  <c r="X14" i="1"/>
  <c r="Z14" i="1" s="1"/>
  <c r="X15" i="1"/>
  <c r="X16" i="1"/>
  <c r="X18" i="1"/>
  <c r="Z18" i="1" s="1"/>
  <c r="X19" i="1"/>
  <c r="Z19" i="1" s="1"/>
  <c r="X20" i="1"/>
  <c r="Z20" i="1" s="1"/>
  <c r="X21" i="1"/>
  <c r="Z21" i="1" s="1"/>
  <c r="X22" i="1"/>
  <c r="Z22" i="1" s="1"/>
  <c r="X23" i="1"/>
  <c r="Z23" i="1" s="1"/>
  <c r="X24" i="1"/>
  <c r="Z24" i="1" s="1"/>
  <c r="X25" i="1"/>
  <c r="Z25" i="1" s="1"/>
  <c r="X26" i="1"/>
  <c r="Z26" i="1" s="1"/>
  <c r="X27" i="1"/>
  <c r="Z27" i="1" s="1"/>
  <c r="X28" i="1"/>
  <c r="Z28" i="1" s="1"/>
  <c r="X29" i="1"/>
  <c r="Z29" i="1" s="1"/>
  <c r="X30" i="1"/>
  <c r="Z30" i="1" s="1"/>
  <c r="X31" i="1"/>
  <c r="Z31" i="1" s="1"/>
  <c r="X32" i="1"/>
  <c r="Z32" i="1" s="1"/>
  <c r="X33" i="1"/>
  <c r="Z33" i="1" s="1"/>
  <c r="X34" i="1"/>
  <c r="Z34" i="1" s="1"/>
  <c r="X35" i="1"/>
  <c r="Z35" i="1" s="1"/>
  <c r="X36" i="1"/>
  <c r="Z36" i="1" s="1"/>
  <c r="X37" i="1"/>
  <c r="Z37" i="1" s="1"/>
  <c r="X38" i="1"/>
  <c r="Z38" i="1" s="1"/>
  <c r="X39" i="1"/>
  <c r="Z39" i="1" s="1"/>
  <c r="X40" i="1"/>
  <c r="Z40" i="1" s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A14" i="3"/>
  <c r="B14" i="3"/>
  <c r="C14" i="3"/>
  <c r="A15" i="3"/>
  <c r="B15" i="3"/>
  <c r="C15" i="3"/>
  <c r="A16" i="3"/>
  <c r="B16" i="3"/>
  <c r="C16" i="3"/>
  <c r="A17" i="3"/>
  <c r="B17" i="3"/>
  <c r="C17" i="3"/>
  <c r="A18" i="3"/>
  <c r="B18" i="3"/>
  <c r="C18" i="3"/>
  <c r="A19" i="3"/>
  <c r="B19" i="3"/>
  <c r="C19" i="3"/>
  <c r="A3" i="3"/>
  <c r="J3" i="3" s="1"/>
  <c r="B3" i="3"/>
  <c r="C3" i="3"/>
  <c r="A13" i="3"/>
  <c r="B13" i="3"/>
  <c r="C1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A4" i="3"/>
  <c r="A5" i="3"/>
  <c r="A6" i="3"/>
  <c r="A7" i="3"/>
  <c r="A8" i="3"/>
  <c r="A9" i="3"/>
  <c r="A10" i="3"/>
  <c r="A11" i="3"/>
  <c r="A12" i="3"/>
  <c r="Z8" i="1" l="1"/>
  <c r="Z15" i="1"/>
  <c r="Z11" i="1"/>
  <c r="Z10" i="1"/>
  <c r="Z13" i="1"/>
  <c r="AD8" i="3"/>
  <c r="AD9" i="3" s="1"/>
  <c r="B16" i="1"/>
  <c r="Z16" i="1"/>
  <c r="AF8" i="3"/>
  <c r="AF9" i="3" s="1"/>
  <c r="AA8" i="3"/>
  <c r="AG8" i="3"/>
  <c r="AG9" i="3" s="1"/>
  <c r="AC8" i="3"/>
  <c r="AC9" i="3" s="1"/>
  <c r="AB8" i="3"/>
  <c r="AB9" i="3" s="1"/>
  <c r="AE8" i="3"/>
  <c r="AE9" i="3" s="1"/>
  <c r="W4" i="3"/>
  <c r="W3" i="3"/>
  <c r="W11" i="3"/>
  <c r="W7" i="3"/>
  <c r="W13" i="3"/>
  <c r="J17" i="3"/>
  <c r="W17" i="3"/>
  <c r="W12" i="3"/>
  <c r="J10" i="3"/>
  <c r="W10" i="3"/>
  <c r="W6" i="3"/>
  <c r="J18" i="3"/>
  <c r="W18" i="3"/>
  <c r="J14" i="3"/>
  <c r="W14" i="3"/>
  <c r="J8" i="3"/>
  <c r="W8" i="3"/>
  <c r="J16" i="3"/>
  <c r="W16" i="3"/>
  <c r="J9" i="3"/>
  <c r="W9" i="3"/>
  <c r="W5" i="3"/>
  <c r="J19" i="3"/>
  <c r="W19" i="3"/>
  <c r="J15" i="3"/>
  <c r="W15" i="3"/>
  <c r="E11" i="3"/>
  <c r="I11" i="3"/>
  <c r="X11" i="3"/>
  <c r="G11" i="3"/>
  <c r="E7" i="3"/>
  <c r="I7" i="3"/>
  <c r="X7" i="3"/>
  <c r="G7" i="3"/>
  <c r="X10" i="3"/>
  <c r="G10" i="3"/>
  <c r="E10" i="3"/>
  <c r="I10" i="3"/>
  <c r="I6" i="3"/>
  <c r="G6" i="3"/>
  <c r="E6" i="3"/>
  <c r="X6" i="3"/>
  <c r="I18" i="3"/>
  <c r="X18" i="3"/>
  <c r="G18" i="3"/>
  <c r="E18" i="3"/>
  <c r="E14" i="3"/>
  <c r="I14" i="3"/>
  <c r="X14" i="3"/>
  <c r="G14" i="3"/>
  <c r="X12" i="3"/>
  <c r="G12" i="3"/>
  <c r="E12" i="3"/>
  <c r="I12" i="3"/>
  <c r="X8" i="3"/>
  <c r="G8" i="3"/>
  <c r="E8" i="3"/>
  <c r="I8" i="3"/>
  <c r="X4" i="3"/>
  <c r="G4" i="3"/>
  <c r="I4" i="3"/>
  <c r="E4" i="3"/>
  <c r="X3" i="3"/>
  <c r="G3" i="3"/>
  <c r="D3" i="3"/>
  <c r="I3" i="3"/>
  <c r="E3" i="3"/>
  <c r="X16" i="3"/>
  <c r="G16" i="3"/>
  <c r="I16" i="3"/>
  <c r="E16" i="3"/>
  <c r="I13" i="3"/>
  <c r="X13" i="3"/>
  <c r="G13" i="3"/>
  <c r="E13" i="3"/>
  <c r="I17" i="3"/>
  <c r="X17" i="3"/>
  <c r="G17" i="3"/>
  <c r="E17" i="3"/>
  <c r="I9" i="3"/>
  <c r="X9" i="3"/>
  <c r="G9" i="3"/>
  <c r="E9" i="3"/>
  <c r="I5" i="3"/>
  <c r="X5" i="3"/>
  <c r="G5" i="3"/>
  <c r="E5" i="3"/>
  <c r="E19" i="3"/>
  <c r="I19" i="3"/>
  <c r="X19" i="3"/>
  <c r="G19" i="3"/>
  <c r="E15" i="3"/>
  <c r="X15" i="3"/>
  <c r="G15" i="3"/>
  <c r="I15" i="3"/>
  <c r="F7" i="3"/>
  <c r="D7" i="3"/>
  <c r="H7" i="3"/>
  <c r="F13" i="3"/>
  <c r="D13" i="3"/>
  <c r="H13" i="3"/>
  <c r="F6" i="3"/>
  <c r="H6" i="3"/>
  <c r="D6" i="3"/>
  <c r="F12" i="3"/>
  <c r="H12" i="3"/>
  <c r="D12" i="3"/>
  <c r="F8" i="3"/>
  <c r="H8" i="3"/>
  <c r="D8" i="3"/>
  <c r="F4" i="3"/>
  <c r="H4" i="3"/>
  <c r="D4" i="3"/>
  <c r="F3" i="3"/>
  <c r="H3" i="3"/>
  <c r="F16" i="3"/>
  <c r="D16" i="3"/>
  <c r="H16" i="3"/>
  <c r="F18" i="3"/>
  <c r="D18" i="3"/>
  <c r="H18" i="3"/>
  <c r="F14" i="3"/>
  <c r="D14" i="3"/>
  <c r="H14" i="3"/>
  <c r="F11" i="3"/>
  <c r="H11" i="3"/>
  <c r="D11" i="3"/>
  <c r="F17" i="3"/>
  <c r="D17" i="3"/>
  <c r="H17" i="3"/>
  <c r="F10" i="3"/>
  <c r="H10" i="3"/>
  <c r="D10" i="3"/>
  <c r="F9" i="3"/>
  <c r="H9" i="3"/>
  <c r="D9" i="3"/>
  <c r="F5" i="3"/>
  <c r="D5" i="3"/>
  <c r="H5" i="3"/>
  <c r="F19" i="3"/>
  <c r="H19" i="3"/>
  <c r="D19" i="3"/>
  <c r="F15" i="3"/>
  <c r="H15" i="3"/>
  <c r="D15" i="3"/>
  <c r="AA34" i="1"/>
  <c r="BT34" i="1" s="1"/>
  <c r="I34" i="1" s="1"/>
  <c r="B26" i="1"/>
  <c r="AA26" i="1"/>
  <c r="BT26" i="1" s="1"/>
  <c r="I26" i="1" s="1"/>
  <c r="B18" i="1"/>
  <c r="J12" i="3" s="1"/>
  <c r="AA18" i="1"/>
  <c r="BT18" i="1" s="1"/>
  <c r="I18" i="1" s="1"/>
  <c r="B15" i="1"/>
  <c r="K3" i="3" s="1"/>
  <c r="AA15" i="1"/>
  <c r="BT15" i="1" s="1"/>
  <c r="I15" i="1" s="1"/>
  <c r="AA8" i="1"/>
  <c r="BT8" i="1" s="1"/>
  <c r="I8" i="1" s="1"/>
  <c r="B7" i="1"/>
  <c r="K5" i="3" s="1"/>
  <c r="AA7" i="1"/>
  <c r="BT7" i="1" s="1"/>
  <c r="I7" i="1" s="1"/>
  <c r="F33" i="1"/>
  <c r="AA33" i="1"/>
  <c r="BT33" i="1" s="1"/>
  <c r="I33" i="1" s="1"/>
  <c r="F21" i="1"/>
  <c r="AA21" i="1"/>
  <c r="BT21" i="1" s="1"/>
  <c r="I21" i="1" s="1"/>
  <c r="B40" i="1"/>
  <c r="AA40" i="1"/>
  <c r="BT40" i="1" s="1"/>
  <c r="I40" i="1" s="1"/>
  <c r="B36" i="1"/>
  <c r="AA36" i="1"/>
  <c r="BT36" i="1" s="1"/>
  <c r="I36" i="1" s="1"/>
  <c r="B32" i="1"/>
  <c r="AA32" i="1"/>
  <c r="BT32" i="1" s="1"/>
  <c r="I32" i="1" s="1"/>
  <c r="F28" i="1"/>
  <c r="AA28" i="1"/>
  <c r="BT28" i="1" s="1"/>
  <c r="I28" i="1" s="1"/>
  <c r="F24" i="1"/>
  <c r="AA24" i="1"/>
  <c r="BT24" i="1" s="1"/>
  <c r="I24" i="1" s="1"/>
  <c r="B20" i="1"/>
  <c r="AA20" i="1"/>
  <c r="BT20" i="1" s="1"/>
  <c r="I20" i="1" s="1"/>
  <c r="AA13" i="1"/>
  <c r="BT13" i="1" s="1"/>
  <c r="I13" i="1" s="1"/>
  <c r="F38" i="1"/>
  <c r="AA38" i="1"/>
  <c r="BT38" i="1" s="1"/>
  <c r="I38" i="1" s="1"/>
  <c r="F30" i="1"/>
  <c r="AA30" i="1"/>
  <c r="BT30" i="1" s="1"/>
  <c r="I30" i="1" s="1"/>
  <c r="F22" i="1"/>
  <c r="AA22" i="1"/>
  <c r="BT22" i="1" s="1"/>
  <c r="I22" i="1" s="1"/>
  <c r="AA11" i="1"/>
  <c r="BT11" i="1" s="1"/>
  <c r="I11" i="1" s="1"/>
  <c r="AA37" i="1"/>
  <c r="BT37" i="1" s="1"/>
  <c r="I37" i="1" s="1"/>
  <c r="F29" i="1"/>
  <c r="AA29" i="1"/>
  <c r="BT29" i="1" s="1"/>
  <c r="I29" i="1" s="1"/>
  <c r="B25" i="1"/>
  <c r="AA25" i="1"/>
  <c r="BT25" i="1" s="1"/>
  <c r="I25" i="1" s="1"/>
  <c r="J13" i="3"/>
  <c r="AA14" i="1"/>
  <c r="BT14" i="1" s="1"/>
  <c r="I14" i="1" s="1"/>
  <c r="AA10" i="1"/>
  <c r="BT10" i="1" s="1"/>
  <c r="I10" i="1" s="1"/>
  <c r="B39" i="1"/>
  <c r="AA39" i="1"/>
  <c r="BT39" i="1" s="1"/>
  <c r="I39" i="1" s="1"/>
  <c r="B35" i="1"/>
  <c r="AA35" i="1"/>
  <c r="BT35" i="1" s="1"/>
  <c r="I35" i="1" s="1"/>
  <c r="B31" i="1"/>
  <c r="AA31" i="1"/>
  <c r="BT31" i="1" s="1"/>
  <c r="I31" i="1" s="1"/>
  <c r="B27" i="1"/>
  <c r="AA27" i="1"/>
  <c r="BT27" i="1" s="1"/>
  <c r="I27" i="1" s="1"/>
  <c r="F23" i="1"/>
  <c r="AA23" i="1"/>
  <c r="BT23" i="1" s="1"/>
  <c r="I23" i="1" s="1"/>
  <c r="B19" i="1"/>
  <c r="AA19" i="1"/>
  <c r="BT19" i="1" s="1"/>
  <c r="I19" i="1" s="1"/>
  <c r="AA12" i="1"/>
  <c r="BT12" i="1" s="1"/>
  <c r="I12" i="1" s="1"/>
  <c r="AA16" i="1"/>
  <c r="BT16" i="1" s="1"/>
  <c r="I16" i="1" s="1"/>
  <c r="K17" i="3"/>
  <c r="K12" i="3"/>
  <c r="K16" i="3"/>
  <c r="K10" i="3"/>
  <c r="K18" i="3"/>
  <c r="K9" i="3"/>
  <c r="K19" i="3"/>
  <c r="K15" i="3"/>
  <c r="F7" i="1"/>
  <c r="BT9" i="1"/>
  <c r="I9" i="1" s="1"/>
  <c r="F31" i="1"/>
  <c r="F26" i="1"/>
  <c r="B38" i="1"/>
  <c r="B22" i="1"/>
  <c r="B34" i="1"/>
  <c r="F34" i="1"/>
  <c r="B30" i="1"/>
  <c r="B21" i="1"/>
  <c r="B29" i="1"/>
  <c r="F25" i="1"/>
  <c r="B37" i="1"/>
  <c r="Z9" i="3"/>
  <c r="F37" i="1"/>
  <c r="B33" i="1"/>
  <c r="B23" i="1"/>
  <c r="B28" i="1"/>
  <c r="F39" i="1"/>
  <c r="F27" i="1"/>
  <c r="F35" i="1"/>
  <c r="F19" i="1"/>
  <c r="B24" i="1"/>
  <c r="F40" i="1"/>
  <c r="F36" i="1"/>
  <c r="F32" i="1"/>
  <c r="F20" i="1"/>
  <c r="D20" i="7" l="1"/>
  <c r="K7" i="3"/>
  <c r="J7" i="3"/>
  <c r="I20" i="3"/>
  <c r="J5" i="3"/>
  <c r="H20" i="3"/>
  <c r="W20" i="3"/>
  <c r="AI20" i="3" s="1"/>
  <c r="E20" i="3"/>
  <c r="G20" i="3"/>
  <c r="AA20" i="3" s="1"/>
  <c r="X20" i="3"/>
  <c r="AJ20" i="3" s="1"/>
  <c r="F20" i="3"/>
  <c r="Z20" i="3" s="1"/>
  <c r="D20" i="3"/>
  <c r="K13" i="3"/>
  <c r="K14" i="3"/>
  <c r="AA9" i="3"/>
  <c r="F10" i="1" l="1"/>
  <c r="F11" i="1"/>
  <c r="F12" i="1"/>
  <c r="F13" i="1"/>
  <c r="F14" i="1"/>
  <c r="F15" i="1"/>
  <c r="F16" i="1"/>
  <c r="F18" i="1"/>
  <c r="B10" i="1"/>
  <c r="J11" i="3" s="1"/>
  <c r="B11" i="1"/>
  <c r="B12" i="1"/>
  <c r="B13" i="1"/>
  <c r="B14" i="1"/>
  <c r="J6" i="3" s="1"/>
  <c r="F8" i="1"/>
  <c r="F9" i="1"/>
  <c r="K8" i="3" l="1"/>
  <c r="K6" i="3"/>
  <c r="K11" i="3"/>
  <c r="B9" i="1"/>
  <c r="B8" i="1"/>
  <c r="J4" i="3" l="1"/>
  <c r="J20" i="3" s="1"/>
  <c r="AB20" i="3" s="1"/>
  <c r="K4" i="3"/>
  <c r="K20" i="3" s="1"/>
  <c r="AC20" i="3" s="1"/>
  <c r="Q13" i="3"/>
  <c r="Q5" i="3"/>
  <c r="N3" i="3"/>
  <c r="R10" i="3"/>
  <c r="R5" i="3"/>
  <c r="N12" i="3"/>
  <c r="R4" i="3"/>
  <c r="Q12" i="3"/>
  <c r="P8" i="3"/>
  <c r="Q15" i="3"/>
  <c r="N16" i="3"/>
  <c r="M18" i="3"/>
  <c r="N19" i="3"/>
  <c r="M7" i="3"/>
  <c r="M15" i="3"/>
  <c r="P14" i="3"/>
  <c r="N13" i="3"/>
  <c r="Q3" i="3"/>
  <c r="Q6" i="3"/>
  <c r="N14" i="3"/>
  <c r="Q11" i="3"/>
  <c r="R17" i="3"/>
  <c r="V14" i="3"/>
  <c r="R9" i="3"/>
  <c r="N17" i="3"/>
  <c r="M4" i="3"/>
  <c r="Q14" i="3"/>
  <c r="P11" i="3"/>
  <c r="R19" i="3"/>
  <c r="N6" i="3"/>
  <c r="M16" i="3"/>
  <c r="L16" i="3" s="1"/>
  <c r="P19" i="3"/>
  <c r="P17" i="3"/>
  <c r="T14" i="3"/>
  <c r="R13" i="3"/>
  <c r="N7" i="3"/>
  <c r="M8" i="3"/>
  <c r="Q18" i="3"/>
  <c r="P16" i="3"/>
  <c r="V8" i="3"/>
  <c r="T6" i="3"/>
  <c r="T15" i="3"/>
  <c r="V9" i="3"/>
  <c r="U6" i="3"/>
  <c r="U15" i="3"/>
  <c r="V10" i="3"/>
  <c r="T7" i="3"/>
  <c r="T16" i="3"/>
  <c r="V11" i="3"/>
  <c r="U7" i="3"/>
  <c r="U16" i="3"/>
  <c r="M14" i="3"/>
  <c r="L14" i="3" s="1"/>
  <c r="Q10" i="3"/>
  <c r="M10" i="3"/>
  <c r="Q7" i="3"/>
  <c r="T12" i="3"/>
  <c r="U12" i="3"/>
  <c r="T13" i="3"/>
  <c r="U13" i="3"/>
  <c r="R14" i="3"/>
  <c r="R7" i="3"/>
  <c r="R8" i="3"/>
  <c r="P6" i="3"/>
  <c r="P3" i="3"/>
  <c r="N9" i="3"/>
  <c r="N10" i="3"/>
  <c r="R3" i="3"/>
  <c r="P9" i="3"/>
  <c r="P7" i="3"/>
  <c r="R15" i="3"/>
  <c r="N18" i="3"/>
  <c r="N11" i="3"/>
  <c r="R12" i="3"/>
  <c r="P10" i="3"/>
  <c r="P4" i="3"/>
  <c r="V12" i="3"/>
  <c r="T8" i="3"/>
  <c r="T17" i="3"/>
  <c r="V13" i="3"/>
  <c r="U8" i="3"/>
  <c r="U17" i="3"/>
  <c r="V15" i="3"/>
  <c r="T9" i="3"/>
  <c r="T18" i="3"/>
  <c r="V16" i="3"/>
  <c r="U9" i="3"/>
  <c r="U18" i="3"/>
  <c r="T11" i="3"/>
  <c r="V3" i="3"/>
  <c r="T3" i="3"/>
  <c r="P13" i="3"/>
  <c r="M11" i="3"/>
  <c r="L11" i="3" s="1"/>
  <c r="Q4" i="3"/>
  <c r="N4" i="3"/>
  <c r="V4" i="3"/>
  <c r="V5" i="3"/>
  <c r="V6" i="3"/>
  <c r="V7" i="3"/>
  <c r="M19" i="3"/>
  <c r="R18" i="3"/>
  <c r="R11" i="3"/>
  <c r="P15" i="3"/>
  <c r="Q8" i="3"/>
  <c r="P12" i="3"/>
  <c r="M13" i="3"/>
  <c r="L13" i="3" s="1"/>
  <c r="M17" i="3"/>
  <c r="N8" i="3"/>
  <c r="P18" i="3"/>
  <c r="Q16" i="3"/>
  <c r="M5" i="3"/>
  <c r="R6" i="3"/>
  <c r="R16" i="3"/>
  <c r="Q19" i="3"/>
  <c r="Q17" i="3"/>
  <c r="U14" i="3"/>
  <c r="V17" i="3"/>
  <c r="T10" i="3"/>
  <c r="T19" i="3"/>
  <c r="V18" i="3"/>
  <c r="U10" i="3"/>
  <c r="U19" i="3"/>
  <c r="V19" i="3"/>
  <c r="U3" i="3"/>
  <c r="U11" i="3"/>
  <c r="P5" i="3"/>
  <c r="N15" i="3"/>
  <c r="M12" i="3"/>
  <c r="M9" i="3"/>
  <c r="Q9" i="3"/>
  <c r="T4" i="3"/>
  <c r="U4" i="3"/>
  <c r="T5" i="3"/>
  <c r="U5" i="3"/>
  <c r="N5" i="3"/>
  <c r="M6" i="3"/>
  <c r="M3" i="3"/>
  <c r="L15" i="3" l="1"/>
  <c r="O12" i="3"/>
  <c r="O15" i="3"/>
  <c r="O14" i="3"/>
  <c r="O9" i="3"/>
  <c r="O6" i="3"/>
  <c r="O8" i="3"/>
  <c r="L19" i="3"/>
  <c r="O13" i="3"/>
  <c r="L17" i="3"/>
  <c r="O10" i="3"/>
  <c r="L9" i="3"/>
  <c r="O11" i="3"/>
  <c r="L12" i="3"/>
  <c r="O5" i="3"/>
  <c r="L7" i="3"/>
  <c r="S4" i="3"/>
  <c r="S19" i="3"/>
  <c r="S3" i="3"/>
  <c r="S17" i="3"/>
  <c r="S13" i="3"/>
  <c r="S15" i="3"/>
  <c r="L3" i="3"/>
  <c r="S18" i="3"/>
  <c r="S16" i="3"/>
  <c r="S10" i="3"/>
  <c r="S8" i="3"/>
  <c r="S6" i="3"/>
  <c r="L6" i="3"/>
  <c r="S14" i="3"/>
  <c r="S9" i="3"/>
  <c r="O4" i="3"/>
  <c r="R20" i="3"/>
  <c r="AF20" i="3" s="1"/>
  <c r="O7" i="3"/>
  <c r="S7" i="3"/>
  <c r="O16" i="3"/>
  <c r="L5" i="3"/>
  <c r="L4" i="3"/>
  <c r="V20" i="3"/>
  <c r="AH20" i="3" s="1"/>
  <c r="L8" i="3"/>
  <c r="O17" i="3"/>
  <c r="L10" i="3"/>
  <c r="S5" i="3"/>
  <c r="O18" i="3"/>
  <c r="S11" i="3"/>
  <c r="O3" i="3"/>
  <c r="S12" i="3"/>
  <c r="O19" i="3"/>
  <c r="L18" i="3"/>
  <c r="O20" i="3" l="1"/>
  <c r="AE20" i="3" s="1"/>
  <c r="L20" i="3"/>
  <c r="AD20" i="3" s="1"/>
  <c r="S20" i="3"/>
  <c r="AG20" i="3" s="1"/>
</calcChain>
</file>

<file path=xl/comments1.xml><?xml version="1.0" encoding="utf-8"?>
<comments xmlns="http://schemas.openxmlformats.org/spreadsheetml/2006/main">
  <authors>
    <author>Clemence MEUNIER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Terminé
</t>
        </r>
      </text>
    </comment>
    <comment ref="N2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En cours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Salarié éducation nationale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Maladie - 1 an d'ancienneté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Maternité -1 an d'ancienneté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Temps partiel thérapeutique</t>
        </r>
      </text>
    </comment>
    <comment ref="N7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Rupture de droit / Plus de maintien</t>
        </r>
      </text>
    </comment>
  </commentList>
</comments>
</file>

<file path=xl/sharedStrings.xml><?xml version="1.0" encoding="utf-8"?>
<sst xmlns="http://schemas.openxmlformats.org/spreadsheetml/2006/main" count="331" uniqueCount="111">
  <si>
    <t>N° Sécu</t>
  </si>
  <si>
    <t xml:space="preserve">Nom </t>
  </si>
  <si>
    <t>Prénom</t>
  </si>
  <si>
    <t>ETAB</t>
  </si>
  <si>
    <t>Nbre de jours d'arrêts</t>
  </si>
  <si>
    <t>TOTAL ETAB</t>
  </si>
  <si>
    <t>TYPE</t>
  </si>
  <si>
    <t>ETAT</t>
  </si>
  <si>
    <t>MA</t>
  </si>
  <si>
    <t>MA BIS</t>
  </si>
  <si>
    <t>AT</t>
  </si>
  <si>
    <t>AT BIS</t>
  </si>
  <si>
    <t>MAT</t>
  </si>
  <si>
    <t>MAT BIS</t>
  </si>
  <si>
    <t>MTT</t>
  </si>
  <si>
    <t>EDUC</t>
  </si>
  <si>
    <t>MA-1</t>
  </si>
  <si>
    <t>MAT-1</t>
  </si>
  <si>
    <t>PAT</t>
  </si>
  <si>
    <t>NEW</t>
  </si>
  <si>
    <t>RG</t>
  </si>
  <si>
    <t>EC</t>
  </si>
  <si>
    <t>RD</t>
  </si>
  <si>
    <t>Ecart de jours</t>
  </si>
  <si>
    <t>A masquer copie K</t>
  </si>
  <si>
    <t>NB DE JOURS A INDMENISE</t>
  </si>
  <si>
    <t>N° SECU</t>
  </si>
  <si>
    <t>NOM</t>
  </si>
  <si>
    <t>PRENOM</t>
  </si>
  <si>
    <t>NB JOURS D'ARRÊT</t>
  </si>
  <si>
    <t>DATE D'ATTESTATION</t>
  </si>
  <si>
    <t>JOURS DE CARENCE</t>
  </si>
  <si>
    <t>-</t>
  </si>
  <si>
    <t>SUIVI DES ARRÊTS MALADIE</t>
  </si>
  <si>
    <t>SALARIE</t>
  </si>
  <si>
    <t>ARRÊT</t>
  </si>
  <si>
    <t>PERIODE D'INDEMNISATION</t>
  </si>
  <si>
    <t xml:space="preserve">TOTAL IJ NET </t>
  </si>
  <si>
    <t xml:space="preserve">DATE DU VIREMENT </t>
  </si>
  <si>
    <t>MOIS PAIE</t>
  </si>
  <si>
    <t>1ER PAIEMENT</t>
  </si>
  <si>
    <t>NB DE JOURS</t>
  </si>
  <si>
    <t>INTEGRATION IJSS PAIE - SIEGE</t>
  </si>
  <si>
    <t>2E PAIEMENT</t>
  </si>
  <si>
    <t>3E PAIEMENT</t>
  </si>
  <si>
    <t>4E PAIEMENT</t>
  </si>
  <si>
    <t>5E PAIEMENT</t>
  </si>
  <si>
    <t>6E PAIEMENT</t>
  </si>
  <si>
    <t>DATE FIN</t>
  </si>
  <si>
    <t>DATE DEBUT</t>
  </si>
  <si>
    <t>MALADIE</t>
  </si>
  <si>
    <t>PATERNITE</t>
  </si>
  <si>
    <t>ACCIDENT DU TRAVAIL</t>
  </si>
  <si>
    <t>MATERNITE</t>
  </si>
  <si>
    <t>MAINTIEN</t>
  </si>
  <si>
    <t>MAINTIEN 1/2</t>
  </si>
  <si>
    <t>- 1 ANS</t>
  </si>
  <si>
    <t>RBT</t>
  </si>
  <si>
    <t>SUIVI DES ARRÊTS MALADIE - ARCHIVES</t>
  </si>
  <si>
    <t>NB D'ARRÊT</t>
  </si>
  <si>
    <t>ANNEE</t>
  </si>
  <si>
    <t>Nombre d'arrêts 2016</t>
  </si>
  <si>
    <t>Nombre d'arrêts 2015</t>
  </si>
  <si>
    <t>Nombre d'arrêts 2017</t>
  </si>
  <si>
    <t>Commentaires</t>
  </si>
  <si>
    <t>IJ Journalier Nette</t>
  </si>
  <si>
    <t>Arrêts 2015-archives</t>
  </si>
  <si>
    <t>Arrêts 2016-archives</t>
  </si>
  <si>
    <t>Arrêts 2017-archives</t>
  </si>
  <si>
    <t>Nombre de jours d'arrêts - archive</t>
  </si>
  <si>
    <t>Nbre de jours d'arrêts 2016</t>
  </si>
  <si>
    <t>Nombre de jours d'arrêts - archive 2016</t>
  </si>
  <si>
    <t xml:space="preserve">AT BIS </t>
  </si>
  <si>
    <t>SANS CARENCE</t>
  </si>
  <si>
    <t>SS MAINTIEN</t>
  </si>
  <si>
    <t xml:space="preserve">Janvier </t>
  </si>
  <si>
    <t>Maladie</t>
  </si>
  <si>
    <t>Autres</t>
  </si>
  <si>
    <t>Accident du travail</t>
  </si>
  <si>
    <t>Maternité/Paternité</t>
  </si>
  <si>
    <t>Congés Enfants Malades</t>
  </si>
  <si>
    <t>Congés sans solde</t>
  </si>
  <si>
    <t>Temps partiel thérapeutique</t>
  </si>
  <si>
    <t>Congés exceptionnels</t>
  </si>
  <si>
    <t>Février</t>
  </si>
  <si>
    <t>Type absences diverses</t>
  </si>
  <si>
    <t>EN</t>
  </si>
  <si>
    <t>CS</t>
  </si>
  <si>
    <t>EX</t>
  </si>
  <si>
    <t>AU</t>
  </si>
  <si>
    <t>Congés Enfants Malade</t>
  </si>
  <si>
    <t>Congés exceptionnel</t>
  </si>
  <si>
    <t>Contrat</t>
  </si>
  <si>
    <t>CDI</t>
  </si>
  <si>
    <t>CDA</t>
  </si>
  <si>
    <t>NB JOURS</t>
  </si>
  <si>
    <t/>
  </si>
  <si>
    <t>AT bis</t>
  </si>
  <si>
    <t>MAT bis</t>
  </si>
  <si>
    <t>MA Bis</t>
  </si>
  <si>
    <t>pierre</t>
  </si>
  <si>
    <t>paul</t>
  </si>
  <si>
    <t>jacques</t>
  </si>
  <si>
    <t>marie</t>
  </si>
  <si>
    <t>lucie</t>
  </si>
  <si>
    <t>denis</t>
  </si>
  <si>
    <t>lea</t>
  </si>
  <si>
    <t>sam</t>
  </si>
  <si>
    <t>claire</t>
  </si>
  <si>
    <t>tim</t>
  </si>
  <si>
    <t>leo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</si>
</sst>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charset val="1"/>
    </font>
    <font>
      <b/>
      <sz val="10"/>
      <color theme="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6"/>
      <color theme="4"/>
      <name val="Narkisim"/>
      <family val="2"/>
      <charset val="177"/>
    </font>
    <font>
      <b/>
      <sz val="11"/>
      <color theme="0"/>
      <name val="Narkisim"/>
      <family val="2"/>
      <charset val="177"/>
    </font>
    <font>
      <sz val="11"/>
      <color theme="1"/>
      <name val="Narkisim"/>
      <family val="2"/>
      <charset val="177"/>
    </font>
    <font>
      <sz val="10"/>
      <color theme="1"/>
      <name val="Calibri"/>
      <family val="2"/>
      <scheme val="minor"/>
    </font>
    <font>
      <b/>
      <sz val="12"/>
      <color theme="4"/>
      <name val="FangSong"/>
      <family val="3"/>
    </font>
    <font>
      <b/>
      <sz val="11"/>
      <color theme="7" tint="-0.499984740745262"/>
      <name val="Narkisim"/>
      <family val="2"/>
      <charset val="177"/>
    </font>
    <font>
      <b/>
      <sz val="8"/>
      <color theme="7" tint="-0.499984740745262"/>
      <name val="Calibri"/>
      <family val="2"/>
      <scheme val="minor"/>
    </font>
    <font>
      <b/>
      <sz val="11"/>
      <color theme="8" tint="-0.499984740745262"/>
      <name val="Narkisim"/>
      <family val="2"/>
      <charset val="177"/>
    </font>
    <font>
      <b/>
      <sz val="8"/>
      <color theme="8" tint="-0.499984740745262"/>
      <name val="Calibri"/>
      <family val="2"/>
      <scheme val="minor"/>
    </font>
    <font>
      <b/>
      <sz val="11"/>
      <color theme="9" tint="-0.499984740745262"/>
      <name val="Narkisim"/>
      <family val="2"/>
      <charset val="177"/>
    </font>
    <font>
      <b/>
      <sz val="8"/>
      <color theme="9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indexed="64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14">
    <xf numFmtId="0" fontId="0" fillId="0" borderId="0" xfId="0"/>
    <xf numFmtId="1" fontId="0" fillId="0" borderId="0" xfId="0" applyNumberFormat="1"/>
    <xf numFmtId="1" fontId="4" fillId="2" borderId="1" xfId="2" applyNumberFormat="1" applyFont="1" applyFill="1" applyBorder="1" applyAlignment="1" applyProtection="1">
      <alignment horizontal="left" vertical="top" wrapText="1"/>
    </xf>
    <xf numFmtId="0" fontId="4" fillId="2" borderId="1" xfId="2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0" fillId="0" borderId="2" xfId="0" applyBorder="1"/>
    <xf numFmtId="0" fontId="6" fillId="5" borderId="2" xfId="0" applyFont="1" applyFill="1" applyBorder="1"/>
    <xf numFmtId="0" fontId="0" fillId="0" borderId="0" xfId="0" applyBorder="1"/>
    <xf numFmtId="1" fontId="0" fillId="0" borderId="3" xfId="0" applyNumberFormat="1" applyBorder="1"/>
    <xf numFmtId="1" fontId="0" fillId="0" borderId="4" xfId="0" applyNumberFormat="1" applyBorder="1"/>
    <xf numFmtId="1" fontId="2" fillId="0" borderId="2" xfId="0" applyNumberFormat="1" applyFont="1" applyBorder="1" applyAlignment="1">
      <alignment horizontal="center" vertical="center"/>
    </xf>
    <xf numFmtId="1" fontId="0" fillId="4" borderId="2" xfId="0" applyNumberFormat="1" applyFill="1" applyBorder="1"/>
    <xf numFmtId="0" fontId="0" fillId="4" borderId="2" xfId="0" applyFill="1" applyBorder="1"/>
    <xf numFmtId="17" fontId="0" fillId="0" borderId="0" xfId="0" applyNumberFormat="1"/>
    <xf numFmtId="0" fontId="10" fillId="0" borderId="0" xfId="0" applyFont="1"/>
    <xf numFmtId="164" fontId="0" fillId="0" borderId="0" xfId="0" applyNumberFormat="1"/>
    <xf numFmtId="0" fontId="11" fillId="0" borderId="0" xfId="0" applyFont="1"/>
    <xf numFmtId="1" fontId="0" fillId="4" borderId="3" xfId="0" applyNumberFormat="1" applyFill="1" applyBorder="1"/>
    <xf numFmtId="0" fontId="0" fillId="9" borderId="2" xfId="0" applyFill="1" applyBorder="1"/>
    <xf numFmtId="164" fontId="0" fillId="9" borderId="2" xfId="0" applyNumberFormat="1" applyFill="1" applyBorder="1"/>
    <xf numFmtId="0" fontId="0" fillId="8" borderId="2" xfId="0" applyFill="1" applyBorder="1"/>
    <xf numFmtId="164" fontId="0" fillId="8" borderId="2" xfId="0" applyNumberFormat="1" applyFill="1" applyBorder="1"/>
    <xf numFmtId="0" fontId="0" fillId="7" borderId="2" xfId="0" applyFill="1" applyBorder="1"/>
    <xf numFmtId="164" fontId="0" fillId="7" borderId="2" xfId="0" applyNumberFormat="1" applyFill="1" applyBorder="1"/>
    <xf numFmtId="0" fontId="0" fillId="0" borderId="3" xfId="0" applyNumberFormat="1" applyBorder="1"/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wrapText="1"/>
    </xf>
    <xf numFmtId="0" fontId="7" fillId="3" borderId="0" xfId="0" applyFont="1" applyFill="1" applyAlignment="1">
      <alignment horizontal="center" vertical="center"/>
    </xf>
    <xf numFmtId="0" fontId="14" fillId="10" borderId="2" xfId="0" applyFont="1" applyFill="1" applyBorder="1" applyAlignment="1">
      <alignment vertical="center" wrapText="1"/>
    </xf>
    <xf numFmtId="0" fontId="16" fillId="13" borderId="2" xfId="0" applyFont="1" applyFill="1" applyBorder="1" applyAlignment="1">
      <alignment vertical="center" wrapText="1"/>
    </xf>
    <xf numFmtId="0" fontId="18" fillId="15" borderId="2" xfId="0" applyFont="1" applyFill="1" applyBorder="1" applyAlignment="1">
      <alignment vertical="center" wrapText="1"/>
    </xf>
    <xf numFmtId="0" fontId="14" fillId="10" borderId="2" xfId="0" applyFont="1" applyFill="1" applyBorder="1" applyAlignment="1">
      <alignment horizontal="centerContinuous" vertical="center" wrapText="1"/>
    </xf>
    <xf numFmtId="0" fontId="16" fillId="13" borderId="2" xfId="0" applyFont="1" applyFill="1" applyBorder="1" applyAlignment="1">
      <alignment horizontal="centerContinuous" vertical="center" wrapText="1"/>
    </xf>
    <xf numFmtId="0" fontId="18" fillId="15" borderId="2" xfId="0" applyFont="1" applyFill="1" applyBorder="1" applyAlignment="1">
      <alignment horizontal="centerContinuous" vertical="center" wrapText="1"/>
    </xf>
    <xf numFmtId="14" fontId="0" fillId="8" borderId="2" xfId="0" applyNumberFormat="1" applyFill="1" applyBorder="1"/>
    <xf numFmtId="0" fontId="0" fillId="0" borderId="0" xfId="0" applyFill="1"/>
    <xf numFmtId="0" fontId="0" fillId="0" borderId="0" xfId="0" quotePrefix="1"/>
    <xf numFmtId="1" fontId="6" fillId="5" borderId="11" xfId="0" applyNumberFormat="1" applyFont="1" applyFill="1" applyBorder="1" applyAlignment="1">
      <alignment horizontal="center"/>
    </xf>
    <xf numFmtId="49" fontId="0" fillId="0" borderId="3" xfId="0" applyNumberFormat="1" applyBorder="1"/>
    <xf numFmtId="0" fontId="0" fillId="0" borderId="8" xfId="0" applyNumberFormat="1" applyBorder="1"/>
    <xf numFmtId="1" fontId="0" fillId="0" borderId="1" xfId="0" applyNumberFormat="1" applyBorder="1"/>
    <xf numFmtId="1" fontId="0" fillId="0" borderId="3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1" fontId="0" fillId="0" borderId="2" xfId="0" applyNumberFormat="1" applyBorder="1" applyProtection="1">
      <protection locked="0"/>
    </xf>
    <xf numFmtId="1" fontId="0" fillId="0" borderId="0" xfId="0" applyNumberFormat="1" applyProtection="1">
      <protection locked="0"/>
    </xf>
    <xf numFmtId="14" fontId="0" fillId="5" borderId="2" xfId="0" applyNumberFormat="1" applyFill="1" applyBorder="1" applyProtection="1">
      <protection locked="0"/>
    </xf>
    <xf numFmtId="14" fontId="0" fillId="5" borderId="2" xfId="0" applyNumberFormat="1" applyFill="1" applyBorder="1" applyAlignment="1" applyProtection="1">
      <alignment horizontal="center" vertical="center"/>
      <protection locked="0"/>
    </xf>
    <xf numFmtId="1" fontId="0" fillId="5" borderId="3" xfId="0" applyNumberFormat="1" applyFill="1" applyBorder="1" applyProtection="1">
      <protection locked="0"/>
    </xf>
    <xf numFmtId="14" fontId="0" fillId="9" borderId="2" xfId="0" applyNumberFormat="1" applyFill="1" applyBorder="1" applyProtection="1">
      <protection locked="0"/>
    </xf>
    <xf numFmtId="0" fontId="0" fillId="9" borderId="2" xfId="0" applyFill="1" applyBorder="1" applyProtection="1">
      <protection locked="0"/>
    </xf>
    <xf numFmtId="164" fontId="0" fillId="9" borderId="2" xfId="0" applyNumberFormat="1" applyFill="1" applyBorder="1" applyProtection="1">
      <protection locked="0"/>
    </xf>
    <xf numFmtId="2" fontId="0" fillId="9" borderId="2" xfId="0" applyNumberFormat="1" applyFill="1" applyBorder="1" applyProtection="1"/>
    <xf numFmtId="0" fontId="0" fillId="0" borderId="0" xfId="0" applyProtection="1"/>
    <xf numFmtId="2" fontId="0" fillId="8" borderId="2" xfId="0" applyNumberFormat="1" applyFill="1" applyBorder="1"/>
    <xf numFmtId="14" fontId="0" fillId="7" borderId="2" xfId="0" applyNumberFormat="1" applyFill="1" applyBorder="1"/>
    <xf numFmtId="2" fontId="0" fillId="7" borderId="2" xfId="0" applyNumberFormat="1" applyFill="1" applyBorder="1"/>
    <xf numFmtId="0" fontId="0" fillId="8" borderId="2" xfId="0" applyFill="1" applyBorder="1" applyProtection="1">
      <protection locked="0"/>
    </xf>
    <xf numFmtId="14" fontId="0" fillId="8" borderId="2" xfId="0" applyNumberFormat="1" applyFill="1" applyBorder="1" applyProtection="1">
      <protection locked="0"/>
    </xf>
    <xf numFmtId="164" fontId="0" fillId="8" borderId="2" xfId="0" applyNumberFormat="1" applyFill="1" applyBorder="1" applyProtection="1">
      <protection locked="0"/>
    </xf>
    <xf numFmtId="0" fontId="0" fillId="7" borderId="2" xfId="0" applyFill="1" applyBorder="1" applyProtection="1">
      <protection locked="0"/>
    </xf>
    <xf numFmtId="14" fontId="0" fillId="7" borderId="2" xfId="0" applyNumberFormat="1" applyFill="1" applyBorder="1" applyProtection="1">
      <protection locked="0"/>
    </xf>
    <xf numFmtId="164" fontId="0" fillId="7" borderId="2" xfId="0" applyNumberFormat="1" applyFill="1" applyBorder="1" applyProtection="1">
      <protection locked="0"/>
    </xf>
    <xf numFmtId="49" fontId="0" fillId="0" borderId="3" xfId="0" applyNumberFormat="1" applyBorder="1" applyProtection="1">
      <protection locked="0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  <xf numFmtId="0" fontId="14" fillId="0" borderId="2" xfId="0" applyFont="1" applyFill="1" applyBorder="1" applyAlignment="1">
      <alignment horizontal="centerContinuous" vertical="center" wrapText="1"/>
    </xf>
    <xf numFmtId="0" fontId="14" fillId="0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horizontal="centerContinuous" vertical="center" wrapText="1"/>
    </xf>
    <xf numFmtId="0" fontId="16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Continuous" vertical="center" wrapText="1"/>
    </xf>
    <xf numFmtId="0" fontId="18" fillId="0" borderId="2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14" fontId="21" fillId="0" borderId="0" xfId="0" applyNumberFormat="1" applyFont="1" applyFill="1" applyAlignment="1">
      <alignment horizontal="center" vertical="center" wrapText="1"/>
    </xf>
    <xf numFmtId="0" fontId="9" fillId="6" borderId="9" xfId="0" applyFont="1" applyFill="1" applyBorder="1" applyAlignment="1">
      <alignment horizontal="center"/>
    </xf>
    <xf numFmtId="2" fontId="0" fillId="5" borderId="2" xfId="0" applyNumberFormat="1" applyFill="1" applyBorder="1" applyProtection="1"/>
    <xf numFmtId="0" fontId="5" fillId="3" borderId="2" xfId="0" applyFont="1" applyFill="1" applyBorder="1" applyAlignment="1">
      <alignment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8" borderId="8" xfId="0" applyNumberFormat="1" applyFill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13" fillId="11" borderId="3" xfId="0" applyFont="1" applyFill="1" applyBorder="1" applyAlignment="1">
      <alignment horizontal="center"/>
    </xf>
    <xf numFmtId="0" fontId="13" fillId="11" borderId="4" xfId="0" applyFont="1" applyFill="1" applyBorder="1" applyAlignment="1">
      <alignment horizontal="center"/>
    </xf>
    <xf numFmtId="0" fontId="13" fillId="11" borderId="8" xfId="0" applyFont="1" applyFill="1" applyBorder="1" applyAlignment="1">
      <alignment horizontal="center"/>
    </xf>
    <xf numFmtId="0" fontId="15" fillId="12" borderId="3" xfId="0" applyFont="1" applyFill="1" applyBorder="1" applyAlignment="1">
      <alignment horizontal="center"/>
    </xf>
    <xf numFmtId="0" fontId="15" fillId="12" borderId="4" xfId="0" applyFont="1" applyFill="1" applyBorder="1" applyAlignment="1">
      <alignment horizontal="center"/>
    </xf>
    <xf numFmtId="0" fontId="15" fillId="12" borderId="8" xfId="0" applyFont="1" applyFill="1" applyBorder="1" applyAlignment="1">
      <alignment horizontal="center"/>
    </xf>
    <xf numFmtId="0" fontId="17" fillId="14" borderId="3" xfId="0" applyFont="1" applyFill="1" applyBorder="1" applyAlignment="1">
      <alignment horizontal="center"/>
    </xf>
    <xf numFmtId="0" fontId="17" fillId="14" borderId="4" xfId="0" applyFont="1" applyFill="1" applyBorder="1" applyAlignment="1">
      <alignment horizontal="center"/>
    </xf>
    <xf numFmtId="0" fontId="17" fillId="14" borderId="8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9" fillId="6" borderId="10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17" fontId="5" fillId="3" borderId="2" xfId="0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" fontId="6" fillId="5" borderId="3" xfId="0" applyNumberFormat="1" applyFont="1" applyFill="1" applyBorder="1" applyAlignment="1">
      <alignment horizontal="center"/>
    </xf>
    <xf numFmtId="1" fontId="6" fillId="5" borderId="4" xfId="0" applyNumberFormat="1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" fontId="6" fillId="5" borderId="14" xfId="0" applyNumberFormat="1" applyFont="1" applyFill="1" applyBorder="1" applyAlignment="1">
      <alignment horizontal="center"/>
    </xf>
    <xf numFmtId="1" fontId="6" fillId="5" borderId="15" xfId="0" applyNumberFormat="1" applyFont="1" applyFill="1" applyBorder="1" applyAlignment="1">
      <alignment horizontal="center"/>
    </xf>
    <xf numFmtId="0" fontId="5" fillId="6" borderId="2" xfId="0" applyFont="1" applyFill="1" applyBorder="1" applyAlignment="1">
      <alignment vertical="center" wrapText="1"/>
    </xf>
  </cellXfs>
  <cellStyles count="3">
    <cellStyle name="Monétaire [0] 2" xfId="2"/>
    <cellStyle name="Normal" xfId="0" builtinId="0"/>
    <cellStyle name="Normal 2" xfId="1"/>
  </cellStyles>
  <dxfs count="60"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CC66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des arrêts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'RECAP Maladie-AT-MAT-PAT-MTT'!$Z$18:$AJ$18</c:f>
              <c:strCache>
                <c:ptCount val="11"/>
                <c:pt idx="0">
                  <c:v>Nombre d'arrêts 2016</c:v>
                </c:pt>
                <c:pt idx="1">
                  <c:v>Arrêts 2016-archives</c:v>
                </c:pt>
                <c:pt idx="2">
                  <c:v>Nbre de jours d'arrêts 2016</c:v>
                </c:pt>
                <c:pt idx="3">
                  <c:v>Nbre de jours d'arrêts</c:v>
                </c:pt>
                <c:pt idx="4">
                  <c:v>MALADIE</c:v>
                </c:pt>
                <c:pt idx="5">
                  <c:v>ACCIDENT DU TRAVAIL</c:v>
                </c:pt>
                <c:pt idx="6">
                  <c:v>PATERNITE</c:v>
                </c:pt>
                <c:pt idx="7">
                  <c:v>MATERNITE</c:v>
                </c:pt>
                <c:pt idx="8">
                  <c:v>MTT</c:v>
                </c:pt>
                <c:pt idx="9">
                  <c:v>Nombre de jours d'arrêts - archive 2016</c:v>
                </c:pt>
                <c:pt idx="10">
                  <c:v>Nombre de jours d'arrêts - archive</c:v>
                </c:pt>
              </c:strCache>
            </c:strRef>
          </c:cat>
          <c:val>
            <c:numRef>
              <c:f>'RECAP Maladie-AT-MAT-PAT-MTT'!$Z$20:$AJ$20</c:f>
              <c:numCache>
                <c:formatCode>0</c:formatCode>
                <c:ptCount val="11"/>
                <c:pt idx="0">
                  <c:v>6</c:v>
                </c:pt>
                <c:pt idx="1">
                  <c:v>0</c:v>
                </c:pt>
                <c:pt idx="2">
                  <c:v>38</c:v>
                </c:pt>
                <c:pt idx="3">
                  <c:v>57</c:v>
                </c:pt>
                <c:pt idx="4">
                  <c:v>52</c:v>
                </c:pt>
                <c:pt idx="5">
                  <c:v>12</c:v>
                </c:pt>
                <c:pt idx="6">
                  <c:v>11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E1-4747-B248-BAC13BC3E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75326080"/>
        <c:axId val="2753273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'RECAP Maladie-AT-MAT-PAT-MTT'!$Z$18:$AJ$18</c15:sqref>
                        </c15:formulaRef>
                      </c:ext>
                    </c:extLst>
                    <c:strCache>
                      <c:ptCount val="11"/>
                      <c:pt idx="0">
                        <c:v>Nombre d'arrêts 2016</c:v>
                      </c:pt>
                      <c:pt idx="1">
                        <c:v>Arrêts 2016-archives</c:v>
                      </c:pt>
                      <c:pt idx="2">
                        <c:v>Nbre de jours d'arrêts 2016</c:v>
                      </c:pt>
                      <c:pt idx="3">
                        <c:v>Nbre de jours d'arrêts</c:v>
                      </c:pt>
                      <c:pt idx="4">
                        <c:v>MALADIE</c:v>
                      </c:pt>
                      <c:pt idx="5">
                        <c:v>ACCIDENT DU TRAVAIL</c:v>
                      </c:pt>
                      <c:pt idx="6">
                        <c:v>PATERNITE</c:v>
                      </c:pt>
                      <c:pt idx="7">
                        <c:v>MATERNITE</c:v>
                      </c:pt>
                      <c:pt idx="8">
                        <c:v>MTT</c:v>
                      </c:pt>
                      <c:pt idx="9">
                        <c:v>Nombre de jours d'arrêts - archive 2016</c:v>
                      </c:pt>
                      <c:pt idx="10">
                        <c:v>Nombre de jours d'arrêts - archive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'RECAP Maladie-AT-MAT-PAT-MTT'!$Z$19:$AJ$19</c15:sqref>
                        </c15:formulaRef>
                      </c:ext>
                    </c:extLst>
                    <c:numCache>
                      <c:formatCode>General</c:formatCode>
                      <c:ptCount val="1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50E1-4747-B248-BAC13BC3EA4F}"/>
                  </c:ext>
                </c:extLst>
              </c15:ser>
            </c15:filteredBarSeries>
          </c:ext>
        </c:extLst>
      </c:barChart>
      <c:catAx>
        <c:axId val="2753260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5327328"/>
        <c:crosses val="autoZero"/>
        <c:auto val="1"/>
        <c:lblAlgn val="ctr"/>
        <c:lblOffset val="100"/>
        <c:noMultiLvlLbl val="0"/>
      </c:catAx>
      <c:valAx>
        <c:axId val="275327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5326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23</xdr:col>
      <xdr:colOff>47625</xdr:colOff>
      <xdr:row>0</xdr:row>
      <xdr:rowOff>628650</xdr:rowOff>
    </xdr:to>
    <xdr:sp macro="" textlink="">
      <xdr:nvSpPr>
        <xdr:cNvPr id="2" name="Rectangle 1"/>
        <xdr:cNvSpPr/>
      </xdr:nvSpPr>
      <xdr:spPr>
        <a:xfrm>
          <a:off x="57150" y="9525"/>
          <a:ext cx="6067425" cy="619125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219074</xdr:colOff>
      <xdr:row>0</xdr:row>
      <xdr:rowOff>0</xdr:rowOff>
    </xdr:from>
    <xdr:to>
      <xdr:col>0</xdr:col>
      <xdr:colOff>838199</xdr:colOff>
      <xdr:row>0</xdr:row>
      <xdr:rowOff>619125</xdr:rowOff>
    </xdr:to>
    <xdr:pic macro="[0]!NOFILTER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98750" l="3500" r="98250">
                      <a14:foregroundMark x1="80500" y1="27500" x2="87000" y2="48000"/>
                      <a14:foregroundMark x1="48750" y1="14250" x2="52000" y2="4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876300</xdr:colOff>
      <xdr:row>0</xdr:row>
      <xdr:rowOff>66675</xdr:rowOff>
    </xdr:from>
    <xdr:to>
      <xdr:col>3</xdr:col>
      <xdr:colOff>704850</xdr:colOff>
      <xdr:row>0</xdr:row>
      <xdr:rowOff>561975</xdr:rowOff>
    </xdr:to>
    <xdr:sp macro="" textlink="">
      <xdr:nvSpPr>
        <xdr:cNvPr id="4" name="ZoneTexte 3"/>
        <xdr:cNvSpPr txBox="1"/>
      </xdr:nvSpPr>
      <xdr:spPr>
        <a:xfrm>
          <a:off x="876300" y="66675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supprimer tous les filtres clique ici</a:t>
          </a:r>
        </a:p>
      </xdr:txBody>
    </xdr:sp>
    <xdr:clientData/>
  </xdr:twoCellAnchor>
  <xdr:twoCellAnchor>
    <xdr:from>
      <xdr:col>4</xdr:col>
      <xdr:colOff>695325</xdr:colOff>
      <xdr:row>0</xdr:row>
      <xdr:rowOff>76200</xdr:rowOff>
    </xdr:from>
    <xdr:to>
      <xdr:col>9</xdr:col>
      <xdr:colOff>457200</xdr:colOff>
      <xdr:row>0</xdr:row>
      <xdr:rowOff>571500</xdr:rowOff>
    </xdr:to>
    <xdr:sp macro="" textlink="">
      <xdr:nvSpPr>
        <xdr:cNvPr id="7" name="ZoneTexte 6"/>
        <xdr:cNvSpPr txBox="1"/>
      </xdr:nvSpPr>
      <xdr:spPr>
        <a:xfrm>
          <a:off x="3276600" y="76200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faire apparaitre que</a:t>
          </a:r>
          <a:r>
            <a:rPr lang="fr-FR" sz="11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les cas en attente de RBT</a:t>
          </a:r>
          <a:endParaRPr lang="fr-FR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3</xdr:col>
      <xdr:colOff>657224</xdr:colOff>
      <xdr:row>0</xdr:row>
      <xdr:rowOff>47625</xdr:rowOff>
    </xdr:from>
    <xdr:to>
      <xdr:col>6</xdr:col>
      <xdr:colOff>104774</xdr:colOff>
      <xdr:row>0</xdr:row>
      <xdr:rowOff>666750</xdr:rowOff>
    </xdr:to>
    <xdr:pic macro="[0]!EC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100000" l="0" r="100000">
                      <a14:foregroundMark x1="38281" y1="29297" x2="54688" y2="49609"/>
                      <a14:foregroundMark x1="30469" y1="67969" x2="51953" y2="37109"/>
                      <a14:foregroundMark x1="45313" y1="71875" x2="50000" y2="62500"/>
                      <a14:foregroundMark x1="53516" y1="28516" x2="58203" y2="29688"/>
                      <a14:foregroundMark x1="55078" y1="41406" x2="58594" y2="53516"/>
                      <a14:foregroundMark x1="72266" y1="66016" x2="72266" y2="70703"/>
                      <a14:foregroundMark x1="68359" y1="69922" x2="76953" y2="72656"/>
                      <a14:foregroundMark x1="7031" y1="85938" x2="91016" y2="86328"/>
                      <a14:foregroundMark x1="36328" y1="29297" x2="38281" y2="3554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4" y="4762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342900</xdr:colOff>
      <xdr:row>21</xdr:row>
      <xdr:rowOff>33337</xdr:rowOff>
    </xdr:from>
    <xdr:to>
      <xdr:col>26</xdr:col>
      <xdr:colOff>342900</xdr:colOff>
      <xdr:row>34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20</xdr:col>
      <xdr:colOff>47625</xdr:colOff>
      <xdr:row>0</xdr:row>
      <xdr:rowOff>628650</xdr:rowOff>
    </xdr:to>
    <xdr:sp macro="" textlink="">
      <xdr:nvSpPr>
        <xdr:cNvPr id="2" name="Rectangle 1"/>
        <xdr:cNvSpPr/>
      </xdr:nvSpPr>
      <xdr:spPr>
        <a:xfrm>
          <a:off x="57150" y="9525"/>
          <a:ext cx="8867775" cy="619125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219074</xdr:colOff>
      <xdr:row>0</xdr:row>
      <xdr:rowOff>0</xdr:rowOff>
    </xdr:from>
    <xdr:to>
      <xdr:col>0</xdr:col>
      <xdr:colOff>838199</xdr:colOff>
      <xdr:row>0</xdr:row>
      <xdr:rowOff>619125</xdr:rowOff>
    </xdr:to>
    <xdr:pic macro="[0]!NOFILTER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98750" l="3500" r="98250">
                      <a14:foregroundMark x1="80500" y1="27500" x2="87000" y2="48000"/>
                      <a14:foregroundMark x1="48750" y1="14250" x2="52000" y2="4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876300</xdr:colOff>
      <xdr:row>0</xdr:row>
      <xdr:rowOff>66675</xdr:rowOff>
    </xdr:from>
    <xdr:to>
      <xdr:col>2</xdr:col>
      <xdr:colOff>704850</xdr:colOff>
      <xdr:row>0</xdr:row>
      <xdr:rowOff>561975</xdr:rowOff>
    </xdr:to>
    <xdr:sp macro="" textlink="">
      <xdr:nvSpPr>
        <xdr:cNvPr id="4" name="ZoneTexte 3"/>
        <xdr:cNvSpPr txBox="1"/>
      </xdr:nvSpPr>
      <xdr:spPr>
        <a:xfrm>
          <a:off x="876300" y="66675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supprimer tous les filtres clique ici</a:t>
          </a:r>
        </a:p>
      </xdr:txBody>
    </xdr:sp>
    <xdr:clientData/>
  </xdr:twoCellAnchor>
  <xdr:twoCellAnchor>
    <xdr:from>
      <xdr:col>3</xdr:col>
      <xdr:colOff>695325</xdr:colOff>
      <xdr:row>0</xdr:row>
      <xdr:rowOff>76200</xdr:rowOff>
    </xdr:from>
    <xdr:to>
      <xdr:col>6</xdr:col>
      <xdr:colOff>457200</xdr:colOff>
      <xdr:row>0</xdr:row>
      <xdr:rowOff>571500</xdr:rowOff>
    </xdr:to>
    <xdr:sp macro="" textlink="">
      <xdr:nvSpPr>
        <xdr:cNvPr id="5" name="ZoneTexte 4"/>
        <xdr:cNvSpPr txBox="1"/>
      </xdr:nvSpPr>
      <xdr:spPr>
        <a:xfrm>
          <a:off x="3038475" y="76200"/>
          <a:ext cx="2390775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faire apparaitre que</a:t>
          </a:r>
          <a:r>
            <a:rPr lang="fr-FR" sz="11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les cas en attente de RBT</a:t>
          </a:r>
          <a:endParaRPr lang="fr-FR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657224</xdr:colOff>
      <xdr:row>0</xdr:row>
      <xdr:rowOff>47625</xdr:rowOff>
    </xdr:from>
    <xdr:to>
      <xdr:col>4</xdr:col>
      <xdr:colOff>104774</xdr:colOff>
      <xdr:row>0</xdr:row>
      <xdr:rowOff>666750</xdr:rowOff>
    </xdr:to>
    <xdr:pic macro="[0]!EC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100000" l="0" r="100000">
                      <a14:foregroundMark x1="38281" y1="29297" x2="54688" y2="49609"/>
                      <a14:foregroundMark x1="30469" y1="67969" x2="51953" y2="37109"/>
                      <a14:foregroundMark x1="45313" y1="71875" x2="50000" y2="62500"/>
                      <a14:foregroundMark x1="53516" y1="28516" x2="58203" y2="29688"/>
                      <a14:foregroundMark x1="55078" y1="41406" x2="58594" y2="53516"/>
                      <a14:foregroundMark x1="72266" y1="66016" x2="72266" y2="70703"/>
                      <a14:foregroundMark x1="68359" y1="69922" x2="76953" y2="72656"/>
                      <a14:foregroundMark x1="7031" y1="85938" x2="91016" y2="86328"/>
                      <a14:foregroundMark x1="36328" y1="29297" x2="38281" y2="3554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4" y="4762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10</xdr:col>
      <xdr:colOff>47625</xdr:colOff>
      <xdr:row>0</xdr:row>
      <xdr:rowOff>628650</xdr:rowOff>
    </xdr:to>
    <xdr:sp macro="" textlink="">
      <xdr:nvSpPr>
        <xdr:cNvPr id="2" name="Rectangle 1"/>
        <xdr:cNvSpPr/>
      </xdr:nvSpPr>
      <xdr:spPr>
        <a:xfrm>
          <a:off x="57150" y="9525"/>
          <a:ext cx="6067425" cy="619125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219074</xdr:colOff>
      <xdr:row>0</xdr:row>
      <xdr:rowOff>0</xdr:rowOff>
    </xdr:from>
    <xdr:to>
      <xdr:col>0</xdr:col>
      <xdr:colOff>838199</xdr:colOff>
      <xdr:row>0</xdr:row>
      <xdr:rowOff>619125</xdr:rowOff>
    </xdr:to>
    <xdr:pic macro="[0]!Toutafficher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98750" l="3500" r="98250">
                      <a14:foregroundMark x1="80500" y1="27500" x2="87000" y2="48000"/>
                      <a14:foregroundMark x1="48750" y1="14250" x2="52000" y2="4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876300</xdr:colOff>
      <xdr:row>0</xdr:row>
      <xdr:rowOff>66675</xdr:rowOff>
    </xdr:from>
    <xdr:to>
      <xdr:col>3</xdr:col>
      <xdr:colOff>704850</xdr:colOff>
      <xdr:row>0</xdr:row>
      <xdr:rowOff>561975</xdr:rowOff>
    </xdr:to>
    <xdr:sp macro="" textlink="">
      <xdr:nvSpPr>
        <xdr:cNvPr id="4" name="ZoneTexte 3"/>
        <xdr:cNvSpPr txBox="1"/>
      </xdr:nvSpPr>
      <xdr:spPr>
        <a:xfrm>
          <a:off x="876300" y="66675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supprimer tous les filtres clique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-0.499984740745262"/>
  </sheetPr>
  <dimension ref="A1:T41"/>
  <sheetViews>
    <sheetView workbookViewId="0">
      <selection activeCell="D24" sqref="D24"/>
    </sheetView>
  </sheetViews>
  <sheetFormatPr baseColWidth="10" defaultRowHeight="15" x14ac:dyDescent="0.25"/>
  <cols>
    <col min="1" max="1" width="18.7109375" bestFit="1" customWidth="1"/>
    <col min="20" max="20" width="22.7109375" customWidth="1"/>
  </cols>
  <sheetData>
    <row r="1" spans="1:20" x14ac:dyDescent="0.25">
      <c r="A1" s="2">
        <v>1</v>
      </c>
      <c r="B1" s="3" t="s">
        <v>100</v>
      </c>
      <c r="C1" s="3"/>
      <c r="D1" s="4">
        <v>1</v>
      </c>
      <c r="E1" s="4" t="s">
        <v>93</v>
      </c>
      <c r="H1" s="13">
        <v>41883</v>
      </c>
      <c r="J1">
        <v>1</v>
      </c>
      <c r="L1" s="35" t="s">
        <v>10</v>
      </c>
      <c r="M1">
        <v>0</v>
      </c>
      <c r="N1" t="s">
        <v>20</v>
      </c>
      <c r="O1" t="s">
        <v>54</v>
      </c>
      <c r="Q1">
        <v>1</v>
      </c>
      <c r="S1" s="83" t="s">
        <v>85</v>
      </c>
      <c r="T1" s="84"/>
    </row>
    <row r="2" spans="1:20" x14ac:dyDescent="0.25">
      <c r="A2" s="2">
        <v>2</v>
      </c>
      <c r="B2" s="3" t="s">
        <v>101</v>
      </c>
      <c r="C2" s="3"/>
      <c r="D2" s="4">
        <v>1</v>
      </c>
      <c r="E2" s="4" t="s">
        <v>94</v>
      </c>
      <c r="H2" s="13">
        <v>41913</v>
      </c>
      <c r="J2">
        <v>11</v>
      </c>
      <c r="K2" t="s">
        <v>73</v>
      </c>
      <c r="L2" s="35" t="s">
        <v>72</v>
      </c>
      <c r="M2">
        <v>0</v>
      </c>
      <c r="N2" t="s">
        <v>21</v>
      </c>
      <c r="O2" t="s">
        <v>55</v>
      </c>
      <c r="Q2">
        <v>0</v>
      </c>
      <c r="S2" s="78" t="s">
        <v>86</v>
      </c>
      <c r="T2" s="79" t="s">
        <v>90</v>
      </c>
    </row>
    <row r="3" spans="1:20" x14ac:dyDescent="0.25">
      <c r="A3" s="2">
        <v>3</v>
      </c>
      <c r="B3" s="3" t="s">
        <v>102</v>
      </c>
      <c r="C3" s="3"/>
      <c r="D3" s="4">
        <v>1</v>
      </c>
      <c r="E3" s="4" t="s">
        <v>94</v>
      </c>
      <c r="H3" s="13">
        <v>41944</v>
      </c>
      <c r="J3">
        <v>12</v>
      </c>
      <c r="L3" s="35" t="s">
        <v>8</v>
      </c>
      <c r="M3">
        <v>3</v>
      </c>
      <c r="N3" t="s">
        <v>15</v>
      </c>
      <c r="O3" t="s">
        <v>74</v>
      </c>
      <c r="S3" s="78" t="s">
        <v>88</v>
      </c>
      <c r="T3" s="79" t="s">
        <v>91</v>
      </c>
    </row>
    <row r="4" spans="1:20" x14ac:dyDescent="0.25">
      <c r="A4" s="2">
        <v>4</v>
      </c>
      <c r="B4" s="3" t="s">
        <v>103</v>
      </c>
      <c r="C4" s="3"/>
      <c r="D4" s="4">
        <v>1</v>
      </c>
      <c r="E4" s="4" t="s">
        <v>94</v>
      </c>
      <c r="H4" s="13">
        <v>41974</v>
      </c>
      <c r="J4">
        <v>13</v>
      </c>
      <c r="K4" t="s">
        <v>73</v>
      </c>
      <c r="L4" s="35" t="s">
        <v>9</v>
      </c>
      <c r="M4">
        <v>0</v>
      </c>
      <c r="N4" t="s">
        <v>16</v>
      </c>
      <c r="O4" t="s">
        <v>15</v>
      </c>
      <c r="S4" s="78" t="s">
        <v>87</v>
      </c>
      <c r="T4" s="79" t="s">
        <v>81</v>
      </c>
    </row>
    <row r="5" spans="1:20" ht="15.75" thickBot="1" x14ac:dyDescent="0.3">
      <c r="A5" s="2">
        <v>5</v>
      </c>
      <c r="B5" s="3" t="s">
        <v>104</v>
      </c>
      <c r="C5" s="3"/>
      <c r="D5" s="4">
        <v>1</v>
      </c>
      <c r="E5" s="4" t="s">
        <v>93</v>
      </c>
      <c r="H5" s="13">
        <v>42005</v>
      </c>
      <c r="J5">
        <v>14</v>
      </c>
      <c r="L5" s="35" t="s">
        <v>12</v>
      </c>
      <c r="M5">
        <v>0</v>
      </c>
      <c r="N5" t="s">
        <v>17</v>
      </c>
      <c r="O5" s="36" t="s">
        <v>56</v>
      </c>
      <c r="S5" s="80" t="s">
        <v>89</v>
      </c>
      <c r="T5" s="81" t="s">
        <v>77</v>
      </c>
    </row>
    <row r="6" spans="1:20" x14ac:dyDescent="0.25">
      <c r="A6" s="2">
        <v>6</v>
      </c>
      <c r="B6" s="3" t="s">
        <v>105</v>
      </c>
      <c r="C6" s="3"/>
      <c r="D6" s="4">
        <v>1</v>
      </c>
      <c r="E6" s="4" t="s">
        <v>93</v>
      </c>
      <c r="H6" s="13">
        <v>42036</v>
      </c>
      <c r="J6">
        <v>22</v>
      </c>
      <c r="K6" t="s">
        <v>73</v>
      </c>
      <c r="L6" s="35" t="s">
        <v>13</v>
      </c>
      <c r="M6">
        <v>0</v>
      </c>
      <c r="N6" t="s">
        <v>14</v>
      </c>
    </row>
    <row r="7" spans="1:20" x14ac:dyDescent="0.25">
      <c r="A7" s="2">
        <v>7</v>
      </c>
      <c r="B7" s="3" t="s">
        <v>106</v>
      </c>
      <c r="C7" s="3"/>
      <c r="D7" s="4">
        <v>1</v>
      </c>
      <c r="E7" s="4" t="s">
        <v>93</v>
      </c>
      <c r="H7" s="13">
        <v>42064</v>
      </c>
      <c r="J7">
        <v>31</v>
      </c>
      <c r="L7" s="35" t="s">
        <v>14</v>
      </c>
      <c r="M7">
        <v>0</v>
      </c>
      <c r="N7" t="s">
        <v>22</v>
      </c>
    </row>
    <row r="8" spans="1:20" x14ac:dyDescent="0.25">
      <c r="A8" s="2">
        <v>8</v>
      </c>
      <c r="B8" s="3" t="s">
        <v>107</v>
      </c>
      <c r="C8" s="3"/>
      <c r="D8" s="4">
        <v>1</v>
      </c>
      <c r="E8" s="4" t="s">
        <v>93</v>
      </c>
      <c r="H8" s="13">
        <v>42095</v>
      </c>
      <c r="J8">
        <v>32</v>
      </c>
      <c r="L8" s="35" t="s">
        <v>18</v>
      </c>
      <c r="M8">
        <v>0</v>
      </c>
    </row>
    <row r="9" spans="1:20" x14ac:dyDescent="0.25">
      <c r="A9" s="2">
        <v>9</v>
      </c>
      <c r="B9" s="3" t="s">
        <v>108</v>
      </c>
      <c r="C9" s="3"/>
      <c r="D9" s="4">
        <v>1</v>
      </c>
      <c r="E9" s="4" t="s">
        <v>93</v>
      </c>
      <c r="H9" s="13">
        <v>42125</v>
      </c>
      <c r="J9">
        <v>33</v>
      </c>
      <c r="L9" s="35" t="s">
        <v>19</v>
      </c>
      <c r="M9">
        <v>0</v>
      </c>
    </row>
    <row r="10" spans="1:20" x14ac:dyDescent="0.25">
      <c r="A10" s="2">
        <v>10</v>
      </c>
      <c r="B10" s="3" t="s">
        <v>109</v>
      </c>
      <c r="C10" s="3"/>
      <c r="D10" s="4">
        <v>1</v>
      </c>
      <c r="E10" s="4" t="s">
        <v>93</v>
      </c>
      <c r="H10" s="13">
        <v>42156</v>
      </c>
      <c r="L10" s="35"/>
    </row>
    <row r="11" spans="1:20" x14ac:dyDescent="0.25">
      <c r="A11" s="2">
        <v>11</v>
      </c>
      <c r="B11" s="3" t="s">
        <v>110</v>
      </c>
      <c r="C11" s="3"/>
      <c r="D11" s="4">
        <v>1</v>
      </c>
      <c r="E11" s="4" t="s">
        <v>93</v>
      </c>
      <c r="H11" s="13">
        <v>42186</v>
      </c>
      <c r="L11" s="35"/>
    </row>
    <row r="12" spans="1:20" x14ac:dyDescent="0.25">
      <c r="A12" s="2"/>
      <c r="B12" s="3"/>
      <c r="C12" s="3"/>
      <c r="D12" s="4"/>
      <c r="E12" s="4"/>
      <c r="H12" s="13">
        <v>42217</v>
      </c>
      <c r="L12" s="35"/>
    </row>
    <row r="13" spans="1:20" x14ac:dyDescent="0.25">
      <c r="A13" s="2"/>
      <c r="B13" s="3"/>
      <c r="C13" s="3"/>
      <c r="D13" s="4"/>
      <c r="E13" s="4"/>
      <c r="H13" s="13">
        <v>42248</v>
      </c>
    </row>
    <row r="14" spans="1:20" x14ac:dyDescent="0.25">
      <c r="A14" s="2"/>
      <c r="B14" s="3"/>
      <c r="C14" s="3"/>
      <c r="D14" s="4"/>
      <c r="E14" s="4"/>
      <c r="H14" s="13">
        <v>42278</v>
      </c>
    </row>
    <row r="15" spans="1:20" x14ac:dyDescent="0.25">
      <c r="A15" s="2"/>
      <c r="B15" s="3"/>
      <c r="C15" s="3"/>
      <c r="D15" s="4"/>
      <c r="E15" s="4"/>
      <c r="H15" s="13">
        <v>42309</v>
      </c>
    </row>
    <row r="16" spans="1:20" x14ac:dyDescent="0.25">
      <c r="A16" s="2"/>
      <c r="B16" s="3"/>
      <c r="C16" s="3"/>
      <c r="D16" s="4"/>
      <c r="E16" s="4"/>
      <c r="H16" s="13">
        <v>42339</v>
      </c>
    </row>
    <row r="17" spans="1:8" x14ac:dyDescent="0.25">
      <c r="A17" s="2"/>
      <c r="B17" s="3"/>
      <c r="C17" s="3"/>
      <c r="D17" s="4"/>
      <c r="E17" s="4"/>
      <c r="H17" s="13">
        <v>42370</v>
      </c>
    </row>
    <row r="18" spans="1:8" x14ac:dyDescent="0.25">
      <c r="A18" s="2"/>
      <c r="B18" s="3"/>
      <c r="C18" s="3"/>
      <c r="D18" s="4"/>
      <c r="E18" s="4"/>
      <c r="H18" s="13">
        <v>42401</v>
      </c>
    </row>
    <row r="19" spans="1:8" x14ac:dyDescent="0.25">
      <c r="A19" s="1"/>
      <c r="H19" s="13">
        <v>42430</v>
      </c>
    </row>
    <row r="20" spans="1:8" x14ac:dyDescent="0.25">
      <c r="A20" s="1"/>
      <c r="H20" s="13">
        <v>42461</v>
      </c>
    </row>
    <row r="21" spans="1:8" x14ac:dyDescent="0.25">
      <c r="A21" s="1"/>
      <c r="H21" s="13">
        <v>42491</v>
      </c>
    </row>
    <row r="22" spans="1:8" x14ac:dyDescent="0.25">
      <c r="A22" s="1"/>
      <c r="H22" s="13">
        <v>42522</v>
      </c>
    </row>
    <row r="23" spans="1:8" x14ac:dyDescent="0.25">
      <c r="A23" s="1"/>
      <c r="H23" s="13">
        <v>42552</v>
      </c>
    </row>
    <row r="24" spans="1:8" x14ac:dyDescent="0.25">
      <c r="H24" s="13">
        <v>42583</v>
      </c>
    </row>
    <row r="25" spans="1:8" x14ac:dyDescent="0.25">
      <c r="H25" s="13">
        <v>42614</v>
      </c>
    </row>
    <row r="26" spans="1:8" x14ac:dyDescent="0.25">
      <c r="H26" s="13">
        <v>42644</v>
      </c>
    </row>
    <row r="27" spans="1:8" x14ac:dyDescent="0.25">
      <c r="H27" s="13">
        <v>42675</v>
      </c>
    </row>
    <row r="28" spans="1:8" x14ac:dyDescent="0.25">
      <c r="H28" s="13">
        <v>42705</v>
      </c>
    </row>
    <row r="29" spans="1:8" x14ac:dyDescent="0.25">
      <c r="H29" s="13">
        <v>42736</v>
      </c>
    </row>
    <row r="30" spans="1:8" x14ac:dyDescent="0.25">
      <c r="H30" s="13">
        <v>42767</v>
      </c>
    </row>
    <row r="31" spans="1:8" x14ac:dyDescent="0.25">
      <c r="H31" s="13">
        <v>42795</v>
      </c>
    </row>
    <row r="32" spans="1:8" x14ac:dyDescent="0.25">
      <c r="H32" s="13">
        <v>42826</v>
      </c>
    </row>
    <row r="33" spans="8:8" x14ac:dyDescent="0.25">
      <c r="H33" s="13">
        <v>42856</v>
      </c>
    </row>
    <row r="34" spans="8:8" x14ac:dyDescent="0.25">
      <c r="H34" s="13">
        <v>42887</v>
      </c>
    </row>
    <row r="35" spans="8:8" x14ac:dyDescent="0.25">
      <c r="H35" s="13">
        <v>42917</v>
      </c>
    </row>
    <row r="36" spans="8:8" x14ac:dyDescent="0.25">
      <c r="H36" s="13">
        <v>42948</v>
      </c>
    </row>
    <row r="37" spans="8:8" x14ac:dyDescent="0.25">
      <c r="H37" s="13">
        <v>42979</v>
      </c>
    </row>
    <row r="38" spans="8:8" x14ac:dyDescent="0.25">
      <c r="H38" s="13">
        <v>43009</v>
      </c>
    </row>
    <row r="39" spans="8:8" x14ac:dyDescent="0.25">
      <c r="H39" s="13">
        <v>43040</v>
      </c>
    </row>
    <row r="40" spans="8:8" x14ac:dyDescent="0.25">
      <c r="H40" s="13">
        <v>43070</v>
      </c>
    </row>
    <row r="41" spans="8:8" x14ac:dyDescent="0.25">
      <c r="H41" s="13">
        <v>43101</v>
      </c>
    </row>
  </sheetData>
  <sortState ref="L1:L12">
    <sortCondition ref="L1"/>
  </sortState>
  <mergeCells count="1">
    <mergeCell ref="S1:T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A1:BU95"/>
  <sheetViews>
    <sheetView zoomScaleNormal="100" workbookViewId="0">
      <selection activeCell="C19" sqref="C19"/>
    </sheetView>
  </sheetViews>
  <sheetFormatPr baseColWidth="10" defaultRowHeight="15" x14ac:dyDescent="0.25"/>
  <cols>
    <col min="1" max="1" width="17.28515625" customWidth="1"/>
    <col min="2" max="2" width="10.7109375" hidden="1" customWidth="1"/>
    <col min="3" max="4" width="10.7109375" customWidth="1"/>
    <col min="5" max="5" width="6.85546875" customWidth="1"/>
    <col min="6" max="6" width="10.7109375" hidden="1" customWidth="1"/>
    <col min="7" max="8" width="10.7109375" customWidth="1"/>
    <col min="9" max="9" width="7.5703125" customWidth="1"/>
    <col min="10" max="23" width="11.7109375" customWidth="1"/>
    <col min="24" max="24" width="10.7109375" customWidth="1"/>
    <col min="25" max="25" width="11.7109375" customWidth="1"/>
    <col min="26" max="27" width="10.7109375" customWidth="1"/>
    <col min="28" max="28" width="10.7109375" hidden="1" customWidth="1"/>
    <col min="29" max="29" width="6.5703125" customWidth="1"/>
    <col min="73" max="73" width="22.7109375" customWidth="1"/>
  </cols>
  <sheetData>
    <row r="1" spans="1:73" ht="59.25" customHeight="1" x14ac:dyDescent="0.25">
      <c r="A1" s="7"/>
      <c r="B1" s="7"/>
      <c r="C1" s="7"/>
      <c r="D1" s="7"/>
      <c r="E1" s="7"/>
      <c r="F1" s="7"/>
      <c r="G1" s="7"/>
      <c r="H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BD1" s="7"/>
    </row>
    <row r="2" spans="1:73" ht="20.25" x14ac:dyDescent="0.3">
      <c r="A2" s="87" t="s">
        <v>33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</row>
    <row r="3" spans="1:73" ht="15" customHeight="1" x14ac:dyDescent="0.25">
      <c r="A3" s="98" t="s">
        <v>34</v>
      </c>
      <c r="B3" s="98"/>
      <c r="C3" s="98"/>
      <c r="D3" s="98"/>
      <c r="E3" s="98"/>
      <c r="F3" s="14"/>
      <c r="G3" s="98" t="s">
        <v>35</v>
      </c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9"/>
      <c r="AD3" s="89" t="s">
        <v>40</v>
      </c>
      <c r="AE3" s="90"/>
      <c r="AF3" s="90"/>
      <c r="AG3" s="90"/>
      <c r="AH3" s="90"/>
      <c r="AI3" s="90"/>
      <c r="AJ3" s="91"/>
      <c r="AK3" s="92" t="s">
        <v>43</v>
      </c>
      <c r="AL3" s="93"/>
      <c r="AM3" s="93"/>
      <c r="AN3" s="93"/>
      <c r="AO3" s="93"/>
      <c r="AP3" s="93"/>
      <c r="AQ3" s="94"/>
      <c r="AR3" s="95" t="s">
        <v>44</v>
      </c>
      <c r="AS3" s="96"/>
      <c r="AT3" s="96"/>
      <c r="AU3" s="96"/>
      <c r="AV3" s="96"/>
      <c r="AW3" s="96"/>
      <c r="AX3" s="97"/>
      <c r="AY3" s="89" t="s">
        <v>45</v>
      </c>
      <c r="AZ3" s="90"/>
      <c r="BA3" s="90"/>
      <c r="BB3" s="90"/>
      <c r="BC3" s="90"/>
      <c r="BD3" s="90"/>
      <c r="BE3" s="91"/>
      <c r="BF3" s="92" t="s">
        <v>46</v>
      </c>
      <c r="BG3" s="93"/>
      <c r="BH3" s="93"/>
      <c r="BI3" s="93"/>
      <c r="BJ3" s="93"/>
      <c r="BK3" s="93"/>
      <c r="BL3" s="94"/>
      <c r="BM3" s="95" t="s">
        <v>47</v>
      </c>
      <c r="BN3" s="96"/>
      <c r="BO3" s="96"/>
      <c r="BP3" s="96"/>
      <c r="BQ3" s="96"/>
      <c r="BR3" s="96"/>
      <c r="BS3" s="97"/>
      <c r="BT3" s="85" t="s">
        <v>23</v>
      </c>
      <c r="BU3" s="85" t="s">
        <v>64</v>
      </c>
    </row>
    <row r="4" spans="1:73" ht="28.5" customHeight="1" x14ac:dyDescent="0.25">
      <c r="A4" s="27" t="s">
        <v>26</v>
      </c>
      <c r="B4" s="26" t="s">
        <v>24</v>
      </c>
      <c r="C4" s="25" t="s">
        <v>27</v>
      </c>
      <c r="D4" s="25" t="s">
        <v>28</v>
      </c>
      <c r="E4" s="25" t="s">
        <v>3</v>
      </c>
      <c r="F4" s="26" t="s">
        <v>24</v>
      </c>
      <c r="G4" s="25" t="s">
        <v>6</v>
      </c>
      <c r="H4" s="25" t="s">
        <v>57</v>
      </c>
      <c r="I4" s="25" t="s">
        <v>7</v>
      </c>
      <c r="J4" s="25" t="s">
        <v>49</v>
      </c>
      <c r="K4" s="25" t="s">
        <v>48</v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 t="s">
        <v>29</v>
      </c>
      <c r="Y4" s="25" t="s">
        <v>30</v>
      </c>
      <c r="Z4" s="25" t="s">
        <v>31</v>
      </c>
      <c r="AA4" s="25" t="s">
        <v>25</v>
      </c>
      <c r="AB4" s="25" t="s">
        <v>60</v>
      </c>
      <c r="AC4" s="25" t="s">
        <v>59</v>
      </c>
      <c r="AD4" s="31" t="s">
        <v>36</v>
      </c>
      <c r="AE4" s="31"/>
      <c r="AF4" s="28" t="s">
        <v>41</v>
      </c>
      <c r="AG4" s="28" t="s">
        <v>38</v>
      </c>
      <c r="AH4" s="28" t="s">
        <v>39</v>
      </c>
      <c r="AI4" s="28" t="s">
        <v>65</v>
      </c>
      <c r="AJ4" s="28" t="s">
        <v>37</v>
      </c>
      <c r="AK4" s="32" t="s">
        <v>36</v>
      </c>
      <c r="AL4" s="32"/>
      <c r="AM4" s="29" t="s">
        <v>41</v>
      </c>
      <c r="AN4" s="29" t="s">
        <v>38</v>
      </c>
      <c r="AO4" s="29" t="s">
        <v>39</v>
      </c>
      <c r="AP4" s="29" t="s">
        <v>65</v>
      </c>
      <c r="AQ4" s="29" t="s">
        <v>37</v>
      </c>
      <c r="AR4" s="33" t="s">
        <v>36</v>
      </c>
      <c r="AS4" s="33"/>
      <c r="AT4" s="30" t="s">
        <v>41</v>
      </c>
      <c r="AU4" s="30" t="s">
        <v>38</v>
      </c>
      <c r="AV4" s="30" t="s">
        <v>39</v>
      </c>
      <c r="AW4" s="30" t="s">
        <v>65</v>
      </c>
      <c r="AX4" s="30" t="s">
        <v>37</v>
      </c>
      <c r="AY4" s="31" t="s">
        <v>36</v>
      </c>
      <c r="AZ4" s="31"/>
      <c r="BA4" s="28" t="s">
        <v>41</v>
      </c>
      <c r="BB4" s="28" t="s">
        <v>38</v>
      </c>
      <c r="BC4" s="28" t="s">
        <v>39</v>
      </c>
      <c r="BD4" s="28" t="s">
        <v>65</v>
      </c>
      <c r="BE4" s="28" t="s">
        <v>37</v>
      </c>
      <c r="BF4" s="32" t="s">
        <v>36</v>
      </c>
      <c r="BG4" s="32"/>
      <c r="BH4" s="29" t="s">
        <v>41</v>
      </c>
      <c r="BI4" s="29" t="s">
        <v>38</v>
      </c>
      <c r="BJ4" s="29" t="s">
        <v>39</v>
      </c>
      <c r="BK4" s="29" t="s">
        <v>65</v>
      </c>
      <c r="BL4" s="29" t="s">
        <v>37</v>
      </c>
      <c r="BM4" s="33" t="s">
        <v>36</v>
      </c>
      <c r="BN4" s="33"/>
      <c r="BO4" s="30" t="s">
        <v>41</v>
      </c>
      <c r="BP4" s="30" t="s">
        <v>38</v>
      </c>
      <c r="BQ4" s="30" t="s">
        <v>39</v>
      </c>
      <c r="BR4" s="30" t="s">
        <v>65</v>
      </c>
      <c r="BS4" s="30" t="s">
        <v>37</v>
      </c>
      <c r="BT4" s="86"/>
      <c r="BU4" s="86"/>
    </row>
    <row r="5" spans="1:73" ht="15" customHeight="1" x14ac:dyDescent="0.25">
      <c r="A5" s="64"/>
      <c r="B5" s="65"/>
      <c r="C5" s="66"/>
      <c r="D5" s="66"/>
      <c r="E5" s="66"/>
      <c r="F5" s="65"/>
      <c r="G5" s="66"/>
      <c r="H5" s="66"/>
      <c r="I5" s="66"/>
      <c r="J5" s="66"/>
      <c r="K5" s="66"/>
      <c r="L5" s="74">
        <v>42370</v>
      </c>
      <c r="M5" s="74">
        <v>42401</v>
      </c>
      <c r="N5" s="74">
        <v>42430</v>
      </c>
      <c r="O5" s="74">
        <v>42461</v>
      </c>
      <c r="P5" s="74">
        <v>42491</v>
      </c>
      <c r="Q5" s="74">
        <v>42522</v>
      </c>
      <c r="R5" s="74">
        <v>42552</v>
      </c>
      <c r="S5" s="74">
        <v>42583</v>
      </c>
      <c r="T5" s="74">
        <v>42614</v>
      </c>
      <c r="U5" s="74">
        <v>42644</v>
      </c>
      <c r="V5" s="74">
        <v>42675</v>
      </c>
      <c r="W5" s="74">
        <v>42705</v>
      </c>
      <c r="X5" s="66"/>
      <c r="Y5" s="66"/>
      <c r="Z5" s="66"/>
      <c r="AA5" s="66"/>
      <c r="AB5" s="66"/>
      <c r="AC5" s="66"/>
      <c r="AD5" s="67"/>
      <c r="AE5" s="67"/>
      <c r="AF5" s="68"/>
      <c r="AG5" s="68"/>
      <c r="AH5" s="68"/>
      <c r="AI5" s="68"/>
      <c r="AJ5" s="68"/>
      <c r="AK5" s="69"/>
      <c r="AL5" s="69"/>
      <c r="AM5" s="70"/>
      <c r="AN5" s="70"/>
      <c r="AO5" s="70"/>
      <c r="AP5" s="70"/>
      <c r="AQ5" s="70"/>
      <c r="AR5" s="71"/>
      <c r="AS5" s="71"/>
      <c r="AT5" s="72"/>
      <c r="AU5" s="72"/>
      <c r="AV5" s="72"/>
      <c r="AW5" s="72"/>
      <c r="AX5" s="72"/>
      <c r="AY5" s="67"/>
      <c r="AZ5" s="67"/>
      <c r="BA5" s="68"/>
      <c r="BB5" s="68"/>
      <c r="BC5" s="68"/>
      <c r="BD5" s="68"/>
      <c r="BE5" s="68"/>
      <c r="BF5" s="69"/>
      <c r="BG5" s="69"/>
      <c r="BH5" s="70"/>
      <c r="BI5" s="70"/>
      <c r="BJ5" s="70"/>
      <c r="BK5" s="70"/>
      <c r="BL5" s="70"/>
      <c r="BM5" s="71"/>
      <c r="BN5" s="71"/>
      <c r="BO5" s="72"/>
      <c r="BP5" s="72"/>
      <c r="BQ5" s="72"/>
      <c r="BR5" s="72"/>
      <c r="BS5" s="72"/>
      <c r="BT5" s="73"/>
      <c r="BU5" s="73"/>
    </row>
    <row r="6" spans="1:73" ht="15" customHeight="1" x14ac:dyDescent="0.25">
      <c r="A6" s="64"/>
      <c r="B6" s="65"/>
      <c r="C6" s="66"/>
      <c r="D6" s="66"/>
      <c r="E6" s="66"/>
      <c r="F6" s="65"/>
      <c r="G6" s="66"/>
      <c r="H6" s="66"/>
      <c r="I6" s="66"/>
      <c r="J6" s="66"/>
      <c r="K6" s="66"/>
      <c r="L6" s="74">
        <v>42400</v>
      </c>
      <c r="M6" s="74">
        <v>42429</v>
      </c>
      <c r="N6" s="74">
        <v>42460</v>
      </c>
      <c r="O6" s="74">
        <v>42490</v>
      </c>
      <c r="P6" s="74">
        <v>42521</v>
      </c>
      <c r="Q6" s="74">
        <v>42551</v>
      </c>
      <c r="R6" s="74">
        <v>42582</v>
      </c>
      <c r="S6" s="74">
        <v>42613</v>
      </c>
      <c r="T6" s="74">
        <v>42643</v>
      </c>
      <c r="U6" s="74">
        <v>42674</v>
      </c>
      <c r="V6" s="74">
        <v>42704</v>
      </c>
      <c r="W6" s="74">
        <v>42735</v>
      </c>
      <c r="X6" s="66"/>
      <c r="Y6" s="66"/>
      <c r="Z6" s="66"/>
      <c r="AA6" s="66"/>
      <c r="AB6" s="66"/>
      <c r="AC6" s="66"/>
      <c r="AD6" s="67"/>
      <c r="AE6" s="67"/>
      <c r="AF6" s="68"/>
      <c r="AG6" s="68"/>
      <c r="AH6" s="68"/>
      <c r="AI6" s="68"/>
      <c r="AJ6" s="68"/>
      <c r="AK6" s="69"/>
      <c r="AL6" s="69"/>
      <c r="AM6" s="70"/>
      <c r="AN6" s="70"/>
      <c r="AO6" s="70"/>
      <c r="AP6" s="70"/>
      <c r="AQ6" s="70"/>
      <c r="AR6" s="71"/>
      <c r="AS6" s="71"/>
      <c r="AT6" s="72"/>
      <c r="AU6" s="72"/>
      <c r="AV6" s="72"/>
      <c r="AW6" s="72"/>
      <c r="AX6" s="72"/>
      <c r="AY6" s="67"/>
      <c r="AZ6" s="67"/>
      <c r="BA6" s="68"/>
      <c r="BB6" s="68"/>
      <c r="BC6" s="68"/>
      <c r="BD6" s="68"/>
      <c r="BE6" s="68"/>
      <c r="BF6" s="69"/>
      <c r="BG6" s="69"/>
      <c r="BH6" s="70"/>
      <c r="BI6" s="70"/>
      <c r="BJ6" s="70"/>
      <c r="BK6" s="70"/>
      <c r="BL6" s="70"/>
      <c r="BM6" s="71"/>
      <c r="BN6" s="71"/>
      <c r="BO6" s="72"/>
      <c r="BP6" s="72"/>
      <c r="BQ6" s="72"/>
      <c r="BR6" s="72"/>
      <c r="BS6" s="72"/>
      <c r="BT6" s="73"/>
      <c r="BU6" s="73"/>
    </row>
    <row r="7" spans="1:73" x14ac:dyDescent="0.25">
      <c r="A7" s="41">
        <v>3</v>
      </c>
      <c r="B7" s="40">
        <f>+X7</f>
        <v>11</v>
      </c>
      <c r="C7" s="82" t="str">
        <f>+IF(A7="","",VLOOKUP(A7,BASE!$A$1:$C$23,2))</f>
        <v>jacques</v>
      </c>
      <c r="D7" s="5">
        <f>IF(A7="","",VLOOKUP(A7,BASE!$A$1:$C$23,3))</f>
        <v>0</v>
      </c>
      <c r="E7" s="43">
        <v>1</v>
      </c>
      <c r="F7" s="44">
        <f>+X7</f>
        <v>11</v>
      </c>
      <c r="G7" s="44" t="s">
        <v>18</v>
      </c>
      <c r="H7" s="44" t="s">
        <v>54</v>
      </c>
      <c r="I7" s="10" t="str">
        <f>+IF(H7="EDUC","EDUC",IF(H7="- 1 ANS","N-1",IF(H7=BASE!$O$3,"RD",IF(G7="MTT","MTT",IF(BT7=0,"RG","EC")))))</f>
        <v>RG</v>
      </c>
      <c r="J7" s="46">
        <v>42422</v>
      </c>
      <c r="K7" s="46">
        <v>42432</v>
      </c>
      <c r="L7" s="76">
        <f>+IF(ISBLANK(J7),"",IF(MIN(K7,$L$6)-MAX(J7,$L$5)+1&gt;=0,MIN(K7,$L$6)-MAX(J7,$L$5)+1,0))</f>
        <v>0</v>
      </c>
      <c r="M7" s="76">
        <f>IF(ISBLANK(J7),"",IF(MIN(K7,$M$6)-MAX(J7,$M$5)+1&gt;=0,MIN(K7,$M$6)-MAX(J7,$M$5)+1,0))</f>
        <v>8</v>
      </c>
      <c r="N7" s="76">
        <f>+IF(ISBLANK(J7),"",IF(MIN(K7,$N$6)-MAX(J7,$N$5)+1&gt;=0,MIN(K7,$N$6)-MAX(J7,$N$5)+1,0))</f>
        <v>3</v>
      </c>
      <c r="O7" s="76">
        <f>+IF(ISBLANK(J7),"",IF(MIN(K7,$O$6)-MAX(J7,$O$5)+1&gt;=0,MIN(K7,$O$6)-MAX(J7,$O$5)+1,0))</f>
        <v>0</v>
      </c>
      <c r="P7" s="76">
        <f>+IF(ISBLANK(J7),"",IF(MIN(K7,$P$6)-MAX(J7,$P$5)+1&gt;=0,MIN(K7,$P$6)-MAX(J7,$P$5)+1,0))</f>
        <v>0</v>
      </c>
      <c r="Q7" s="76">
        <f>+IF(ISBLANK(J7),"",IF(MIN(K7,$Q$6)-MAX(J7,$Q$5)+1&gt;=0,MIN(K7,$Q$6)-MAX(J7,$Q$5)+1,0))</f>
        <v>0</v>
      </c>
      <c r="R7" s="76">
        <f>+IF(ISBLANK(J7),"",IF(MIN(K7,$R$6)-MAX(J7,$R$5)+1&gt;=0,MIN(K7,$R$6)-MAX(J7,$R$5)+1,0))</f>
        <v>0</v>
      </c>
      <c r="S7" s="76">
        <f>+IF(ISBLANK(J7),"",IF(MIN(K7,$S$6)-MAX(J7,$S$5)+1&gt;=0,MIN(K7,$S$6)-MAX(J7,$S$5)+1,0))</f>
        <v>0</v>
      </c>
      <c r="T7" s="76">
        <f>+IF(ISBLANK(J7),"",IF(MIN(K7,$T$6)-MAX(J7,$T$5)+1&gt;=0,MIN(K7,$T$6)-MAX(J7,$T$5)+1,0))</f>
        <v>0</v>
      </c>
      <c r="U7" s="76">
        <f>+IF(ISBLANK(J7),"",IF(MIN(K7,$U$6)-MAX(J7,$U$5)+1&gt;=0,MIN(K7,$U$6)-MAX(J7,$U$5)+1,0))</f>
        <v>0</v>
      </c>
      <c r="V7" s="76">
        <f>+IF(ISBLANK(J7),"",IF(MIN(K7,$V$6)-MAX(J7,$V$5)+1&gt;=0,MIN(K7,$V$6)-MAX(J7,$V$5)+1,0))</f>
        <v>0</v>
      </c>
      <c r="W7" s="76">
        <f>+IF(ISBLANK(J7),"",IF(MIN(K7,$W$6)-MAX(J7,$W$5)+1&gt;=0,MIN(K7,$W$6)-MAX(J7,$W$5)+1,0))</f>
        <v>0</v>
      </c>
      <c r="X7" s="11">
        <f>+IF(ISBLANK(J7),0,K7-J7+1)</f>
        <v>11</v>
      </c>
      <c r="Y7" s="47">
        <v>42444</v>
      </c>
      <c r="Z7" s="12">
        <f>+IF(X7&gt;=3,IF(G7=BASE!$L$3,BASE!$M$3,0),IF(G7=BASE!$L$3,'Arrêts maladie-AT-MAT-PAT-MTT'!X7,0))</f>
        <v>0</v>
      </c>
      <c r="AA7" s="17">
        <f>+X7-Z7</f>
        <v>11</v>
      </c>
      <c r="AB7" s="17">
        <f>IF(J7="","",YEAR(J7))</f>
        <v>2016</v>
      </c>
      <c r="AC7" s="48">
        <v>1</v>
      </c>
      <c r="AD7" s="49">
        <v>42422</v>
      </c>
      <c r="AE7" s="49">
        <v>42432</v>
      </c>
      <c r="AF7" s="18">
        <f>+IF(ISBLANK(AD7),0,AE7-AD7+1)</f>
        <v>11</v>
      </c>
      <c r="AG7" s="49">
        <v>42446</v>
      </c>
      <c r="AH7" s="51">
        <v>42461</v>
      </c>
      <c r="AI7" s="52">
        <f>IF(AJ7="","",AJ7/AF7)</f>
        <v>77.97</v>
      </c>
      <c r="AJ7" s="50">
        <v>857.67</v>
      </c>
      <c r="AK7" s="57"/>
      <c r="AL7" s="57"/>
      <c r="AM7" s="20">
        <f>+IF(ISBLANK(AK7),0,AL7-AK7+1)</f>
        <v>0</v>
      </c>
      <c r="AN7" s="57"/>
      <c r="AO7" s="59"/>
      <c r="AP7" s="54" t="str">
        <f>IF(AQ7="","",AQ7/AM7)</f>
        <v/>
      </c>
      <c r="AQ7" s="57"/>
      <c r="AR7" s="60"/>
      <c r="AS7" s="60"/>
      <c r="AT7" s="22">
        <f>+IF(ISBLANK(AR7),0,AS7-AR7+1)</f>
        <v>0</v>
      </c>
      <c r="AU7" s="60"/>
      <c r="AV7" s="62"/>
      <c r="AW7" s="56" t="str">
        <f>IF(AX7="","",AX7/AT7)</f>
        <v/>
      </c>
      <c r="AX7" s="60"/>
      <c r="AY7" s="50"/>
      <c r="AZ7" s="50"/>
      <c r="BA7" s="18">
        <f>+IF(ISBLANK(AY7),0,AZ7-AY7+1)</f>
        <v>0</v>
      </c>
      <c r="BB7" s="50"/>
      <c r="BC7" s="51"/>
      <c r="BD7" s="52" t="str">
        <f>IF(BE7="","",BE7/BA7)</f>
        <v/>
      </c>
      <c r="BE7" s="50"/>
      <c r="BF7" s="57"/>
      <c r="BG7" s="57"/>
      <c r="BH7" s="20">
        <f>+IF(ISBLANK(BF7),0,BG7-BF7+1)</f>
        <v>0</v>
      </c>
      <c r="BI7" s="57"/>
      <c r="BJ7" s="59"/>
      <c r="BK7" s="54" t="str">
        <f>IF(BL7="","",BL7/BH7)</f>
        <v/>
      </c>
      <c r="BL7" s="57"/>
      <c r="BM7" s="60"/>
      <c r="BN7" s="60"/>
      <c r="BO7" s="22">
        <f>+IF(ISBLANK(BM7),0,BN7-BM7+1)</f>
        <v>0</v>
      </c>
      <c r="BP7" s="60"/>
      <c r="BQ7" s="62"/>
      <c r="BR7" s="23" t="str">
        <f>IF(BS7="","",BS7/BO7)</f>
        <v/>
      </c>
      <c r="BS7" s="60"/>
      <c r="BT7" s="8">
        <f t="shared" ref="BT7:BT40" si="0">+AA7-AF7-AM7-AT7-BA7-BH7-BO7</f>
        <v>0</v>
      </c>
      <c r="BU7" s="63"/>
    </row>
    <row r="8" spans="1:73" x14ac:dyDescent="0.25">
      <c r="A8" s="41">
        <v>5</v>
      </c>
      <c r="B8" s="40">
        <f t="shared" ref="B8:B69" si="1">+X8</f>
        <v>1</v>
      </c>
      <c r="C8" s="82" t="str">
        <f>+IF(A8="","",VLOOKUP(A8,BASE!$A$1:$C$23,2))</f>
        <v>lucie</v>
      </c>
      <c r="D8" s="5">
        <f>IF(A8="","",VLOOKUP(A8,BASE!$A$1:$C$23,3))</f>
        <v>0</v>
      </c>
      <c r="E8" s="43">
        <v>1</v>
      </c>
      <c r="F8" s="44">
        <f t="shared" ref="F8:F69" si="2">+X8</f>
        <v>1</v>
      </c>
      <c r="G8" s="44" t="s">
        <v>8</v>
      </c>
      <c r="H8" s="44" t="s">
        <v>54</v>
      </c>
      <c r="I8" s="10" t="str">
        <f>+IF(H8="EDUC","EDUC",IF(H8="- 1 ANS","N-1",IF(H8=BASE!$O$3,"RD",IF(G8="MTT","MTT",IF(BT8=0,"RG","EC")))))</f>
        <v>RG</v>
      </c>
      <c r="J8" s="46">
        <v>42638</v>
      </c>
      <c r="K8" s="46">
        <v>42638</v>
      </c>
      <c r="L8" s="76">
        <f>+IF(ISBLANK(J8),"",IF(MIN(K8,$L$6)-MAX(J8,$L$5)+1&gt;=0,MIN(K8,$L$6)-MAX(J8,$L$5)+1,0))</f>
        <v>0</v>
      </c>
      <c r="M8" s="76">
        <f t="shared" ref="M8:M19" si="3">IF(ISBLANK(J8),"",IF(MIN(K8,$M$6)-MAX(J8,$M$5)+1&gt;=0,MIN(K8,$M$6)-MAX(J8,$M$5)+1,0))</f>
        <v>0</v>
      </c>
      <c r="N8" s="76">
        <f t="shared" ref="N8:N18" si="4">+IF(ISBLANK(J8),"",IF(MIN(K8,$N$6)-MAX(J8,$N$5)+1&gt;=0,MIN(K8,$N$6)-MAX(J8,$N$5)+1,0))</f>
        <v>0</v>
      </c>
      <c r="O8" s="76">
        <f t="shared" ref="O8:O18" si="5">+IF(ISBLANK(J8),"",IF(MIN(K8,$O$6)-MAX(J8,$O$5)+1&gt;=0,MIN(K8,$O$6)-MAX(J8,$O$5)+1,0))</f>
        <v>0</v>
      </c>
      <c r="P8" s="76">
        <f t="shared" ref="P8:P18" si="6">+IF(ISBLANK(J8),"",IF(MIN(K8,$P$6)-MAX(J8,$P$5)+1&gt;=0,MIN(K8,$P$6)-MAX(J8,$P$5)+1,0))</f>
        <v>0</v>
      </c>
      <c r="Q8" s="76">
        <f t="shared" ref="Q8:Q18" si="7">+IF(ISBLANK(J8),"",IF(MIN(K8,$Q$6)-MAX(J8,$Q$5)+1&gt;=0,MIN(K8,$Q$6)-MAX(J8,$Q$5)+1,0))</f>
        <v>0</v>
      </c>
      <c r="R8" s="76">
        <f t="shared" ref="R8:R18" si="8">+IF(ISBLANK(J8),"",IF(MIN(K8,$R$6)-MAX(J8,$R$5)+1&gt;=0,MIN(K8,$R$6)-MAX(J8,$R$5)+1,0))</f>
        <v>0</v>
      </c>
      <c r="S8" s="76">
        <f t="shared" ref="S8:S18" si="9">+IF(ISBLANK(J8),"",IF(MIN(K8,$S$6)-MAX(J8,$S$5)+1&gt;=0,MIN(K8,$S$6)-MAX(J8,$S$5)+1,0))</f>
        <v>0</v>
      </c>
      <c r="T8" s="76">
        <f t="shared" ref="T8:T18" si="10">+IF(ISBLANK(J8),"",IF(MIN(K8,$T$6)-MAX(J8,$T$5)+1&gt;=0,MIN(K8,$T$6)-MAX(J8,$T$5)+1,0))</f>
        <v>1</v>
      </c>
      <c r="U8" s="76">
        <f t="shared" ref="U8:U18" si="11">+IF(ISBLANK(J8),"",IF(MIN(K8,$U$6)-MAX(J8,$U$5)+1&gt;=0,MIN(K8,$U$6)-MAX(J8,$U$5)+1,0))</f>
        <v>0</v>
      </c>
      <c r="V8" s="76">
        <f t="shared" ref="V8:V18" si="12">+IF(ISBLANK(J8),"",IF(MIN(K8,$V$6)-MAX(J8,$V$5)+1&gt;=0,MIN(K8,$V$6)-MAX(J8,$V$5)+1,0))</f>
        <v>0</v>
      </c>
      <c r="W8" s="76">
        <f t="shared" ref="W8:W18" si="13">+IF(ISBLANK(J8),"",IF(MIN(K8,$W$6)-MAX(J8,$W$5)+1&gt;=0,MIN(K8,$W$6)-MAX(J8,$W$5)+1,0))</f>
        <v>0</v>
      </c>
      <c r="X8" s="11">
        <f t="shared" ref="X8:X40" si="14">+IF(ISBLANK(J8),0,K8-J8+1)</f>
        <v>1</v>
      </c>
      <c r="Y8" s="47" t="s">
        <v>32</v>
      </c>
      <c r="Z8" s="12">
        <f>+IF(X8&gt;=3,IF(G8=BASE!$L$3,BASE!$M$3,0),IF(G8=BASE!$L$3,'Arrêts maladie-AT-MAT-PAT-MTT'!X8,0))</f>
        <v>1</v>
      </c>
      <c r="AA8" s="17">
        <f t="shared" ref="AA8:AA14" si="15">+X8-Z8</f>
        <v>0</v>
      </c>
      <c r="AB8" s="17">
        <f t="shared" ref="AB8:AB40" si="16">IF(J8="","",YEAR(J8))</f>
        <v>2016</v>
      </c>
      <c r="AC8" s="48">
        <v>1</v>
      </c>
      <c r="AD8" s="50"/>
      <c r="AE8" s="50"/>
      <c r="AF8" s="18">
        <f t="shared" ref="AF8:AF40" si="17">+IF(ISBLANK(AD8),0,AE8-AD8+1)</f>
        <v>0</v>
      </c>
      <c r="AG8" s="50"/>
      <c r="AH8" s="51"/>
      <c r="AI8" s="52" t="str">
        <f t="shared" ref="AI8:AI40" si="18">IF(AJ8="","",AJ8/AF8)</f>
        <v/>
      </c>
      <c r="AJ8" s="50"/>
      <c r="AK8" s="57"/>
      <c r="AL8" s="57"/>
      <c r="AM8" s="20">
        <f t="shared" ref="AM8:AM40" si="19">+IF(ISBLANK(AK8),0,AL8-AK8+1)</f>
        <v>0</v>
      </c>
      <c r="AN8" s="57"/>
      <c r="AO8" s="59"/>
      <c r="AP8" s="54" t="str">
        <f t="shared" ref="AP8:AP40" si="20">IF(AQ8="","",AQ8/AM8)</f>
        <v/>
      </c>
      <c r="AQ8" s="57"/>
      <c r="AR8" s="60"/>
      <c r="AS8" s="60"/>
      <c r="AT8" s="22">
        <f t="shared" ref="AT8:AT40" si="21">+IF(ISBLANK(AR8),0,AS8-AR8+1)</f>
        <v>0</v>
      </c>
      <c r="AU8" s="60"/>
      <c r="AV8" s="62"/>
      <c r="AW8" s="56" t="str">
        <f t="shared" ref="AW8:AW40" si="22">IF(AX8="","",AX8/AT8)</f>
        <v/>
      </c>
      <c r="AX8" s="60"/>
      <c r="AY8" s="50"/>
      <c r="AZ8" s="50"/>
      <c r="BA8" s="18">
        <f t="shared" ref="BA8:BA40" si="23">+IF(ISBLANK(AY8),0,AZ8-AY8+1)</f>
        <v>0</v>
      </c>
      <c r="BB8" s="50"/>
      <c r="BC8" s="51"/>
      <c r="BD8" s="52" t="str">
        <f t="shared" ref="BD8:BD40" si="24">IF(BE8="","",BE8/BA8)</f>
        <v/>
      </c>
      <c r="BE8" s="50"/>
      <c r="BF8" s="57"/>
      <c r="BG8" s="57"/>
      <c r="BH8" s="20">
        <f t="shared" ref="BH8:BH40" si="25">+IF(ISBLANK(BF8),0,BG8-BF8+1)</f>
        <v>0</v>
      </c>
      <c r="BI8" s="57"/>
      <c r="BJ8" s="59"/>
      <c r="BK8" s="54" t="str">
        <f t="shared" ref="BK8:BK40" si="26">IF(BL8="","",BL8/BH8)</f>
        <v/>
      </c>
      <c r="BL8" s="57"/>
      <c r="BM8" s="60"/>
      <c r="BN8" s="60"/>
      <c r="BO8" s="22">
        <f t="shared" ref="BO8:BO40" si="27">+IF(ISBLANK(BM8),0,BN8-BM8+1)</f>
        <v>0</v>
      </c>
      <c r="BP8" s="60"/>
      <c r="BQ8" s="62"/>
      <c r="BR8" s="23" t="str">
        <f t="shared" ref="BR8:BR40" si="28">IF(BS8="","",BS8/BO8)</f>
        <v/>
      </c>
      <c r="BS8" s="60"/>
      <c r="BT8" s="24">
        <f t="shared" si="0"/>
        <v>0</v>
      </c>
      <c r="BU8" s="63"/>
    </row>
    <row r="9" spans="1:73" x14ac:dyDescent="0.25">
      <c r="A9" s="41">
        <v>3</v>
      </c>
      <c r="B9" s="40">
        <f t="shared" si="1"/>
        <v>3</v>
      </c>
      <c r="C9" s="82" t="str">
        <f>+IF(A9="","",VLOOKUP(A9,BASE!$A$1:$C$23,2))</f>
        <v>jacques</v>
      </c>
      <c r="D9" s="5">
        <f>IF(A9="","",VLOOKUP(A9,BASE!$A$1:$C$23,3))</f>
        <v>0</v>
      </c>
      <c r="E9" s="43">
        <v>1</v>
      </c>
      <c r="F9" s="44">
        <f t="shared" si="2"/>
        <v>3</v>
      </c>
      <c r="G9" s="44" t="s">
        <v>8</v>
      </c>
      <c r="H9" s="44" t="s">
        <v>54</v>
      </c>
      <c r="I9" s="10" t="str">
        <f>+IF(H9="EDUC","EDUC",IF(H9="- 1 ANS","N-1",IF(H9=BASE!$O$3,"RD",IF(G9="MTT","MTT",IF(BT9=0,"RG","EC")))))</f>
        <v>RG</v>
      </c>
      <c r="J9" s="46">
        <v>42450</v>
      </c>
      <c r="K9" s="46">
        <v>42452</v>
      </c>
      <c r="L9" s="76">
        <f t="shared" ref="L9:L19" si="29">+IF(ISBLANK(J9),"",IF(MIN(K9,$L$6)-MAX(J9,$L$5)+1&gt;=0,MIN(K9,$L$6)-MAX(J9,$L$5)+1,0))</f>
        <v>0</v>
      </c>
      <c r="M9" s="76">
        <f t="shared" si="3"/>
        <v>0</v>
      </c>
      <c r="N9" s="76">
        <f t="shared" si="4"/>
        <v>3</v>
      </c>
      <c r="O9" s="76">
        <f t="shared" si="5"/>
        <v>0</v>
      </c>
      <c r="P9" s="76">
        <f t="shared" si="6"/>
        <v>0</v>
      </c>
      <c r="Q9" s="76">
        <f t="shared" si="7"/>
        <v>0</v>
      </c>
      <c r="R9" s="76">
        <f t="shared" si="8"/>
        <v>0</v>
      </c>
      <c r="S9" s="76">
        <f t="shared" si="9"/>
        <v>0</v>
      </c>
      <c r="T9" s="76">
        <f t="shared" si="10"/>
        <v>0</v>
      </c>
      <c r="U9" s="76">
        <f t="shared" si="11"/>
        <v>0</v>
      </c>
      <c r="V9" s="76">
        <f t="shared" si="12"/>
        <v>0</v>
      </c>
      <c r="W9" s="76">
        <f t="shared" si="13"/>
        <v>0</v>
      </c>
      <c r="X9" s="11">
        <f t="shared" si="14"/>
        <v>3</v>
      </c>
      <c r="Y9" s="47" t="s">
        <v>32</v>
      </c>
      <c r="Z9" s="12">
        <f>+IF(X9&gt;=3,IF(G9=BASE!$L$3,BASE!$M$3,0),IF(G9=BASE!$L$3,'Arrêts maladie-AT-MAT-PAT-MTT'!X9,0))</f>
        <v>3</v>
      </c>
      <c r="AA9" s="17">
        <f t="shared" si="15"/>
        <v>0</v>
      </c>
      <c r="AB9" s="17">
        <f t="shared" si="16"/>
        <v>2016</v>
      </c>
      <c r="AC9" s="48">
        <v>1</v>
      </c>
      <c r="AD9" s="50"/>
      <c r="AE9" s="50"/>
      <c r="AF9" s="18">
        <f t="shared" si="17"/>
        <v>0</v>
      </c>
      <c r="AG9" s="50"/>
      <c r="AH9" s="51"/>
      <c r="AI9" s="52" t="str">
        <f t="shared" si="18"/>
        <v/>
      </c>
      <c r="AJ9" s="50"/>
      <c r="AK9" s="57"/>
      <c r="AL9" s="57"/>
      <c r="AM9" s="20">
        <f t="shared" si="19"/>
        <v>0</v>
      </c>
      <c r="AN9" s="57"/>
      <c r="AO9" s="59"/>
      <c r="AP9" s="54" t="str">
        <f t="shared" si="20"/>
        <v/>
      </c>
      <c r="AQ9" s="57"/>
      <c r="AR9" s="60"/>
      <c r="AS9" s="60"/>
      <c r="AT9" s="22">
        <f t="shared" si="21"/>
        <v>0</v>
      </c>
      <c r="AU9" s="60"/>
      <c r="AV9" s="62"/>
      <c r="AW9" s="56" t="str">
        <f t="shared" si="22"/>
        <v/>
      </c>
      <c r="AX9" s="60"/>
      <c r="AY9" s="50"/>
      <c r="AZ9" s="50"/>
      <c r="BA9" s="18">
        <f t="shared" si="23"/>
        <v>0</v>
      </c>
      <c r="BB9" s="50"/>
      <c r="BC9" s="51"/>
      <c r="BD9" s="52" t="str">
        <f t="shared" si="24"/>
        <v/>
      </c>
      <c r="BE9" s="50"/>
      <c r="BF9" s="57"/>
      <c r="BG9" s="57"/>
      <c r="BH9" s="20">
        <f t="shared" si="25"/>
        <v>0</v>
      </c>
      <c r="BI9" s="57"/>
      <c r="BJ9" s="59"/>
      <c r="BK9" s="54" t="str">
        <f t="shared" si="26"/>
        <v/>
      </c>
      <c r="BL9" s="57"/>
      <c r="BM9" s="60"/>
      <c r="BN9" s="60"/>
      <c r="BO9" s="22">
        <f t="shared" si="27"/>
        <v>0</v>
      </c>
      <c r="BP9" s="60"/>
      <c r="BQ9" s="62"/>
      <c r="BR9" s="23" t="str">
        <f t="shared" si="28"/>
        <v/>
      </c>
      <c r="BS9" s="60"/>
      <c r="BT9" s="24">
        <f t="shared" si="0"/>
        <v>0</v>
      </c>
      <c r="BU9" s="63"/>
    </row>
    <row r="10" spans="1:73" x14ac:dyDescent="0.25">
      <c r="A10" s="41">
        <v>4</v>
      </c>
      <c r="B10" s="40">
        <f t="shared" si="1"/>
        <v>18</v>
      </c>
      <c r="C10" s="82" t="str">
        <f>+IF(A10="","",VLOOKUP(A10,BASE!$A$1:$C$23,2))</f>
        <v>marie</v>
      </c>
      <c r="D10" s="5">
        <f>IF(A10="","",VLOOKUP(A10,BASE!$A$1:$C$23,3))</f>
        <v>0</v>
      </c>
      <c r="E10" s="43">
        <v>1</v>
      </c>
      <c r="F10" s="44">
        <f t="shared" si="2"/>
        <v>18</v>
      </c>
      <c r="G10" s="44" t="s">
        <v>8</v>
      </c>
      <c r="H10" s="44" t="s">
        <v>54</v>
      </c>
      <c r="I10" s="10" t="str">
        <f>+IF(H10="EDUC","EDUC",IF(H10="- 1 ANS","N-1",IF(H10=BASE!$O$3,"RD",IF(G10="MTT","MTT",IF(BT10=0,"RG","EC")))))</f>
        <v>RG</v>
      </c>
      <c r="J10" s="46">
        <v>42509</v>
      </c>
      <c r="K10" s="46">
        <v>42526</v>
      </c>
      <c r="L10" s="76">
        <f t="shared" si="29"/>
        <v>0</v>
      </c>
      <c r="M10" s="76">
        <f t="shared" si="3"/>
        <v>0</v>
      </c>
      <c r="N10" s="76">
        <f t="shared" si="4"/>
        <v>0</v>
      </c>
      <c r="O10" s="76">
        <f t="shared" si="5"/>
        <v>0</v>
      </c>
      <c r="P10" s="76">
        <f t="shared" si="6"/>
        <v>13</v>
      </c>
      <c r="Q10" s="76">
        <f t="shared" si="7"/>
        <v>5</v>
      </c>
      <c r="R10" s="76">
        <f t="shared" si="8"/>
        <v>0</v>
      </c>
      <c r="S10" s="76">
        <f t="shared" si="9"/>
        <v>0</v>
      </c>
      <c r="T10" s="76">
        <f t="shared" si="10"/>
        <v>0</v>
      </c>
      <c r="U10" s="76">
        <f t="shared" si="11"/>
        <v>0</v>
      </c>
      <c r="V10" s="76">
        <f t="shared" si="12"/>
        <v>0</v>
      </c>
      <c r="W10" s="76">
        <f t="shared" si="13"/>
        <v>0</v>
      </c>
      <c r="X10" s="11">
        <f t="shared" si="14"/>
        <v>18</v>
      </c>
      <c r="Y10" s="47">
        <v>42522</v>
      </c>
      <c r="Z10" s="12">
        <f>+IF(X10&gt;=3,IF(G10=BASE!$L$3,BASE!$M$3,0),IF(G10=BASE!$L$3,'Arrêts maladie-AT-MAT-PAT-MTT'!X10,0))</f>
        <v>3</v>
      </c>
      <c r="AA10" s="17">
        <f t="shared" si="15"/>
        <v>15</v>
      </c>
      <c r="AB10" s="17">
        <f t="shared" si="16"/>
        <v>2016</v>
      </c>
      <c r="AC10" s="48">
        <v>1</v>
      </c>
      <c r="AD10" s="49">
        <v>42514</v>
      </c>
      <c r="AE10" s="49">
        <v>42522</v>
      </c>
      <c r="AF10" s="18">
        <f t="shared" si="17"/>
        <v>9</v>
      </c>
      <c r="AG10" s="49">
        <v>42527</v>
      </c>
      <c r="AH10" s="51">
        <v>42552</v>
      </c>
      <c r="AI10" s="52">
        <f t="shared" si="18"/>
        <v>33.5</v>
      </c>
      <c r="AJ10" s="50">
        <v>301.5</v>
      </c>
      <c r="AK10" s="58">
        <v>42523</v>
      </c>
      <c r="AL10" s="58">
        <v>42525</v>
      </c>
      <c r="AM10" s="20">
        <f t="shared" si="19"/>
        <v>3</v>
      </c>
      <c r="AN10" s="58">
        <v>42528</v>
      </c>
      <c r="AO10" s="59">
        <v>42552</v>
      </c>
      <c r="AP10" s="54">
        <f t="shared" si="20"/>
        <v>33.5</v>
      </c>
      <c r="AQ10" s="57">
        <v>100.5</v>
      </c>
      <c r="AR10" s="61">
        <v>42526</v>
      </c>
      <c r="AS10" s="61">
        <v>42526</v>
      </c>
      <c r="AT10" s="22">
        <f t="shared" si="21"/>
        <v>1</v>
      </c>
      <c r="AU10" s="61">
        <v>42542</v>
      </c>
      <c r="AV10" s="62">
        <v>42552</v>
      </c>
      <c r="AW10" s="56">
        <f t="shared" si="22"/>
        <v>33.5</v>
      </c>
      <c r="AX10" s="60">
        <v>33.5</v>
      </c>
      <c r="AY10" s="49">
        <v>42512</v>
      </c>
      <c r="AZ10" s="49">
        <v>42513</v>
      </c>
      <c r="BA10" s="18">
        <f t="shared" si="23"/>
        <v>2</v>
      </c>
      <c r="BB10" s="49">
        <v>42551</v>
      </c>
      <c r="BC10" s="51">
        <v>42583</v>
      </c>
      <c r="BD10" s="52">
        <f t="shared" si="24"/>
        <v>33.5</v>
      </c>
      <c r="BE10" s="50">
        <v>67</v>
      </c>
      <c r="BF10" s="57"/>
      <c r="BG10" s="57"/>
      <c r="BH10" s="20">
        <f t="shared" si="25"/>
        <v>0</v>
      </c>
      <c r="BI10" s="57"/>
      <c r="BJ10" s="59"/>
      <c r="BK10" s="54" t="str">
        <f t="shared" si="26"/>
        <v/>
      </c>
      <c r="BL10" s="57"/>
      <c r="BM10" s="60"/>
      <c r="BN10" s="60"/>
      <c r="BO10" s="22">
        <f t="shared" si="27"/>
        <v>0</v>
      </c>
      <c r="BP10" s="60"/>
      <c r="BQ10" s="62"/>
      <c r="BR10" s="23" t="str">
        <f t="shared" si="28"/>
        <v/>
      </c>
      <c r="BS10" s="60"/>
      <c r="BT10" s="24">
        <f t="shared" si="0"/>
        <v>0</v>
      </c>
      <c r="BU10" s="63"/>
    </row>
    <row r="11" spans="1:73" x14ac:dyDescent="0.25">
      <c r="A11" s="41">
        <v>5</v>
      </c>
      <c r="B11" s="40">
        <f t="shared" si="1"/>
        <v>2</v>
      </c>
      <c r="C11" s="82" t="str">
        <f>+IF(A11="","",VLOOKUP(A11,BASE!$A$1:$C$23,2))</f>
        <v>lucie</v>
      </c>
      <c r="D11" s="5">
        <f>IF(A11="","",VLOOKUP(A11,BASE!$A$1:$C$23,3))</f>
        <v>0</v>
      </c>
      <c r="E11" s="43">
        <v>1</v>
      </c>
      <c r="F11" s="44">
        <f t="shared" si="2"/>
        <v>2</v>
      </c>
      <c r="G11" s="44" t="s">
        <v>8</v>
      </c>
      <c r="H11" s="44" t="s">
        <v>54</v>
      </c>
      <c r="I11" s="10" t="str">
        <f>+IF(H11="EDUC","EDUC",IF(H11="- 1 ANS","N-1",IF(H11=BASE!$O$3,"RD",IF(G11="MTT","MTT",IF(BT11=0,"RG","EC")))))</f>
        <v>RG</v>
      </c>
      <c r="J11" s="46">
        <v>42264</v>
      </c>
      <c r="K11" s="46">
        <v>42265</v>
      </c>
      <c r="L11" s="76">
        <f t="shared" si="29"/>
        <v>0</v>
      </c>
      <c r="M11" s="76">
        <f t="shared" si="3"/>
        <v>0</v>
      </c>
      <c r="N11" s="76">
        <f t="shared" si="4"/>
        <v>0</v>
      </c>
      <c r="O11" s="76">
        <f t="shared" si="5"/>
        <v>0</v>
      </c>
      <c r="P11" s="76">
        <f t="shared" si="6"/>
        <v>0</v>
      </c>
      <c r="Q11" s="76">
        <f t="shared" si="7"/>
        <v>0</v>
      </c>
      <c r="R11" s="76">
        <f t="shared" si="8"/>
        <v>0</v>
      </c>
      <c r="S11" s="76">
        <f t="shared" si="9"/>
        <v>0</v>
      </c>
      <c r="T11" s="76">
        <f t="shared" si="10"/>
        <v>0</v>
      </c>
      <c r="U11" s="76">
        <f t="shared" si="11"/>
        <v>0</v>
      </c>
      <c r="V11" s="76">
        <f t="shared" si="12"/>
        <v>0</v>
      </c>
      <c r="W11" s="76">
        <f t="shared" si="13"/>
        <v>0</v>
      </c>
      <c r="X11" s="11">
        <f t="shared" si="14"/>
        <v>2</v>
      </c>
      <c r="Y11" s="47" t="s">
        <v>32</v>
      </c>
      <c r="Z11" s="12">
        <f>+IF(X11&gt;=3,IF(G11=BASE!$L$3,BASE!$M$3,0),IF(G11=BASE!$L$3,'Arrêts maladie-AT-MAT-PAT-MTT'!X11,0))</f>
        <v>2</v>
      </c>
      <c r="AA11" s="17">
        <f t="shared" si="15"/>
        <v>0</v>
      </c>
      <c r="AB11" s="17">
        <f t="shared" si="16"/>
        <v>2015</v>
      </c>
      <c r="AC11" s="48">
        <v>1</v>
      </c>
      <c r="AD11" s="50"/>
      <c r="AE11" s="50"/>
      <c r="AF11" s="18">
        <f t="shared" si="17"/>
        <v>0</v>
      </c>
      <c r="AG11" s="50"/>
      <c r="AH11" s="51"/>
      <c r="AI11" s="52" t="str">
        <f t="shared" si="18"/>
        <v/>
      </c>
      <c r="AJ11" s="50"/>
      <c r="AK11" s="57"/>
      <c r="AL11" s="57"/>
      <c r="AM11" s="20">
        <f t="shared" si="19"/>
        <v>0</v>
      </c>
      <c r="AN11" s="57"/>
      <c r="AO11" s="59"/>
      <c r="AP11" s="54" t="str">
        <f t="shared" si="20"/>
        <v/>
      </c>
      <c r="AQ11" s="57"/>
      <c r="AR11" s="60"/>
      <c r="AS11" s="60"/>
      <c r="AT11" s="22">
        <f t="shared" si="21"/>
        <v>0</v>
      </c>
      <c r="AU11" s="60"/>
      <c r="AV11" s="62"/>
      <c r="AW11" s="56" t="str">
        <f t="shared" si="22"/>
        <v/>
      </c>
      <c r="AX11" s="60"/>
      <c r="AY11" s="50"/>
      <c r="AZ11" s="50"/>
      <c r="BA11" s="18">
        <f t="shared" si="23"/>
        <v>0</v>
      </c>
      <c r="BB11" s="50"/>
      <c r="BC11" s="51"/>
      <c r="BD11" s="52" t="str">
        <f t="shared" si="24"/>
        <v/>
      </c>
      <c r="BE11" s="50"/>
      <c r="BF11" s="57"/>
      <c r="BG11" s="57"/>
      <c r="BH11" s="20">
        <f t="shared" si="25"/>
        <v>0</v>
      </c>
      <c r="BI11" s="57"/>
      <c r="BJ11" s="59"/>
      <c r="BK11" s="54" t="str">
        <f t="shared" si="26"/>
        <v/>
      </c>
      <c r="BL11" s="57"/>
      <c r="BM11" s="60"/>
      <c r="BN11" s="60"/>
      <c r="BO11" s="22">
        <f t="shared" si="27"/>
        <v>0</v>
      </c>
      <c r="BP11" s="60"/>
      <c r="BQ11" s="62"/>
      <c r="BR11" s="23" t="str">
        <f t="shared" si="28"/>
        <v/>
      </c>
      <c r="BS11" s="60"/>
      <c r="BT11" s="24">
        <f t="shared" si="0"/>
        <v>0</v>
      </c>
      <c r="BU11" s="63"/>
    </row>
    <row r="12" spans="1:73" x14ac:dyDescent="0.25">
      <c r="A12" s="41">
        <v>5</v>
      </c>
      <c r="B12" s="40">
        <f t="shared" si="1"/>
        <v>6</v>
      </c>
      <c r="C12" s="82" t="str">
        <f>+IF(A12="","",VLOOKUP(A12,BASE!$A$1:$C$23,2))</f>
        <v>lucie</v>
      </c>
      <c r="D12" s="5">
        <f>IF(A12="","",VLOOKUP(A12,BASE!$A$1:$C$23,3))</f>
        <v>0</v>
      </c>
      <c r="E12" s="43">
        <v>1</v>
      </c>
      <c r="F12" s="44">
        <f t="shared" si="2"/>
        <v>6</v>
      </c>
      <c r="G12" s="44" t="s">
        <v>8</v>
      </c>
      <c r="H12" s="44" t="s">
        <v>54</v>
      </c>
      <c r="I12" s="10" t="str">
        <f>+IF(H12="EDUC","EDUC",IF(H12="- 1 ANS","N-1",IF(H12=BASE!$O$3,"RD",IF(G12="MTT","MTT",IF(BT12=0,"RG","EC")))))</f>
        <v>RG</v>
      </c>
      <c r="J12" s="46">
        <v>42283</v>
      </c>
      <c r="K12" s="46">
        <v>42288</v>
      </c>
      <c r="L12" s="76">
        <f t="shared" si="29"/>
        <v>0</v>
      </c>
      <c r="M12" s="76">
        <f t="shared" si="3"/>
        <v>0</v>
      </c>
      <c r="N12" s="76">
        <f t="shared" si="4"/>
        <v>0</v>
      </c>
      <c r="O12" s="76">
        <f t="shared" si="5"/>
        <v>0</v>
      </c>
      <c r="P12" s="76">
        <f t="shared" si="6"/>
        <v>0</v>
      </c>
      <c r="Q12" s="76">
        <f t="shared" si="7"/>
        <v>0</v>
      </c>
      <c r="R12" s="76">
        <f t="shared" si="8"/>
        <v>0</v>
      </c>
      <c r="S12" s="76">
        <f t="shared" si="9"/>
        <v>0</v>
      </c>
      <c r="T12" s="76">
        <f t="shared" si="10"/>
        <v>0</v>
      </c>
      <c r="U12" s="76">
        <f t="shared" si="11"/>
        <v>0</v>
      </c>
      <c r="V12" s="76">
        <f t="shared" si="12"/>
        <v>0</v>
      </c>
      <c r="W12" s="76">
        <f t="shared" si="13"/>
        <v>0</v>
      </c>
      <c r="X12" s="11">
        <f t="shared" si="14"/>
        <v>6</v>
      </c>
      <c r="Y12" s="47">
        <v>42288</v>
      </c>
      <c r="Z12" s="12">
        <f>+IF(X12&gt;=3,IF(G12=BASE!$L$3,BASE!$M$3,0),IF(G12=BASE!$L$3,'Arrêts maladie-AT-MAT-PAT-MTT'!X12,0))</f>
        <v>3</v>
      </c>
      <c r="AA12" s="17">
        <f t="shared" si="15"/>
        <v>3</v>
      </c>
      <c r="AB12" s="17">
        <f t="shared" si="16"/>
        <v>2015</v>
      </c>
      <c r="AC12" s="48">
        <v>1</v>
      </c>
      <c r="AD12" s="49">
        <v>42286</v>
      </c>
      <c r="AE12" s="49">
        <v>42288</v>
      </c>
      <c r="AF12" s="18">
        <f>+IF(ISBLANK(AD12),0,AE12-AD12+1)</f>
        <v>3</v>
      </c>
      <c r="AG12" s="49">
        <v>42296</v>
      </c>
      <c r="AH12" s="51">
        <v>42309</v>
      </c>
      <c r="AI12" s="52">
        <f t="shared" si="18"/>
        <v>36.699999999999996</v>
      </c>
      <c r="AJ12" s="50">
        <v>110.1</v>
      </c>
      <c r="AK12" s="57"/>
      <c r="AL12" s="57"/>
      <c r="AM12" s="20">
        <f t="shared" si="19"/>
        <v>0</v>
      </c>
      <c r="AN12" s="57"/>
      <c r="AO12" s="59"/>
      <c r="AP12" s="54" t="str">
        <f t="shared" si="20"/>
        <v/>
      </c>
      <c r="AQ12" s="57"/>
      <c r="AR12" s="60"/>
      <c r="AS12" s="60"/>
      <c r="AT12" s="22">
        <f t="shared" si="21"/>
        <v>0</v>
      </c>
      <c r="AU12" s="60"/>
      <c r="AV12" s="62"/>
      <c r="AW12" s="56" t="str">
        <f t="shared" si="22"/>
        <v/>
      </c>
      <c r="AX12" s="60"/>
      <c r="AY12" s="50"/>
      <c r="AZ12" s="50"/>
      <c r="BA12" s="18">
        <f t="shared" si="23"/>
        <v>0</v>
      </c>
      <c r="BB12" s="50"/>
      <c r="BC12" s="51"/>
      <c r="BD12" s="52" t="str">
        <f t="shared" si="24"/>
        <v/>
      </c>
      <c r="BE12" s="50"/>
      <c r="BF12" s="57"/>
      <c r="BG12" s="57"/>
      <c r="BH12" s="20">
        <f t="shared" si="25"/>
        <v>0</v>
      </c>
      <c r="BI12" s="57"/>
      <c r="BJ12" s="59"/>
      <c r="BK12" s="54" t="str">
        <f t="shared" si="26"/>
        <v/>
      </c>
      <c r="BL12" s="57"/>
      <c r="BM12" s="60"/>
      <c r="BN12" s="60"/>
      <c r="BO12" s="22">
        <f t="shared" si="27"/>
        <v>0</v>
      </c>
      <c r="BP12" s="60"/>
      <c r="BQ12" s="62"/>
      <c r="BR12" s="23" t="str">
        <f t="shared" si="28"/>
        <v/>
      </c>
      <c r="BS12" s="60"/>
      <c r="BT12" s="24">
        <f t="shared" si="0"/>
        <v>0</v>
      </c>
      <c r="BU12" s="63"/>
    </row>
    <row r="13" spans="1:73" x14ac:dyDescent="0.25">
      <c r="A13" s="41">
        <v>7</v>
      </c>
      <c r="B13" s="40">
        <f t="shared" si="1"/>
        <v>3</v>
      </c>
      <c r="C13" s="82" t="str">
        <f>+IF(A13="","",VLOOKUP(A13,BASE!$A$1:$C$23,2))</f>
        <v>lea</v>
      </c>
      <c r="D13" s="5">
        <f>IF(A13="","",VLOOKUP(A13,BASE!$A$1:$C$23,3))</f>
        <v>0</v>
      </c>
      <c r="E13" s="43">
        <v>1</v>
      </c>
      <c r="F13" s="44">
        <f t="shared" si="2"/>
        <v>3</v>
      </c>
      <c r="G13" s="44" t="s">
        <v>8</v>
      </c>
      <c r="H13" s="44" t="s">
        <v>54</v>
      </c>
      <c r="I13" s="10" t="str">
        <f>+IF(H13="EDUC","EDUC",IF(H13="- 1 ANS","N-1",IF(H13=BASE!$O$3,"RD",IF(G13="MTT","MTT",IF(BT13=0,"RG","EC")))))</f>
        <v>RG</v>
      </c>
      <c r="J13" s="46">
        <v>42311</v>
      </c>
      <c r="K13" s="46">
        <v>42313</v>
      </c>
      <c r="L13" s="76">
        <f t="shared" si="29"/>
        <v>0</v>
      </c>
      <c r="M13" s="76">
        <f t="shared" si="3"/>
        <v>0</v>
      </c>
      <c r="N13" s="76">
        <f t="shared" si="4"/>
        <v>0</v>
      </c>
      <c r="O13" s="76">
        <f t="shared" si="5"/>
        <v>0</v>
      </c>
      <c r="P13" s="76">
        <f t="shared" si="6"/>
        <v>0</v>
      </c>
      <c r="Q13" s="76">
        <f t="shared" si="7"/>
        <v>0</v>
      </c>
      <c r="R13" s="76">
        <f t="shared" si="8"/>
        <v>0</v>
      </c>
      <c r="S13" s="76">
        <f t="shared" si="9"/>
        <v>0</v>
      </c>
      <c r="T13" s="76">
        <f t="shared" si="10"/>
        <v>0</v>
      </c>
      <c r="U13" s="76">
        <f t="shared" si="11"/>
        <v>0</v>
      </c>
      <c r="V13" s="76">
        <f t="shared" si="12"/>
        <v>0</v>
      </c>
      <c r="W13" s="76">
        <f t="shared" si="13"/>
        <v>0</v>
      </c>
      <c r="X13" s="11">
        <f t="shared" si="14"/>
        <v>3</v>
      </c>
      <c r="Y13" s="47" t="s">
        <v>32</v>
      </c>
      <c r="Z13" s="12">
        <f>+IF(X13&gt;=3,IF(G13=BASE!$L$3,BASE!$M$3,0),IF(G13=BASE!$L$3,'Arrêts maladie-AT-MAT-PAT-MTT'!X13,0))</f>
        <v>3</v>
      </c>
      <c r="AA13" s="17">
        <f t="shared" si="15"/>
        <v>0</v>
      </c>
      <c r="AB13" s="17">
        <f t="shared" si="16"/>
        <v>2015</v>
      </c>
      <c r="AC13" s="48">
        <v>1</v>
      </c>
      <c r="AD13" s="50"/>
      <c r="AE13" s="50"/>
      <c r="AF13" s="18">
        <f t="shared" si="17"/>
        <v>0</v>
      </c>
      <c r="AG13" s="50"/>
      <c r="AH13" s="51"/>
      <c r="AI13" s="52" t="str">
        <f t="shared" si="18"/>
        <v/>
      </c>
      <c r="AJ13" s="50"/>
      <c r="AK13" s="57"/>
      <c r="AL13" s="57"/>
      <c r="AM13" s="20">
        <f t="shared" si="19"/>
        <v>0</v>
      </c>
      <c r="AN13" s="57"/>
      <c r="AO13" s="59"/>
      <c r="AP13" s="54" t="str">
        <f t="shared" si="20"/>
        <v/>
      </c>
      <c r="AQ13" s="57"/>
      <c r="AR13" s="60"/>
      <c r="AS13" s="60"/>
      <c r="AT13" s="22">
        <f t="shared" si="21"/>
        <v>0</v>
      </c>
      <c r="AU13" s="60"/>
      <c r="AV13" s="62"/>
      <c r="AW13" s="56" t="str">
        <f t="shared" si="22"/>
        <v/>
      </c>
      <c r="AX13" s="60"/>
      <c r="AY13" s="50"/>
      <c r="AZ13" s="50"/>
      <c r="BA13" s="18">
        <f t="shared" si="23"/>
        <v>0</v>
      </c>
      <c r="BB13" s="50"/>
      <c r="BC13" s="51"/>
      <c r="BD13" s="52" t="str">
        <f t="shared" si="24"/>
        <v/>
      </c>
      <c r="BE13" s="50"/>
      <c r="BF13" s="57"/>
      <c r="BG13" s="57"/>
      <c r="BH13" s="20">
        <f t="shared" si="25"/>
        <v>0</v>
      </c>
      <c r="BI13" s="57"/>
      <c r="BJ13" s="59"/>
      <c r="BK13" s="54" t="str">
        <f t="shared" si="26"/>
        <v/>
      </c>
      <c r="BL13" s="57"/>
      <c r="BM13" s="60"/>
      <c r="BN13" s="60"/>
      <c r="BO13" s="22">
        <f t="shared" si="27"/>
        <v>0</v>
      </c>
      <c r="BP13" s="60"/>
      <c r="BQ13" s="62"/>
      <c r="BR13" s="23" t="str">
        <f t="shared" si="28"/>
        <v/>
      </c>
      <c r="BS13" s="60"/>
      <c r="BT13" s="24">
        <f t="shared" si="0"/>
        <v>0</v>
      </c>
      <c r="BU13" s="63"/>
    </row>
    <row r="14" spans="1:73" x14ac:dyDescent="0.25">
      <c r="A14" s="41">
        <v>4</v>
      </c>
      <c r="B14" s="40">
        <f t="shared" si="1"/>
        <v>3</v>
      </c>
      <c r="C14" s="82" t="str">
        <f>+IF(A14="","",VLOOKUP(A14,BASE!$A$1:$C$23,2))</f>
        <v>marie</v>
      </c>
      <c r="D14" s="5">
        <f>IF(A14="","",VLOOKUP(A14,BASE!$A$1:$C$23,3))</f>
        <v>0</v>
      </c>
      <c r="E14" s="43">
        <v>1</v>
      </c>
      <c r="F14" s="44">
        <f t="shared" si="2"/>
        <v>3</v>
      </c>
      <c r="G14" s="44" t="s">
        <v>8</v>
      </c>
      <c r="H14" s="44" t="s">
        <v>54</v>
      </c>
      <c r="I14" s="10" t="str">
        <f>+IF(H14="EDUC","EDUC",IF(H14="- 1 ANS","N-1",IF(H14=BASE!$O$3,"RD",IF(G14="MTT","MTT",IF(BT14=0,"RG","EC")))))</f>
        <v>RG</v>
      </c>
      <c r="J14" s="46">
        <v>42492</v>
      </c>
      <c r="K14" s="46">
        <v>42494</v>
      </c>
      <c r="L14" s="76">
        <f t="shared" si="29"/>
        <v>0</v>
      </c>
      <c r="M14" s="76">
        <f t="shared" si="3"/>
        <v>0</v>
      </c>
      <c r="N14" s="76">
        <f t="shared" si="4"/>
        <v>0</v>
      </c>
      <c r="O14" s="76">
        <f t="shared" si="5"/>
        <v>0</v>
      </c>
      <c r="P14" s="76">
        <f t="shared" si="6"/>
        <v>3</v>
      </c>
      <c r="Q14" s="76">
        <f t="shared" si="7"/>
        <v>0</v>
      </c>
      <c r="R14" s="76">
        <f t="shared" si="8"/>
        <v>0</v>
      </c>
      <c r="S14" s="76">
        <f t="shared" si="9"/>
        <v>0</v>
      </c>
      <c r="T14" s="76">
        <f t="shared" si="10"/>
        <v>0</v>
      </c>
      <c r="U14" s="76">
        <f t="shared" si="11"/>
        <v>0</v>
      </c>
      <c r="V14" s="76">
        <f t="shared" si="12"/>
        <v>0</v>
      </c>
      <c r="W14" s="76">
        <f t="shared" si="13"/>
        <v>0</v>
      </c>
      <c r="X14" s="11">
        <f t="shared" si="14"/>
        <v>3</v>
      </c>
      <c r="Y14" s="47">
        <v>42198</v>
      </c>
      <c r="Z14" s="12">
        <f>+IF(X14&gt;=3,IF(G14=BASE!$L$3,BASE!$M$3,0),IF(G14=BASE!$L$3,'Arrêts maladie-AT-MAT-PAT-MTT'!X14,0))</f>
        <v>3</v>
      </c>
      <c r="AA14" s="17">
        <f t="shared" si="15"/>
        <v>0</v>
      </c>
      <c r="AB14" s="17">
        <f t="shared" si="16"/>
        <v>2016</v>
      </c>
      <c r="AC14" s="48">
        <v>1</v>
      </c>
      <c r="AD14" s="50"/>
      <c r="AE14" s="50"/>
      <c r="AF14" s="18">
        <f t="shared" si="17"/>
        <v>0</v>
      </c>
      <c r="AG14" s="50"/>
      <c r="AH14" s="51"/>
      <c r="AI14" s="52" t="str">
        <f t="shared" si="18"/>
        <v/>
      </c>
      <c r="AJ14" s="50"/>
      <c r="AK14" s="57"/>
      <c r="AL14" s="57"/>
      <c r="AM14" s="20">
        <f t="shared" si="19"/>
        <v>0</v>
      </c>
      <c r="AN14" s="57"/>
      <c r="AO14" s="59"/>
      <c r="AP14" s="54" t="str">
        <f t="shared" si="20"/>
        <v/>
      </c>
      <c r="AQ14" s="57"/>
      <c r="AR14" s="60"/>
      <c r="AS14" s="60"/>
      <c r="AT14" s="22">
        <f t="shared" si="21"/>
        <v>0</v>
      </c>
      <c r="AU14" s="60"/>
      <c r="AV14" s="62"/>
      <c r="AW14" s="56" t="str">
        <f t="shared" si="22"/>
        <v/>
      </c>
      <c r="AX14" s="60"/>
      <c r="AY14" s="50"/>
      <c r="AZ14" s="50"/>
      <c r="BA14" s="18">
        <f t="shared" si="23"/>
        <v>0</v>
      </c>
      <c r="BB14" s="50"/>
      <c r="BC14" s="51"/>
      <c r="BD14" s="52" t="str">
        <f t="shared" si="24"/>
        <v/>
      </c>
      <c r="BE14" s="50"/>
      <c r="BF14" s="57"/>
      <c r="BG14" s="57"/>
      <c r="BH14" s="20">
        <f t="shared" si="25"/>
        <v>0</v>
      </c>
      <c r="BI14" s="57"/>
      <c r="BJ14" s="59"/>
      <c r="BK14" s="54" t="str">
        <f t="shared" si="26"/>
        <v/>
      </c>
      <c r="BL14" s="57"/>
      <c r="BM14" s="60"/>
      <c r="BN14" s="60"/>
      <c r="BO14" s="22">
        <f t="shared" si="27"/>
        <v>0</v>
      </c>
      <c r="BP14" s="60"/>
      <c r="BQ14" s="62"/>
      <c r="BR14" s="23" t="str">
        <f t="shared" si="28"/>
        <v/>
      </c>
      <c r="BS14" s="60"/>
      <c r="BT14" s="24">
        <f t="shared" si="0"/>
        <v>0</v>
      </c>
      <c r="BU14" s="63"/>
    </row>
    <row r="15" spans="1:73" x14ac:dyDescent="0.25">
      <c r="A15" s="41">
        <v>7</v>
      </c>
      <c r="B15" s="40">
        <f t="shared" si="1"/>
        <v>8</v>
      </c>
      <c r="C15" s="82" t="str">
        <f>+IF(A15="","",VLOOKUP(A15,BASE!$A$1:$C$23,2))</f>
        <v>lea</v>
      </c>
      <c r="D15" s="5">
        <f>IF(A15="","",VLOOKUP(A15,BASE!$A$1:$C$23,3))</f>
        <v>0</v>
      </c>
      <c r="E15" s="43">
        <v>1</v>
      </c>
      <c r="F15" s="44">
        <f t="shared" si="2"/>
        <v>8</v>
      </c>
      <c r="G15" s="44" t="s">
        <v>8</v>
      </c>
      <c r="H15" s="44" t="s">
        <v>54</v>
      </c>
      <c r="I15" s="10" t="str">
        <f>+IF(H15="EDUC","EDUC",IF(H15="- 1 ANS","N-1",IF(H15=BASE!$O$3,"RD",IF(G15="MTT","MTT",IF(BT15=0,"RG","EC")))))</f>
        <v>RG</v>
      </c>
      <c r="J15" s="46">
        <v>42195</v>
      </c>
      <c r="K15" s="46">
        <v>42202</v>
      </c>
      <c r="L15" s="76">
        <f t="shared" si="29"/>
        <v>0</v>
      </c>
      <c r="M15" s="76">
        <f t="shared" si="3"/>
        <v>0</v>
      </c>
      <c r="N15" s="76">
        <f t="shared" si="4"/>
        <v>0</v>
      </c>
      <c r="O15" s="76">
        <f t="shared" si="5"/>
        <v>0</v>
      </c>
      <c r="P15" s="76">
        <f t="shared" si="6"/>
        <v>0</v>
      </c>
      <c r="Q15" s="76">
        <f t="shared" si="7"/>
        <v>0</v>
      </c>
      <c r="R15" s="76">
        <f t="shared" si="8"/>
        <v>0</v>
      </c>
      <c r="S15" s="76">
        <f t="shared" si="9"/>
        <v>0</v>
      </c>
      <c r="T15" s="76">
        <f t="shared" si="10"/>
        <v>0</v>
      </c>
      <c r="U15" s="76">
        <f t="shared" si="11"/>
        <v>0</v>
      </c>
      <c r="V15" s="76">
        <f t="shared" si="12"/>
        <v>0</v>
      </c>
      <c r="W15" s="76">
        <f t="shared" si="13"/>
        <v>0</v>
      </c>
      <c r="X15" s="11">
        <f t="shared" si="14"/>
        <v>8</v>
      </c>
      <c r="Y15" s="47">
        <v>42196</v>
      </c>
      <c r="Z15" s="12">
        <f>+IF(X15&gt;=3,IF(G15=BASE!$L$3,BASE!$M$3,0),IF(G15=BASE!$L$3,'Arrêts maladie-AT-MAT-PAT-MTT'!X15,0))</f>
        <v>3</v>
      </c>
      <c r="AA15" s="17">
        <f t="shared" ref="AA15:AA40" si="30">+X15-Z15</f>
        <v>5</v>
      </c>
      <c r="AB15" s="17">
        <f t="shared" si="16"/>
        <v>2015</v>
      </c>
      <c r="AC15" s="48">
        <v>1</v>
      </c>
      <c r="AD15" s="49">
        <v>42198</v>
      </c>
      <c r="AE15" s="49">
        <v>42202</v>
      </c>
      <c r="AF15" s="18">
        <f t="shared" si="17"/>
        <v>5</v>
      </c>
      <c r="AG15" s="49">
        <v>42249</v>
      </c>
      <c r="AH15" s="51">
        <v>42248</v>
      </c>
      <c r="AI15" s="52">
        <f t="shared" si="18"/>
        <v>35.1</v>
      </c>
      <c r="AJ15" s="50">
        <v>175.5</v>
      </c>
      <c r="AK15" s="57"/>
      <c r="AL15" s="57"/>
      <c r="AM15" s="20">
        <f t="shared" si="19"/>
        <v>0</v>
      </c>
      <c r="AN15" s="57"/>
      <c r="AO15" s="59"/>
      <c r="AP15" s="54" t="str">
        <f t="shared" si="20"/>
        <v/>
      </c>
      <c r="AQ15" s="57"/>
      <c r="AR15" s="60"/>
      <c r="AS15" s="60"/>
      <c r="AT15" s="22">
        <f t="shared" si="21"/>
        <v>0</v>
      </c>
      <c r="AU15" s="60"/>
      <c r="AV15" s="62"/>
      <c r="AW15" s="56" t="str">
        <f t="shared" si="22"/>
        <v/>
      </c>
      <c r="AX15" s="60"/>
      <c r="AY15" s="50"/>
      <c r="AZ15" s="50"/>
      <c r="BA15" s="18">
        <f t="shared" si="23"/>
        <v>0</v>
      </c>
      <c r="BB15" s="50"/>
      <c r="BC15" s="51"/>
      <c r="BD15" s="52" t="str">
        <f t="shared" si="24"/>
        <v/>
      </c>
      <c r="BE15" s="50"/>
      <c r="BF15" s="57"/>
      <c r="BG15" s="57"/>
      <c r="BH15" s="20">
        <f t="shared" si="25"/>
        <v>0</v>
      </c>
      <c r="BI15" s="57"/>
      <c r="BJ15" s="59"/>
      <c r="BK15" s="54" t="str">
        <f t="shared" si="26"/>
        <v/>
      </c>
      <c r="BL15" s="57"/>
      <c r="BM15" s="60"/>
      <c r="BN15" s="60"/>
      <c r="BO15" s="22">
        <f t="shared" si="27"/>
        <v>0</v>
      </c>
      <c r="BP15" s="60"/>
      <c r="BQ15" s="62"/>
      <c r="BR15" s="23" t="str">
        <f t="shared" si="28"/>
        <v/>
      </c>
      <c r="BS15" s="60"/>
      <c r="BT15" s="24">
        <f t="shared" si="0"/>
        <v>0</v>
      </c>
      <c r="BU15" s="63"/>
    </row>
    <row r="16" spans="1:73" x14ac:dyDescent="0.25">
      <c r="A16" s="41">
        <v>8</v>
      </c>
      <c r="B16" s="40">
        <f t="shared" si="1"/>
        <v>2</v>
      </c>
      <c r="C16" s="82" t="str">
        <f>+IF(A16="","",VLOOKUP(A16,BASE!$A$1:$C$23,2))</f>
        <v>sam</v>
      </c>
      <c r="D16" s="5">
        <f>IF(A16="","",VLOOKUP(A16,BASE!$A$1:$C$23,3))</f>
        <v>0</v>
      </c>
      <c r="E16" s="43">
        <v>1</v>
      </c>
      <c r="F16" s="44">
        <f t="shared" si="2"/>
        <v>2</v>
      </c>
      <c r="G16" s="44" t="s">
        <v>8</v>
      </c>
      <c r="H16" s="44" t="s">
        <v>54</v>
      </c>
      <c r="I16" s="10" t="str">
        <f>+IF(H16="EDUC","EDUC",IF(H16="- 1 ANS","N-1",IF(H16=BASE!$O$3,"RD",IF(G16="MTT","MTT",IF(BT16=0,"RG","EC")))))</f>
        <v>RG</v>
      </c>
      <c r="J16" s="46">
        <v>42530</v>
      </c>
      <c r="K16" s="46">
        <v>42531</v>
      </c>
      <c r="L16" s="76">
        <f t="shared" si="29"/>
        <v>0</v>
      </c>
      <c r="M16" s="76">
        <f t="shared" si="3"/>
        <v>0</v>
      </c>
      <c r="N16" s="76">
        <f t="shared" si="4"/>
        <v>0</v>
      </c>
      <c r="O16" s="76">
        <f t="shared" si="5"/>
        <v>0</v>
      </c>
      <c r="P16" s="76">
        <f t="shared" si="6"/>
        <v>0</v>
      </c>
      <c r="Q16" s="76">
        <f t="shared" si="7"/>
        <v>2</v>
      </c>
      <c r="R16" s="76">
        <f t="shared" si="8"/>
        <v>0</v>
      </c>
      <c r="S16" s="76">
        <f t="shared" si="9"/>
        <v>0</v>
      </c>
      <c r="T16" s="76">
        <f t="shared" si="10"/>
        <v>0</v>
      </c>
      <c r="U16" s="76">
        <f t="shared" si="11"/>
        <v>0</v>
      </c>
      <c r="V16" s="76">
        <f t="shared" si="12"/>
        <v>0</v>
      </c>
      <c r="W16" s="76">
        <f t="shared" si="13"/>
        <v>0</v>
      </c>
      <c r="X16" s="11">
        <f t="shared" si="14"/>
        <v>2</v>
      </c>
      <c r="Y16" s="47" t="s">
        <v>32</v>
      </c>
      <c r="Z16" s="12">
        <f>+IF(X16&gt;=3,IF(G16=BASE!$L$3,BASE!$M$3,0),IF(G16=BASE!$L$3,'Arrêts maladie-AT-MAT-PAT-MTT'!X16,0))</f>
        <v>2</v>
      </c>
      <c r="AA16" s="17">
        <f t="shared" si="30"/>
        <v>0</v>
      </c>
      <c r="AB16" s="17">
        <f t="shared" si="16"/>
        <v>2016</v>
      </c>
      <c r="AC16" s="48">
        <v>1</v>
      </c>
      <c r="AD16" s="50"/>
      <c r="AE16" s="50"/>
      <c r="AF16" s="18">
        <f t="shared" si="17"/>
        <v>0</v>
      </c>
      <c r="AG16" s="50"/>
      <c r="AH16" s="51"/>
      <c r="AI16" s="52" t="str">
        <f t="shared" si="18"/>
        <v/>
      </c>
      <c r="AJ16" s="50"/>
      <c r="AK16" s="57"/>
      <c r="AL16" s="57"/>
      <c r="AM16" s="20">
        <f t="shared" si="19"/>
        <v>0</v>
      </c>
      <c r="AN16" s="57"/>
      <c r="AO16" s="59"/>
      <c r="AP16" s="54" t="str">
        <f t="shared" si="20"/>
        <v/>
      </c>
      <c r="AQ16" s="57"/>
      <c r="AR16" s="60"/>
      <c r="AS16" s="60"/>
      <c r="AT16" s="22">
        <f t="shared" si="21"/>
        <v>0</v>
      </c>
      <c r="AU16" s="60"/>
      <c r="AV16" s="62"/>
      <c r="AW16" s="56" t="str">
        <f t="shared" si="22"/>
        <v/>
      </c>
      <c r="AX16" s="60"/>
      <c r="AY16" s="50"/>
      <c r="AZ16" s="50"/>
      <c r="BA16" s="18">
        <f t="shared" si="23"/>
        <v>0</v>
      </c>
      <c r="BB16" s="50"/>
      <c r="BC16" s="51"/>
      <c r="BD16" s="52" t="str">
        <f t="shared" si="24"/>
        <v/>
      </c>
      <c r="BE16" s="50"/>
      <c r="BF16" s="57"/>
      <c r="BG16" s="57"/>
      <c r="BH16" s="20">
        <f t="shared" si="25"/>
        <v>0</v>
      </c>
      <c r="BI16" s="57"/>
      <c r="BJ16" s="59"/>
      <c r="BK16" s="54" t="str">
        <f t="shared" si="26"/>
        <v/>
      </c>
      <c r="BL16" s="57"/>
      <c r="BM16" s="60"/>
      <c r="BN16" s="60"/>
      <c r="BO16" s="22">
        <f t="shared" si="27"/>
        <v>0</v>
      </c>
      <c r="BP16" s="60"/>
      <c r="BQ16" s="62"/>
      <c r="BR16" s="23" t="str">
        <f t="shared" si="28"/>
        <v/>
      </c>
      <c r="BS16" s="60"/>
      <c r="BT16" s="24">
        <f t="shared" si="0"/>
        <v>0</v>
      </c>
      <c r="BU16" s="63"/>
    </row>
    <row r="17" spans="1:73" x14ac:dyDescent="0.25">
      <c r="A17" s="41"/>
      <c r="B17" s="40">
        <f t="shared" si="1"/>
        <v>1</v>
      </c>
      <c r="C17" s="82" t="str">
        <f>+IF(A17="","",VLOOKUP(A17,BASE!$A$1:$C$23,2))</f>
        <v/>
      </c>
      <c r="D17" s="5" t="str">
        <f>IF(A17="","",VLOOKUP(A17,BASE!$A$1:$C$23,3))</f>
        <v/>
      </c>
      <c r="E17" s="43">
        <v>1</v>
      </c>
      <c r="F17" s="44">
        <f t="shared" si="2"/>
        <v>1</v>
      </c>
      <c r="G17" s="44" t="s">
        <v>8</v>
      </c>
      <c r="H17" s="44" t="s">
        <v>54</v>
      </c>
      <c r="I17" s="10" t="str">
        <f>+IF(H17="EDUC","EDUC",IF(H17="- 1 ANS","N-1",IF(H17=BASE!$O$3,"RD",IF(G17="MTT","MTT",IF(BT17=0,"RG","EC")))))</f>
        <v>RG</v>
      </c>
      <c r="J17" s="46">
        <v>42552</v>
      </c>
      <c r="K17" s="46">
        <v>42552</v>
      </c>
      <c r="L17" s="76">
        <f t="shared" si="29"/>
        <v>0</v>
      </c>
      <c r="M17" s="76">
        <f t="shared" si="3"/>
        <v>0</v>
      </c>
      <c r="N17" s="76">
        <f t="shared" si="4"/>
        <v>0</v>
      </c>
      <c r="O17" s="76">
        <f t="shared" si="5"/>
        <v>0</v>
      </c>
      <c r="P17" s="76">
        <f t="shared" si="6"/>
        <v>0</v>
      </c>
      <c r="Q17" s="76">
        <f t="shared" si="7"/>
        <v>0</v>
      </c>
      <c r="R17" s="76">
        <f t="shared" si="8"/>
        <v>1</v>
      </c>
      <c r="S17" s="76">
        <f t="shared" si="9"/>
        <v>0</v>
      </c>
      <c r="T17" s="76">
        <f t="shared" si="10"/>
        <v>0</v>
      </c>
      <c r="U17" s="76">
        <f t="shared" si="11"/>
        <v>0</v>
      </c>
      <c r="V17" s="76">
        <f t="shared" si="12"/>
        <v>0</v>
      </c>
      <c r="W17" s="76">
        <f t="shared" si="13"/>
        <v>0</v>
      </c>
      <c r="X17" s="11">
        <f t="shared" si="14"/>
        <v>1</v>
      </c>
      <c r="Y17" s="47" t="s">
        <v>32</v>
      </c>
      <c r="Z17" s="12">
        <f>+IF(X17&gt;=3,IF(G17=BASE!$L$3,BASE!$M$3,0),IF(G17=BASE!$L$3,'Arrêts maladie-AT-MAT-PAT-MTT'!X17,0))</f>
        <v>1</v>
      </c>
      <c r="AA17" s="17">
        <f t="shared" si="30"/>
        <v>0</v>
      </c>
      <c r="AB17" s="17">
        <f t="shared" si="16"/>
        <v>2016</v>
      </c>
      <c r="AC17" s="48">
        <v>1</v>
      </c>
      <c r="AD17" s="50"/>
      <c r="AE17" s="50"/>
      <c r="AF17" s="18">
        <f t="shared" si="17"/>
        <v>0</v>
      </c>
      <c r="AG17" s="50"/>
      <c r="AH17" s="51"/>
      <c r="AI17" s="52" t="str">
        <f t="shared" si="18"/>
        <v/>
      </c>
      <c r="AJ17" s="50"/>
      <c r="AK17" s="57"/>
      <c r="AL17" s="57"/>
      <c r="AM17" s="20">
        <f t="shared" si="19"/>
        <v>0</v>
      </c>
      <c r="AN17" s="57"/>
      <c r="AO17" s="59"/>
      <c r="AP17" s="54" t="str">
        <f t="shared" si="20"/>
        <v/>
      </c>
      <c r="AQ17" s="57"/>
      <c r="AR17" s="60"/>
      <c r="AS17" s="60"/>
      <c r="AT17" s="22">
        <f t="shared" si="21"/>
        <v>0</v>
      </c>
      <c r="AU17" s="60"/>
      <c r="AV17" s="62"/>
      <c r="AW17" s="56" t="str">
        <f t="shared" si="22"/>
        <v/>
      </c>
      <c r="AX17" s="60"/>
      <c r="AY17" s="50"/>
      <c r="AZ17" s="50"/>
      <c r="BA17" s="18">
        <f t="shared" si="23"/>
        <v>0</v>
      </c>
      <c r="BB17" s="50"/>
      <c r="BC17" s="51"/>
      <c r="BD17" s="52" t="str">
        <f t="shared" si="24"/>
        <v/>
      </c>
      <c r="BE17" s="50"/>
      <c r="BF17" s="57"/>
      <c r="BG17" s="57"/>
      <c r="BH17" s="20">
        <f t="shared" si="25"/>
        <v>0</v>
      </c>
      <c r="BI17" s="57"/>
      <c r="BJ17" s="59"/>
      <c r="BK17" s="54" t="str">
        <f t="shared" si="26"/>
        <v/>
      </c>
      <c r="BL17" s="57"/>
      <c r="BM17" s="60"/>
      <c r="BN17" s="60"/>
      <c r="BO17" s="22">
        <f t="shared" si="27"/>
        <v>0</v>
      </c>
      <c r="BP17" s="60"/>
      <c r="BQ17" s="62"/>
      <c r="BR17" s="23" t="str">
        <f t="shared" si="28"/>
        <v/>
      </c>
      <c r="BS17" s="60"/>
      <c r="BT17" s="24">
        <f t="shared" si="0"/>
        <v>0</v>
      </c>
      <c r="BU17" s="63"/>
    </row>
    <row r="18" spans="1:73" x14ac:dyDescent="0.25">
      <c r="A18" s="41"/>
      <c r="B18" s="40">
        <f t="shared" si="1"/>
        <v>2</v>
      </c>
      <c r="C18" s="82" t="str">
        <f>+IF(A18="","",VLOOKUP(A18,BASE!$A$1:$C$23,2))</f>
        <v/>
      </c>
      <c r="D18" s="5" t="str">
        <f>IF(A18="","",VLOOKUP(A18,BASE!$A$1:$C$23,3))</f>
        <v/>
      </c>
      <c r="E18" s="43">
        <v>1</v>
      </c>
      <c r="F18" s="44">
        <f t="shared" si="2"/>
        <v>2</v>
      </c>
      <c r="G18" s="44" t="s">
        <v>10</v>
      </c>
      <c r="H18" s="44" t="s">
        <v>54</v>
      </c>
      <c r="I18" s="10" t="str">
        <f>+IF(H18="EDUC","EDUC",IF(H18="- 1 ANS","N-1",IF(H18=BASE!$O$3,"RD",IF(G18="MTT","MTT",IF(BT18=0,"RG","EC")))))</f>
        <v>EC</v>
      </c>
      <c r="J18" s="46">
        <v>42563</v>
      </c>
      <c r="K18" s="46">
        <v>42564</v>
      </c>
      <c r="L18" s="76">
        <f t="shared" si="29"/>
        <v>0</v>
      </c>
      <c r="M18" s="76">
        <f t="shared" si="3"/>
        <v>0</v>
      </c>
      <c r="N18" s="76">
        <f t="shared" si="4"/>
        <v>0</v>
      </c>
      <c r="O18" s="76">
        <f t="shared" si="5"/>
        <v>0</v>
      </c>
      <c r="P18" s="76">
        <f t="shared" si="6"/>
        <v>0</v>
      </c>
      <c r="Q18" s="76">
        <f t="shared" si="7"/>
        <v>0</v>
      </c>
      <c r="R18" s="76">
        <f t="shared" si="8"/>
        <v>2</v>
      </c>
      <c r="S18" s="76">
        <f t="shared" si="9"/>
        <v>0</v>
      </c>
      <c r="T18" s="76">
        <f t="shared" si="10"/>
        <v>0</v>
      </c>
      <c r="U18" s="76">
        <f t="shared" si="11"/>
        <v>0</v>
      </c>
      <c r="V18" s="76">
        <f t="shared" si="12"/>
        <v>0</v>
      </c>
      <c r="W18" s="76">
        <f t="shared" si="13"/>
        <v>0</v>
      </c>
      <c r="X18" s="11">
        <f t="shared" si="14"/>
        <v>2</v>
      </c>
      <c r="Y18" s="47"/>
      <c r="Z18" s="12">
        <f>+IF(X18&gt;=3,IF(G18=BASE!$L$3,BASE!$M$3,0),IF(G18=BASE!$L$3,'Arrêts maladie-AT-MAT-PAT-MTT'!X18,0))</f>
        <v>0</v>
      </c>
      <c r="AA18" s="17">
        <f t="shared" si="30"/>
        <v>2</v>
      </c>
      <c r="AB18" s="17">
        <f t="shared" si="16"/>
        <v>2016</v>
      </c>
      <c r="AC18" s="48">
        <v>1</v>
      </c>
      <c r="AD18" s="50"/>
      <c r="AE18" s="50"/>
      <c r="AF18" s="18">
        <f t="shared" si="17"/>
        <v>0</v>
      </c>
      <c r="AG18" s="50"/>
      <c r="AH18" s="51"/>
      <c r="AI18" s="52" t="str">
        <f t="shared" si="18"/>
        <v/>
      </c>
      <c r="AJ18" s="50"/>
      <c r="AK18" s="57"/>
      <c r="AL18" s="57"/>
      <c r="AM18" s="20">
        <f t="shared" si="19"/>
        <v>0</v>
      </c>
      <c r="AN18" s="57"/>
      <c r="AO18" s="59"/>
      <c r="AP18" s="54" t="str">
        <f t="shared" si="20"/>
        <v/>
      </c>
      <c r="AQ18" s="57"/>
      <c r="AR18" s="60"/>
      <c r="AS18" s="60"/>
      <c r="AT18" s="22">
        <f t="shared" si="21"/>
        <v>0</v>
      </c>
      <c r="AU18" s="60"/>
      <c r="AV18" s="62"/>
      <c r="AW18" s="56" t="str">
        <f t="shared" si="22"/>
        <v/>
      </c>
      <c r="AX18" s="60"/>
      <c r="AY18" s="50"/>
      <c r="AZ18" s="50"/>
      <c r="BA18" s="18">
        <f t="shared" si="23"/>
        <v>0</v>
      </c>
      <c r="BB18" s="50"/>
      <c r="BC18" s="51"/>
      <c r="BD18" s="52" t="str">
        <f t="shared" si="24"/>
        <v/>
      </c>
      <c r="BE18" s="50"/>
      <c r="BF18" s="57"/>
      <c r="BG18" s="57"/>
      <c r="BH18" s="20">
        <f t="shared" si="25"/>
        <v>0</v>
      </c>
      <c r="BI18" s="57"/>
      <c r="BJ18" s="59"/>
      <c r="BK18" s="54" t="str">
        <f t="shared" si="26"/>
        <v/>
      </c>
      <c r="BL18" s="57"/>
      <c r="BM18" s="60"/>
      <c r="BN18" s="60"/>
      <c r="BO18" s="22">
        <f t="shared" si="27"/>
        <v>0</v>
      </c>
      <c r="BP18" s="60"/>
      <c r="BQ18" s="62"/>
      <c r="BR18" s="23" t="str">
        <f t="shared" si="28"/>
        <v/>
      </c>
      <c r="BS18" s="60"/>
      <c r="BT18" s="24">
        <f t="shared" si="0"/>
        <v>2</v>
      </c>
      <c r="BU18" s="63"/>
    </row>
    <row r="19" spans="1:73" x14ac:dyDescent="0.25">
      <c r="A19" s="41"/>
      <c r="B19" s="40">
        <f t="shared" si="1"/>
        <v>0</v>
      </c>
      <c r="C19" s="39" t="str">
        <f>+IF(A19="","",VLOOKUP(A19,BASE!$A$1:$C$23,2))</f>
        <v/>
      </c>
      <c r="D19" s="5" t="str">
        <f>IF(A19="","",VLOOKUP(A19,BASE!$A$1:$C$23,3))</f>
        <v/>
      </c>
      <c r="E19" s="43">
        <v>1</v>
      </c>
      <c r="F19" s="44">
        <f t="shared" si="2"/>
        <v>0</v>
      </c>
      <c r="G19" s="44" t="s">
        <v>19</v>
      </c>
      <c r="H19" s="44"/>
      <c r="I19" s="10" t="str">
        <f>+IF(H19="EDUC","EDUC",IF(H19="- 1 ANS","N-1",IF(H19=BASE!$O$3,"RD",IF(G19="MTT","MTT",IF(BT19=0,"RG","EC")))))</f>
        <v>RG</v>
      </c>
      <c r="J19" s="46"/>
      <c r="K19" s="46"/>
      <c r="L19" s="76" t="str">
        <f t="shared" si="29"/>
        <v/>
      </c>
      <c r="M19" s="76" t="str">
        <f t="shared" si="3"/>
        <v/>
      </c>
      <c r="N19" s="76" t="str">
        <f>+IF(ISBLANK(J19),"",IF(MIN(K19,N18)-MAX(J19,N17)+1&gt;=0,MIN(K19,N18)-MAX(J19,N17)+1,0))</f>
        <v/>
      </c>
      <c r="O19" s="76" t="str">
        <f t="shared" ref="O19:O40" si="31">+IF(ISBLANK(J19),"",IF(MIN(K19,$O$6)-MAX(J19,$O$5)+1&gt;=0,MIN(K19,$O$6)-MAX(J19,$O$5)+1,0))</f>
        <v/>
      </c>
      <c r="P19" s="76" t="str">
        <f t="shared" ref="P19:P40" si="32">+IF(ISBLANK(J19),"",IF(MIN(K19,$P$6)-MAX(J19,$P$5)+1&gt;=0,MIN(K19,$P$6)-MAX(J19,$P$5)+1,0))</f>
        <v/>
      </c>
      <c r="Q19" s="76" t="str">
        <f t="shared" ref="Q19:Q40" si="33">+IF(ISBLANK(J19),"",IF(MIN(K19,$Q$6)-MAX(J19,$Q$5)+1&gt;=0,MIN(K19,$Q$6)-MAX(J19,$Q$5)+1,0))</f>
        <v/>
      </c>
      <c r="R19" s="76" t="str">
        <f t="shared" ref="R19:R40" si="34">+IF(ISBLANK(J19),"",IF(MIN(K19,$R$6)-MAX(J19,$R$5)+1&gt;=0,MIN(K19,$R$6)-MAX(J19,$R$5)+1,0))</f>
        <v/>
      </c>
      <c r="S19" s="76" t="str">
        <f t="shared" ref="S19:S40" si="35">+IF(ISBLANK(J19),"",IF(MIN(K19,$S$6)-MAX(J19,$S$5)+1&gt;=0,MIN(K19,$S$6)-MAX(J19,$S$5)+1,0))</f>
        <v/>
      </c>
      <c r="T19" s="76" t="str">
        <f t="shared" ref="T19:T40" si="36">+IF(ISBLANK(J19),"",IF(MIN(K19,$T$6)-MAX(J19,$T$5)+1&gt;=0,MIN(K19,$T$6)-MAX(J19,$T$5)+1,0))</f>
        <v/>
      </c>
      <c r="U19" s="76" t="str">
        <f t="shared" ref="U19:U40" si="37">+IF(ISBLANK(J19),"",IF(MIN(K19,$U$6)-MAX(J19,$U$5)+1&gt;=0,MIN(K19,$U$6)-MAX(J19,$U$5)+1,0))</f>
        <v/>
      </c>
      <c r="V19" s="76" t="str">
        <f t="shared" ref="V19:V40" si="38">+IF(ISBLANK(J19),"",IF(MIN(K19,$V$6)-MAX(J19,$V$5)+1&gt;=0,MIN(K19,$V$6)-MAX(J19,$V$5)+1,0))</f>
        <v/>
      </c>
      <c r="W19" s="76" t="str">
        <f t="shared" ref="W19:W40" si="39">+IF(ISBLANK(J19),"",IF(MIN(K19,$W$6)-MAX(J19,$W$5)+1&gt;=0,MIN(K19,$W$6)-MAX(J19,$W$5)+1,0))</f>
        <v/>
      </c>
      <c r="X19" s="11">
        <f t="shared" si="14"/>
        <v>0</v>
      </c>
      <c r="Y19" s="47"/>
      <c r="Z19" s="12">
        <f>+IF(X19&gt;=3,IF(G19=BASE!$L$3,BASE!$M$3,0),IF(G19=BASE!$L$3,'Arrêts maladie-AT-MAT-PAT-MTT'!X19,0))</f>
        <v>0</v>
      </c>
      <c r="AA19" s="17">
        <f t="shared" si="30"/>
        <v>0</v>
      </c>
      <c r="AB19" s="17" t="str">
        <f t="shared" si="16"/>
        <v/>
      </c>
      <c r="AC19" s="48">
        <v>1</v>
      </c>
      <c r="AD19" s="50"/>
      <c r="AE19" s="50"/>
      <c r="AF19" s="18">
        <f t="shared" si="17"/>
        <v>0</v>
      </c>
      <c r="AG19" s="50"/>
      <c r="AH19" s="51"/>
      <c r="AI19" s="52" t="str">
        <f t="shared" si="18"/>
        <v/>
      </c>
      <c r="AJ19" s="50"/>
      <c r="AK19" s="57"/>
      <c r="AL19" s="57"/>
      <c r="AM19" s="20">
        <f t="shared" si="19"/>
        <v>0</v>
      </c>
      <c r="AN19" s="57"/>
      <c r="AO19" s="59"/>
      <c r="AP19" s="54" t="str">
        <f t="shared" si="20"/>
        <v/>
      </c>
      <c r="AQ19" s="57"/>
      <c r="AR19" s="60"/>
      <c r="AS19" s="60"/>
      <c r="AT19" s="22">
        <f t="shared" si="21"/>
        <v>0</v>
      </c>
      <c r="AU19" s="60"/>
      <c r="AV19" s="62"/>
      <c r="AW19" s="56" t="str">
        <f t="shared" si="22"/>
        <v/>
      </c>
      <c r="AX19" s="60"/>
      <c r="AY19" s="50"/>
      <c r="AZ19" s="50"/>
      <c r="BA19" s="18">
        <f t="shared" si="23"/>
        <v>0</v>
      </c>
      <c r="BB19" s="50"/>
      <c r="BC19" s="51"/>
      <c r="BD19" s="52" t="str">
        <f t="shared" si="24"/>
        <v/>
      </c>
      <c r="BE19" s="50"/>
      <c r="BF19" s="57"/>
      <c r="BG19" s="57"/>
      <c r="BH19" s="20">
        <f t="shared" si="25"/>
        <v>0</v>
      </c>
      <c r="BI19" s="57"/>
      <c r="BJ19" s="59"/>
      <c r="BK19" s="54" t="str">
        <f t="shared" si="26"/>
        <v/>
      </c>
      <c r="BL19" s="57"/>
      <c r="BM19" s="60"/>
      <c r="BN19" s="60"/>
      <c r="BO19" s="22">
        <f t="shared" si="27"/>
        <v>0</v>
      </c>
      <c r="BP19" s="60"/>
      <c r="BQ19" s="62"/>
      <c r="BR19" s="23" t="str">
        <f t="shared" si="28"/>
        <v/>
      </c>
      <c r="BS19" s="60"/>
      <c r="BT19" s="24">
        <f t="shared" si="0"/>
        <v>0</v>
      </c>
      <c r="BU19" s="63"/>
    </row>
    <row r="20" spans="1:73" x14ac:dyDescent="0.25">
      <c r="A20" s="41"/>
      <c r="B20" s="40">
        <f t="shared" si="1"/>
        <v>0</v>
      </c>
      <c r="C20" s="39" t="str">
        <f>+IF(A20="","",VLOOKUP(A20,BASE!$A$1:$C$23,2))</f>
        <v/>
      </c>
      <c r="D20" s="5" t="str">
        <f>IF(A20="","",VLOOKUP(A20,BASE!$A$1:$C$23,3))</f>
        <v/>
      </c>
      <c r="E20" s="43">
        <v>1</v>
      </c>
      <c r="F20" s="44">
        <f t="shared" si="2"/>
        <v>0</v>
      </c>
      <c r="G20" s="44" t="s">
        <v>19</v>
      </c>
      <c r="H20" s="44"/>
      <c r="I20" s="10" t="str">
        <f>+IF(H20="EDUC","EDUC",IF(H20="- 1 ANS","N-1",IF(H20=BASE!$O$3,"RD",IF(G20="MTT","MTT",IF(BT20=0,"RG","EC")))))</f>
        <v>RG</v>
      </c>
      <c r="J20" s="46"/>
      <c r="K20" s="46"/>
      <c r="L20" s="46"/>
      <c r="M20" s="46"/>
      <c r="N20" s="46"/>
      <c r="O20" s="76" t="str">
        <f t="shared" si="31"/>
        <v/>
      </c>
      <c r="P20" s="76" t="str">
        <f t="shared" si="32"/>
        <v/>
      </c>
      <c r="Q20" s="76" t="str">
        <f t="shared" si="33"/>
        <v/>
      </c>
      <c r="R20" s="76" t="str">
        <f t="shared" si="34"/>
        <v/>
      </c>
      <c r="S20" s="76" t="str">
        <f t="shared" si="35"/>
        <v/>
      </c>
      <c r="T20" s="76" t="str">
        <f t="shared" si="36"/>
        <v/>
      </c>
      <c r="U20" s="76" t="str">
        <f t="shared" si="37"/>
        <v/>
      </c>
      <c r="V20" s="76" t="str">
        <f t="shared" si="38"/>
        <v/>
      </c>
      <c r="W20" s="76" t="str">
        <f t="shared" si="39"/>
        <v/>
      </c>
      <c r="X20" s="11">
        <f t="shared" si="14"/>
        <v>0</v>
      </c>
      <c r="Y20" s="47"/>
      <c r="Z20" s="12">
        <f>+IF(X20&gt;=3,IF(G20=BASE!$L$3,BASE!$M$3,0),IF(G20=BASE!$L$3,'Arrêts maladie-AT-MAT-PAT-MTT'!X20,0))</f>
        <v>0</v>
      </c>
      <c r="AA20" s="17">
        <f t="shared" si="30"/>
        <v>0</v>
      </c>
      <c r="AB20" s="17" t="str">
        <f t="shared" si="16"/>
        <v/>
      </c>
      <c r="AC20" s="48"/>
      <c r="AD20" s="50"/>
      <c r="AE20" s="50"/>
      <c r="AF20" s="18">
        <f t="shared" si="17"/>
        <v>0</v>
      </c>
      <c r="AG20" s="50"/>
      <c r="AH20" s="51"/>
      <c r="AI20" s="52" t="str">
        <f t="shared" si="18"/>
        <v/>
      </c>
      <c r="AJ20" s="50"/>
      <c r="AK20" s="57"/>
      <c r="AL20" s="57"/>
      <c r="AM20" s="20">
        <f t="shared" si="19"/>
        <v>0</v>
      </c>
      <c r="AN20" s="57"/>
      <c r="AO20" s="59"/>
      <c r="AP20" s="54" t="str">
        <f t="shared" si="20"/>
        <v/>
      </c>
      <c r="AQ20" s="57"/>
      <c r="AR20" s="60"/>
      <c r="AS20" s="60"/>
      <c r="AT20" s="22">
        <f t="shared" si="21"/>
        <v>0</v>
      </c>
      <c r="AU20" s="60"/>
      <c r="AV20" s="62"/>
      <c r="AW20" s="56" t="str">
        <f t="shared" si="22"/>
        <v/>
      </c>
      <c r="AX20" s="60"/>
      <c r="AY20" s="50"/>
      <c r="AZ20" s="50"/>
      <c r="BA20" s="18">
        <f t="shared" si="23"/>
        <v>0</v>
      </c>
      <c r="BB20" s="50"/>
      <c r="BC20" s="51"/>
      <c r="BD20" s="52" t="str">
        <f t="shared" si="24"/>
        <v/>
      </c>
      <c r="BE20" s="50"/>
      <c r="BF20" s="57"/>
      <c r="BG20" s="57"/>
      <c r="BH20" s="20">
        <f t="shared" si="25"/>
        <v>0</v>
      </c>
      <c r="BI20" s="57"/>
      <c r="BJ20" s="59"/>
      <c r="BK20" s="54" t="str">
        <f t="shared" si="26"/>
        <v/>
      </c>
      <c r="BL20" s="57"/>
      <c r="BM20" s="60"/>
      <c r="BN20" s="60"/>
      <c r="BO20" s="22">
        <f t="shared" si="27"/>
        <v>0</v>
      </c>
      <c r="BP20" s="60"/>
      <c r="BQ20" s="62"/>
      <c r="BR20" s="23" t="str">
        <f t="shared" si="28"/>
        <v/>
      </c>
      <c r="BS20" s="60"/>
      <c r="BT20" s="24">
        <f t="shared" si="0"/>
        <v>0</v>
      </c>
      <c r="BU20" s="63"/>
    </row>
    <row r="21" spans="1:73" x14ac:dyDescent="0.25">
      <c r="A21" s="41"/>
      <c r="B21" s="40">
        <f t="shared" si="1"/>
        <v>0</v>
      </c>
      <c r="C21" s="39" t="str">
        <f>+IF(A21="","",VLOOKUP(A21,BASE!$A$1:$C$23,2))</f>
        <v/>
      </c>
      <c r="D21" s="5" t="str">
        <f>IF(A21="","",VLOOKUP(A21,BASE!$A$1:$C$23,3))</f>
        <v/>
      </c>
      <c r="E21" s="43">
        <v>1</v>
      </c>
      <c r="F21" s="44">
        <f t="shared" si="2"/>
        <v>0</v>
      </c>
      <c r="G21" s="44" t="s">
        <v>19</v>
      </c>
      <c r="H21" s="44"/>
      <c r="I21" s="10" t="str">
        <f>+IF(H21="EDUC","EDUC",IF(H21="- 1 ANS","N-1",IF(H21=BASE!$O$3,"RD",IF(G21="MTT","MTT",IF(BT21=0,"RG","EC")))))</f>
        <v>RG</v>
      </c>
      <c r="J21" s="46"/>
      <c r="K21" s="46"/>
      <c r="L21" s="46"/>
      <c r="M21" s="46"/>
      <c r="N21" s="46"/>
      <c r="O21" s="76" t="str">
        <f t="shared" si="31"/>
        <v/>
      </c>
      <c r="P21" s="76" t="str">
        <f t="shared" si="32"/>
        <v/>
      </c>
      <c r="Q21" s="76" t="str">
        <f t="shared" si="33"/>
        <v/>
      </c>
      <c r="R21" s="76" t="str">
        <f t="shared" si="34"/>
        <v/>
      </c>
      <c r="S21" s="76" t="str">
        <f t="shared" si="35"/>
        <v/>
      </c>
      <c r="T21" s="76" t="str">
        <f t="shared" si="36"/>
        <v/>
      </c>
      <c r="U21" s="76" t="str">
        <f t="shared" si="37"/>
        <v/>
      </c>
      <c r="V21" s="76" t="str">
        <f t="shared" si="38"/>
        <v/>
      </c>
      <c r="W21" s="76" t="str">
        <f t="shared" si="39"/>
        <v/>
      </c>
      <c r="X21" s="11">
        <f t="shared" si="14"/>
        <v>0</v>
      </c>
      <c r="Y21" s="47"/>
      <c r="Z21" s="12">
        <f>+IF(X21&gt;=3,IF(G21=BASE!$L$3,BASE!$M$3,0),IF(G21=BASE!$L$3,'Arrêts maladie-AT-MAT-PAT-MTT'!X21,0))</f>
        <v>0</v>
      </c>
      <c r="AA21" s="17">
        <f t="shared" si="30"/>
        <v>0</v>
      </c>
      <c r="AB21" s="17" t="str">
        <f t="shared" si="16"/>
        <v/>
      </c>
      <c r="AC21" s="48"/>
      <c r="AD21" s="50"/>
      <c r="AE21" s="50"/>
      <c r="AF21" s="18">
        <f t="shared" si="17"/>
        <v>0</v>
      </c>
      <c r="AG21" s="50"/>
      <c r="AH21" s="51"/>
      <c r="AI21" s="52" t="str">
        <f t="shared" si="18"/>
        <v/>
      </c>
      <c r="AJ21" s="50"/>
      <c r="AK21" s="57"/>
      <c r="AL21" s="57"/>
      <c r="AM21" s="20">
        <f t="shared" si="19"/>
        <v>0</v>
      </c>
      <c r="AN21" s="57"/>
      <c r="AO21" s="59"/>
      <c r="AP21" s="54" t="str">
        <f t="shared" si="20"/>
        <v/>
      </c>
      <c r="AQ21" s="57"/>
      <c r="AR21" s="60"/>
      <c r="AS21" s="60"/>
      <c r="AT21" s="22">
        <f t="shared" si="21"/>
        <v>0</v>
      </c>
      <c r="AU21" s="60"/>
      <c r="AV21" s="62"/>
      <c r="AW21" s="56" t="str">
        <f t="shared" si="22"/>
        <v/>
      </c>
      <c r="AX21" s="60"/>
      <c r="AY21" s="50"/>
      <c r="AZ21" s="50"/>
      <c r="BA21" s="18">
        <f t="shared" si="23"/>
        <v>0</v>
      </c>
      <c r="BB21" s="50"/>
      <c r="BC21" s="51"/>
      <c r="BD21" s="52" t="str">
        <f t="shared" si="24"/>
        <v/>
      </c>
      <c r="BE21" s="50"/>
      <c r="BF21" s="57"/>
      <c r="BG21" s="57"/>
      <c r="BH21" s="20">
        <f t="shared" si="25"/>
        <v>0</v>
      </c>
      <c r="BI21" s="57"/>
      <c r="BJ21" s="59"/>
      <c r="BK21" s="54" t="str">
        <f t="shared" si="26"/>
        <v/>
      </c>
      <c r="BL21" s="57"/>
      <c r="BM21" s="60"/>
      <c r="BN21" s="60"/>
      <c r="BO21" s="22">
        <f t="shared" si="27"/>
        <v>0</v>
      </c>
      <c r="BP21" s="60"/>
      <c r="BQ21" s="62"/>
      <c r="BR21" s="23" t="str">
        <f t="shared" si="28"/>
        <v/>
      </c>
      <c r="BS21" s="60"/>
      <c r="BT21" s="24">
        <f t="shared" si="0"/>
        <v>0</v>
      </c>
      <c r="BU21" s="63"/>
    </row>
    <row r="22" spans="1:73" x14ac:dyDescent="0.25">
      <c r="A22" s="41"/>
      <c r="B22" s="40">
        <f t="shared" si="1"/>
        <v>0</v>
      </c>
      <c r="C22" s="39" t="str">
        <f>+IF(A22="","",VLOOKUP(A22,BASE!$A$1:$C$23,2))</f>
        <v/>
      </c>
      <c r="D22" s="5" t="str">
        <f>IF(A22="","",VLOOKUP(A22,BASE!$A$1:$C$23,3))</f>
        <v/>
      </c>
      <c r="E22" s="43">
        <v>1</v>
      </c>
      <c r="F22" s="44">
        <f t="shared" si="2"/>
        <v>0</v>
      </c>
      <c r="G22" s="44" t="s">
        <v>19</v>
      </c>
      <c r="H22" s="44"/>
      <c r="I22" s="10" t="str">
        <f>+IF(H22="EDUC","EDUC",IF(H22="- 1 ANS","N-1",IF(H22=BASE!$O$3,"RD",IF(G22="MTT","MTT",IF(BT22=0,"RG","EC")))))</f>
        <v>RG</v>
      </c>
      <c r="J22" s="46"/>
      <c r="K22" s="46"/>
      <c r="L22" s="46"/>
      <c r="M22" s="46"/>
      <c r="N22" s="46"/>
      <c r="O22" s="76" t="str">
        <f t="shared" si="31"/>
        <v/>
      </c>
      <c r="P22" s="76" t="str">
        <f t="shared" si="32"/>
        <v/>
      </c>
      <c r="Q22" s="76" t="str">
        <f t="shared" si="33"/>
        <v/>
      </c>
      <c r="R22" s="76" t="str">
        <f t="shared" si="34"/>
        <v/>
      </c>
      <c r="S22" s="76" t="str">
        <f t="shared" si="35"/>
        <v/>
      </c>
      <c r="T22" s="76" t="str">
        <f t="shared" si="36"/>
        <v/>
      </c>
      <c r="U22" s="76" t="str">
        <f t="shared" si="37"/>
        <v/>
      </c>
      <c r="V22" s="76" t="str">
        <f t="shared" si="38"/>
        <v/>
      </c>
      <c r="W22" s="76" t="str">
        <f t="shared" si="39"/>
        <v/>
      </c>
      <c r="X22" s="11">
        <f t="shared" si="14"/>
        <v>0</v>
      </c>
      <c r="Y22" s="47"/>
      <c r="Z22" s="12">
        <f>+IF(X22&gt;=3,IF(G22=BASE!$L$3,BASE!$M$3,0),IF(G22=BASE!$L$3,'Arrêts maladie-AT-MAT-PAT-MTT'!X22,0))</f>
        <v>0</v>
      </c>
      <c r="AA22" s="17">
        <f t="shared" si="30"/>
        <v>0</v>
      </c>
      <c r="AB22" s="17" t="str">
        <f t="shared" si="16"/>
        <v/>
      </c>
      <c r="AC22" s="48"/>
      <c r="AD22" s="50"/>
      <c r="AE22" s="50"/>
      <c r="AF22" s="18">
        <f t="shared" si="17"/>
        <v>0</v>
      </c>
      <c r="AG22" s="50"/>
      <c r="AH22" s="51"/>
      <c r="AI22" s="52" t="str">
        <f t="shared" si="18"/>
        <v/>
      </c>
      <c r="AJ22" s="50"/>
      <c r="AK22" s="57"/>
      <c r="AL22" s="57"/>
      <c r="AM22" s="20">
        <f t="shared" si="19"/>
        <v>0</v>
      </c>
      <c r="AN22" s="57"/>
      <c r="AO22" s="59"/>
      <c r="AP22" s="54" t="str">
        <f t="shared" si="20"/>
        <v/>
      </c>
      <c r="AQ22" s="57"/>
      <c r="AR22" s="60"/>
      <c r="AS22" s="60"/>
      <c r="AT22" s="22">
        <f t="shared" si="21"/>
        <v>0</v>
      </c>
      <c r="AU22" s="60"/>
      <c r="AV22" s="62"/>
      <c r="AW22" s="56" t="str">
        <f t="shared" si="22"/>
        <v/>
      </c>
      <c r="AX22" s="60"/>
      <c r="AY22" s="50"/>
      <c r="AZ22" s="50"/>
      <c r="BA22" s="18">
        <f t="shared" si="23"/>
        <v>0</v>
      </c>
      <c r="BB22" s="50"/>
      <c r="BC22" s="51"/>
      <c r="BD22" s="52" t="str">
        <f t="shared" si="24"/>
        <v/>
      </c>
      <c r="BE22" s="50"/>
      <c r="BF22" s="57"/>
      <c r="BG22" s="57"/>
      <c r="BH22" s="20">
        <f t="shared" si="25"/>
        <v>0</v>
      </c>
      <c r="BI22" s="57"/>
      <c r="BJ22" s="59"/>
      <c r="BK22" s="54" t="str">
        <f t="shared" si="26"/>
        <v/>
      </c>
      <c r="BL22" s="57"/>
      <c r="BM22" s="60"/>
      <c r="BN22" s="60"/>
      <c r="BO22" s="22">
        <f t="shared" si="27"/>
        <v>0</v>
      </c>
      <c r="BP22" s="60"/>
      <c r="BQ22" s="62"/>
      <c r="BR22" s="23" t="str">
        <f t="shared" si="28"/>
        <v/>
      </c>
      <c r="BS22" s="60"/>
      <c r="BT22" s="24">
        <f t="shared" si="0"/>
        <v>0</v>
      </c>
      <c r="BU22" s="63"/>
    </row>
    <row r="23" spans="1:73" x14ac:dyDescent="0.25">
      <c r="A23" s="41"/>
      <c r="B23" s="40">
        <f t="shared" si="1"/>
        <v>0</v>
      </c>
      <c r="C23" s="39" t="str">
        <f>+IF(A23="","",VLOOKUP(A23,BASE!$A$1:$C$23,2))</f>
        <v/>
      </c>
      <c r="D23" s="5" t="str">
        <f>IF(A23="","",VLOOKUP(A23,BASE!$A$1:$C$23,3))</f>
        <v/>
      </c>
      <c r="E23" s="43">
        <v>1</v>
      </c>
      <c r="F23" s="44">
        <f t="shared" si="2"/>
        <v>0</v>
      </c>
      <c r="G23" s="44" t="s">
        <v>19</v>
      </c>
      <c r="H23" s="44"/>
      <c r="I23" s="10" t="str">
        <f>+IF(H23="EDUC","EDUC",IF(H23="- 1 ANS","N-1",IF(H23=BASE!$O$3,"RD",IF(G23="MTT","MTT",IF(BT23=0,"RG","EC")))))</f>
        <v>RG</v>
      </c>
      <c r="J23" s="46"/>
      <c r="K23" s="46"/>
      <c r="L23" s="46"/>
      <c r="M23" s="46"/>
      <c r="N23" s="46"/>
      <c r="O23" s="76" t="str">
        <f t="shared" si="31"/>
        <v/>
      </c>
      <c r="P23" s="76" t="str">
        <f t="shared" si="32"/>
        <v/>
      </c>
      <c r="Q23" s="76" t="str">
        <f t="shared" si="33"/>
        <v/>
      </c>
      <c r="R23" s="76" t="str">
        <f t="shared" si="34"/>
        <v/>
      </c>
      <c r="S23" s="76" t="str">
        <f t="shared" si="35"/>
        <v/>
      </c>
      <c r="T23" s="76" t="str">
        <f t="shared" si="36"/>
        <v/>
      </c>
      <c r="U23" s="76" t="str">
        <f t="shared" si="37"/>
        <v/>
      </c>
      <c r="V23" s="76" t="str">
        <f t="shared" si="38"/>
        <v/>
      </c>
      <c r="W23" s="76" t="str">
        <f t="shared" si="39"/>
        <v/>
      </c>
      <c r="X23" s="11">
        <f t="shared" si="14"/>
        <v>0</v>
      </c>
      <c r="Y23" s="47"/>
      <c r="Z23" s="12">
        <f>+IF(X23&gt;=3,IF(G23=BASE!$L$3,BASE!$M$3,0),IF(G23=BASE!$L$3,'Arrêts maladie-AT-MAT-PAT-MTT'!X23,0))</f>
        <v>0</v>
      </c>
      <c r="AA23" s="17">
        <f t="shared" si="30"/>
        <v>0</v>
      </c>
      <c r="AB23" s="17" t="str">
        <f t="shared" si="16"/>
        <v/>
      </c>
      <c r="AC23" s="48"/>
      <c r="AD23" s="50"/>
      <c r="AE23" s="50"/>
      <c r="AF23" s="18">
        <f t="shared" si="17"/>
        <v>0</v>
      </c>
      <c r="AG23" s="50"/>
      <c r="AH23" s="51"/>
      <c r="AI23" s="52" t="str">
        <f t="shared" si="18"/>
        <v/>
      </c>
      <c r="AJ23" s="50"/>
      <c r="AK23" s="57"/>
      <c r="AL23" s="57"/>
      <c r="AM23" s="20">
        <f t="shared" si="19"/>
        <v>0</v>
      </c>
      <c r="AN23" s="57"/>
      <c r="AO23" s="59"/>
      <c r="AP23" s="54" t="str">
        <f t="shared" si="20"/>
        <v/>
      </c>
      <c r="AQ23" s="57"/>
      <c r="AR23" s="60"/>
      <c r="AS23" s="60"/>
      <c r="AT23" s="22">
        <f t="shared" si="21"/>
        <v>0</v>
      </c>
      <c r="AU23" s="60"/>
      <c r="AV23" s="62"/>
      <c r="AW23" s="56" t="str">
        <f t="shared" si="22"/>
        <v/>
      </c>
      <c r="AX23" s="60"/>
      <c r="AY23" s="50"/>
      <c r="AZ23" s="50"/>
      <c r="BA23" s="18">
        <f t="shared" si="23"/>
        <v>0</v>
      </c>
      <c r="BB23" s="50"/>
      <c r="BC23" s="51"/>
      <c r="BD23" s="52" t="str">
        <f t="shared" si="24"/>
        <v/>
      </c>
      <c r="BE23" s="50"/>
      <c r="BF23" s="57"/>
      <c r="BG23" s="57"/>
      <c r="BH23" s="20">
        <f t="shared" si="25"/>
        <v>0</v>
      </c>
      <c r="BI23" s="57"/>
      <c r="BJ23" s="59"/>
      <c r="BK23" s="54" t="str">
        <f t="shared" si="26"/>
        <v/>
      </c>
      <c r="BL23" s="57"/>
      <c r="BM23" s="60"/>
      <c r="BN23" s="60"/>
      <c r="BO23" s="22">
        <f t="shared" si="27"/>
        <v>0</v>
      </c>
      <c r="BP23" s="60"/>
      <c r="BQ23" s="62"/>
      <c r="BR23" s="23" t="str">
        <f t="shared" si="28"/>
        <v/>
      </c>
      <c r="BS23" s="60"/>
      <c r="BT23" s="24">
        <f t="shared" si="0"/>
        <v>0</v>
      </c>
      <c r="BU23" s="63"/>
    </row>
    <row r="24" spans="1:73" x14ac:dyDescent="0.25">
      <c r="A24" s="41"/>
      <c r="B24" s="40">
        <f t="shared" si="1"/>
        <v>0</v>
      </c>
      <c r="C24" s="39" t="str">
        <f>+IF(A24="","",VLOOKUP(A24,BASE!$A$1:$C$23,2))</f>
        <v/>
      </c>
      <c r="D24" s="5" t="str">
        <f>IF(A24="","",VLOOKUP(A24,BASE!$A$1:$C$23,3))</f>
        <v/>
      </c>
      <c r="E24" s="43">
        <v>1</v>
      </c>
      <c r="F24" s="44">
        <f t="shared" si="2"/>
        <v>0</v>
      </c>
      <c r="G24" s="44" t="s">
        <v>19</v>
      </c>
      <c r="H24" s="44"/>
      <c r="I24" s="10" t="str">
        <f>+IF(H24="EDUC","EDUC",IF(H24="- 1 ANS","N-1",IF(H24=BASE!$O$3,"RD",IF(G24="MTT","MTT",IF(BT24=0,"RG","EC")))))</f>
        <v>RG</v>
      </c>
      <c r="J24" s="46"/>
      <c r="K24" s="46"/>
      <c r="L24" s="46"/>
      <c r="M24" s="46"/>
      <c r="N24" s="46"/>
      <c r="O24" s="76" t="str">
        <f t="shared" si="31"/>
        <v/>
      </c>
      <c r="P24" s="76" t="str">
        <f t="shared" si="32"/>
        <v/>
      </c>
      <c r="Q24" s="76" t="str">
        <f t="shared" si="33"/>
        <v/>
      </c>
      <c r="R24" s="76" t="str">
        <f t="shared" si="34"/>
        <v/>
      </c>
      <c r="S24" s="76" t="str">
        <f t="shared" si="35"/>
        <v/>
      </c>
      <c r="T24" s="76" t="str">
        <f t="shared" si="36"/>
        <v/>
      </c>
      <c r="U24" s="76" t="str">
        <f t="shared" si="37"/>
        <v/>
      </c>
      <c r="V24" s="76" t="str">
        <f t="shared" si="38"/>
        <v/>
      </c>
      <c r="W24" s="76" t="str">
        <f t="shared" si="39"/>
        <v/>
      </c>
      <c r="X24" s="11">
        <f t="shared" si="14"/>
        <v>0</v>
      </c>
      <c r="Y24" s="47"/>
      <c r="Z24" s="12">
        <f>+IF(X24&gt;=3,IF(G24=BASE!$L$3,BASE!$M$3,0),IF(G24=BASE!$L$3,'Arrêts maladie-AT-MAT-PAT-MTT'!X24,0))</f>
        <v>0</v>
      </c>
      <c r="AA24" s="17">
        <f t="shared" si="30"/>
        <v>0</v>
      </c>
      <c r="AB24" s="17" t="str">
        <f t="shared" si="16"/>
        <v/>
      </c>
      <c r="AC24" s="48"/>
      <c r="AD24" s="50"/>
      <c r="AE24" s="50"/>
      <c r="AF24" s="18">
        <f t="shared" si="17"/>
        <v>0</v>
      </c>
      <c r="AG24" s="50"/>
      <c r="AH24" s="51"/>
      <c r="AI24" s="52" t="str">
        <f t="shared" si="18"/>
        <v/>
      </c>
      <c r="AJ24" s="50"/>
      <c r="AK24" s="57"/>
      <c r="AL24" s="57"/>
      <c r="AM24" s="20">
        <f t="shared" si="19"/>
        <v>0</v>
      </c>
      <c r="AN24" s="57"/>
      <c r="AO24" s="59"/>
      <c r="AP24" s="54" t="str">
        <f t="shared" si="20"/>
        <v/>
      </c>
      <c r="AQ24" s="57"/>
      <c r="AR24" s="60"/>
      <c r="AS24" s="60"/>
      <c r="AT24" s="22">
        <f t="shared" si="21"/>
        <v>0</v>
      </c>
      <c r="AU24" s="60"/>
      <c r="AV24" s="62"/>
      <c r="AW24" s="56" t="str">
        <f t="shared" si="22"/>
        <v/>
      </c>
      <c r="AX24" s="60"/>
      <c r="AY24" s="50"/>
      <c r="AZ24" s="50"/>
      <c r="BA24" s="18">
        <f t="shared" si="23"/>
        <v>0</v>
      </c>
      <c r="BB24" s="50"/>
      <c r="BC24" s="51"/>
      <c r="BD24" s="52" t="str">
        <f t="shared" si="24"/>
        <v/>
      </c>
      <c r="BE24" s="50"/>
      <c r="BF24" s="57"/>
      <c r="BG24" s="57"/>
      <c r="BH24" s="20">
        <f t="shared" si="25"/>
        <v>0</v>
      </c>
      <c r="BI24" s="57"/>
      <c r="BJ24" s="59"/>
      <c r="BK24" s="54" t="str">
        <f t="shared" si="26"/>
        <v/>
      </c>
      <c r="BL24" s="57"/>
      <c r="BM24" s="60"/>
      <c r="BN24" s="60"/>
      <c r="BO24" s="22">
        <f t="shared" si="27"/>
        <v>0</v>
      </c>
      <c r="BP24" s="60"/>
      <c r="BQ24" s="62"/>
      <c r="BR24" s="23" t="str">
        <f t="shared" si="28"/>
        <v/>
      </c>
      <c r="BS24" s="60"/>
      <c r="BT24" s="24">
        <f t="shared" si="0"/>
        <v>0</v>
      </c>
      <c r="BU24" s="63"/>
    </row>
    <row r="25" spans="1:73" x14ac:dyDescent="0.25">
      <c r="A25" s="41"/>
      <c r="B25" s="40">
        <f t="shared" si="1"/>
        <v>0</v>
      </c>
      <c r="C25" s="39" t="str">
        <f>+IF(A25="","",VLOOKUP(A25,BASE!$A$1:$C$23,2))</f>
        <v/>
      </c>
      <c r="D25" s="5" t="str">
        <f>IF(A25="","",VLOOKUP(A25,BASE!$A$1:$C$23,3))</f>
        <v/>
      </c>
      <c r="E25" s="43">
        <v>1</v>
      </c>
      <c r="F25" s="44">
        <f t="shared" si="2"/>
        <v>0</v>
      </c>
      <c r="G25" s="44" t="s">
        <v>19</v>
      </c>
      <c r="H25" s="44"/>
      <c r="I25" s="10" t="str">
        <f>+IF(H25="EDUC","EDUC",IF(H25="- 1 ANS","N-1",IF(H25=BASE!$O$3,"RD",IF(G25="MTT","MTT",IF(BT25=0,"RG","EC")))))</f>
        <v>RG</v>
      </c>
      <c r="J25" s="46"/>
      <c r="K25" s="46"/>
      <c r="L25" s="46"/>
      <c r="M25" s="46"/>
      <c r="N25" s="46"/>
      <c r="O25" s="76" t="str">
        <f t="shared" si="31"/>
        <v/>
      </c>
      <c r="P25" s="76" t="str">
        <f t="shared" si="32"/>
        <v/>
      </c>
      <c r="Q25" s="76" t="str">
        <f t="shared" si="33"/>
        <v/>
      </c>
      <c r="R25" s="76" t="str">
        <f t="shared" si="34"/>
        <v/>
      </c>
      <c r="S25" s="76" t="str">
        <f t="shared" si="35"/>
        <v/>
      </c>
      <c r="T25" s="76" t="str">
        <f t="shared" si="36"/>
        <v/>
      </c>
      <c r="U25" s="76" t="str">
        <f t="shared" si="37"/>
        <v/>
      </c>
      <c r="V25" s="76" t="str">
        <f t="shared" si="38"/>
        <v/>
      </c>
      <c r="W25" s="76" t="str">
        <f t="shared" si="39"/>
        <v/>
      </c>
      <c r="X25" s="11">
        <f t="shared" si="14"/>
        <v>0</v>
      </c>
      <c r="Y25" s="47"/>
      <c r="Z25" s="12">
        <f>+IF(X25&gt;=3,IF(G25=BASE!$L$3,BASE!$M$3,0),IF(G25=BASE!$L$3,'Arrêts maladie-AT-MAT-PAT-MTT'!X25,0))</f>
        <v>0</v>
      </c>
      <c r="AA25" s="17">
        <f t="shared" si="30"/>
        <v>0</v>
      </c>
      <c r="AB25" s="17" t="str">
        <f t="shared" si="16"/>
        <v/>
      </c>
      <c r="AC25" s="48"/>
      <c r="AD25" s="50"/>
      <c r="AE25" s="50"/>
      <c r="AF25" s="18">
        <f t="shared" si="17"/>
        <v>0</v>
      </c>
      <c r="AG25" s="50"/>
      <c r="AH25" s="51"/>
      <c r="AI25" s="52" t="str">
        <f t="shared" si="18"/>
        <v/>
      </c>
      <c r="AJ25" s="50"/>
      <c r="AK25" s="57"/>
      <c r="AL25" s="57"/>
      <c r="AM25" s="20">
        <f t="shared" si="19"/>
        <v>0</v>
      </c>
      <c r="AN25" s="57"/>
      <c r="AO25" s="59"/>
      <c r="AP25" s="54" t="str">
        <f t="shared" si="20"/>
        <v/>
      </c>
      <c r="AQ25" s="57"/>
      <c r="AR25" s="60"/>
      <c r="AS25" s="60"/>
      <c r="AT25" s="22">
        <f t="shared" si="21"/>
        <v>0</v>
      </c>
      <c r="AU25" s="60"/>
      <c r="AV25" s="62"/>
      <c r="AW25" s="56" t="str">
        <f t="shared" si="22"/>
        <v/>
      </c>
      <c r="AX25" s="60"/>
      <c r="AY25" s="50"/>
      <c r="AZ25" s="50"/>
      <c r="BA25" s="18">
        <f t="shared" si="23"/>
        <v>0</v>
      </c>
      <c r="BB25" s="50"/>
      <c r="BC25" s="51"/>
      <c r="BD25" s="52" t="str">
        <f t="shared" si="24"/>
        <v/>
      </c>
      <c r="BE25" s="50"/>
      <c r="BF25" s="57"/>
      <c r="BG25" s="57"/>
      <c r="BH25" s="20">
        <f t="shared" si="25"/>
        <v>0</v>
      </c>
      <c r="BI25" s="57"/>
      <c r="BJ25" s="59"/>
      <c r="BK25" s="54" t="str">
        <f t="shared" si="26"/>
        <v/>
      </c>
      <c r="BL25" s="57"/>
      <c r="BM25" s="60"/>
      <c r="BN25" s="60"/>
      <c r="BO25" s="22">
        <f t="shared" si="27"/>
        <v>0</v>
      </c>
      <c r="BP25" s="60"/>
      <c r="BQ25" s="62"/>
      <c r="BR25" s="23" t="str">
        <f t="shared" si="28"/>
        <v/>
      </c>
      <c r="BS25" s="60"/>
      <c r="BT25" s="24">
        <f t="shared" si="0"/>
        <v>0</v>
      </c>
      <c r="BU25" s="63"/>
    </row>
    <row r="26" spans="1:73" x14ac:dyDescent="0.25">
      <c r="A26" s="41"/>
      <c r="B26" s="40">
        <f t="shared" si="1"/>
        <v>0</v>
      </c>
      <c r="C26" s="39" t="str">
        <f>+IF(A26="","",VLOOKUP(A26,BASE!$A$1:$C$23,2))</f>
        <v/>
      </c>
      <c r="D26" s="5" t="str">
        <f>IF(A26="","",VLOOKUP(A26,BASE!$A$1:$C$23,3))</f>
        <v/>
      </c>
      <c r="E26" s="43">
        <v>1</v>
      </c>
      <c r="F26" s="44">
        <f t="shared" si="2"/>
        <v>0</v>
      </c>
      <c r="G26" s="44" t="s">
        <v>19</v>
      </c>
      <c r="H26" s="44"/>
      <c r="I26" s="10" t="str">
        <f>+IF(H26="EDUC","EDUC",IF(H26="- 1 ANS","N-1",IF(H26=BASE!$O$3,"RD",IF(G26="MTT","MTT",IF(BT26=0,"RG","EC")))))</f>
        <v>RG</v>
      </c>
      <c r="J26" s="46"/>
      <c r="K26" s="46"/>
      <c r="L26" s="46"/>
      <c r="M26" s="46"/>
      <c r="N26" s="46"/>
      <c r="O26" s="76" t="str">
        <f t="shared" si="31"/>
        <v/>
      </c>
      <c r="P26" s="76" t="str">
        <f t="shared" si="32"/>
        <v/>
      </c>
      <c r="Q26" s="76" t="str">
        <f t="shared" si="33"/>
        <v/>
      </c>
      <c r="R26" s="76" t="str">
        <f t="shared" si="34"/>
        <v/>
      </c>
      <c r="S26" s="76" t="str">
        <f t="shared" si="35"/>
        <v/>
      </c>
      <c r="T26" s="76" t="str">
        <f t="shared" si="36"/>
        <v/>
      </c>
      <c r="U26" s="76" t="str">
        <f t="shared" si="37"/>
        <v/>
      </c>
      <c r="V26" s="76" t="str">
        <f t="shared" si="38"/>
        <v/>
      </c>
      <c r="W26" s="76" t="str">
        <f t="shared" si="39"/>
        <v/>
      </c>
      <c r="X26" s="11">
        <f t="shared" si="14"/>
        <v>0</v>
      </c>
      <c r="Y26" s="47"/>
      <c r="Z26" s="12">
        <f>+IF(X26&gt;=3,IF(G26=BASE!$L$3,BASE!$M$3,0),IF(G26=BASE!$L$3,'Arrêts maladie-AT-MAT-PAT-MTT'!X26,0))</f>
        <v>0</v>
      </c>
      <c r="AA26" s="17">
        <f t="shared" si="30"/>
        <v>0</v>
      </c>
      <c r="AB26" s="17" t="str">
        <f t="shared" si="16"/>
        <v/>
      </c>
      <c r="AC26" s="48"/>
      <c r="AD26" s="50"/>
      <c r="AE26" s="50"/>
      <c r="AF26" s="18">
        <f t="shared" si="17"/>
        <v>0</v>
      </c>
      <c r="AG26" s="50"/>
      <c r="AH26" s="51"/>
      <c r="AI26" s="52" t="str">
        <f t="shared" si="18"/>
        <v/>
      </c>
      <c r="AJ26" s="50"/>
      <c r="AK26" s="57"/>
      <c r="AL26" s="57"/>
      <c r="AM26" s="20">
        <f t="shared" si="19"/>
        <v>0</v>
      </c>
      <c r="AN26" s="57"/>
      <c r="AO26" s="59"/>
      <c r="AP26" s="54" t="str">
        <f t="shared" si="20"/>
        <v/>
      </c>
      <c r="AQ26" s="57"/>
      <c r="AR26" s="60"/>
      <c r="AS26" s="60"/>
      <c r="AT26" s="22">
        <f t="shared" si="21"/>
        <v>0</v>
      </c>
      <c r="AU26" s="60"/>
      <c r="AV26" s="62"/>
      <c r="AW26" s="56" t="str">
        <f t="shared" si="22"/>
        <v/>
      </c>
      <c r="AX26" s="60"/>
      <c r="AY26" s="50"/>
      <c r="AZ26" s="50"/>
      <c r="BA26" s="18">
        <f t="shared" si="23"/>
        <v>0</v>
      </c>
      <c r="BB26" s="50"/>
      <c r="BC26" s="51"/>
      <c r="BD26" s="52" t="str">
        <f t="shared" si="24"/>
        <v/>
      </c>
      <c r="BE26" s="50"/>
      <c r="BF26" s="57"/>
      <c r="BG26" s="57"/>
      <c r="BH26" s="20">
        <f t="shared" si="25"/>
        <v>0</v>
      </c>
      <c r="BI26" s="57"/>
      <c r="BJ26" s="59"/>
      <c r="BK26" s="54" t="str">
        <f t="shared" si="26"/>
        <v/>
      </c>
      <c r="BL26" s="57"/>
      <c r="BM26" s="60"/>
      <c r="BN26" s="60"/>
      <c r="BO26" s="22">
        <f t="shared" si="27"/>
        <v>0</v>
      </c>
      <c r="BP26" s="60"/>
      <c r="BQ26" s="62"/>
      <c r="BR26" s="23" t="str">
        <f t="shared" si="28"/>
        <v/>
      </c>
      <c r="BS26" s="60"/>
      <c r="BT26" s="24">
        <f t="shared" si="0"/>
        <v>0</v>
      </c>
      <c r="BU26" s="63"/>
    </row>
    <row r="27" spans="1:73" x14ac:dyDescent="0.25">
      <c r="A27" s="41"/>
      <c r="B27" s="40">
        <f t="shared" si="1"/>
        <v>0</v>
      </c>
      <c r="C27" s="39" t="str">
        <f>+IF(A27="","",VLOOKUP(A27,BASE!$A$1:$C$23,2))</f>
        <v/>
      </c>
      <c r="D27" s="5" t="str">
        <f>IF(A27="","",VLOOKUP(A27,BASE!$A$1:$C$23,3))</f>
        <v/>
      </c>
      <c r="E27" s="43">
        <v>1</v>
      </c>
      <c r="F27" s="44">
        <f t="shared" si="2"/>
        <v>0</v>
      </c>
      <c r="G27" s="44" t="s">
        <v>19</v>
      </c>
      <c r="H27" s="44"/>
      <c r="I27" s="10" t="str">
        <f>+IF(H27="EDUC","EDUC",IF(H27="- 1 ANS","N-1",IF(H27=BASE!$O$3,"RD",IF(G27="MTT","MTT",IF(BT27=0,"RG","EC")))))</f>
        <v>RG</v>
      </c>
      <c r="J27" s="46"/>
      <c r="K27" s="46"/>
      <c r="L27" s="46"/>
      <c r="M27" s="46"/>
      <c r="N27" s="46"/>
      <c r="O27" s="76" t="str">
        <f t="shared" si="31"/>
        <v/>
      </c>
      <c r="P27" s="76" t="str">
        <f t="shared" si="32"/>
        <v/>
      </c>
      <c r="Q27" s="76" t="str">
        <f t="shared" si="33"/>
        <v/>
      </c>
      <c r="R27" s="76" t="str">
        <f t="shared" si="34"/>
        <v/>
      </c>
      <c r="S27" s="76" t="str">
        <f t="shared" si="35"/>
        <v/>
      </c>
      <c r="T27" s="76" t="str">
        <f t="shared" si="36"/>
        <v/>
      </c>
      <c r="U27" s="76" t="str">
        <f t="shared" si="37"/>
        <v/>
      </c>
      <c r="V27" s="76" t="str">
        <f t="shared" si="38"/>
        <v/>
      </c>
      <c r="W27" s="76" t="str">
        <f t="shared" si="39"/>
        <v/>
      </c>
      <c r="X27" s="11">
        <f t="shared" si="14"/>
        <v>0</v>
      </c>
      <c r="Y27" s="47"/>
      <c r="Z27" s="12">
        <f>+IF(X27&gt;=3,IF(G27=BASE!$L$3,BASE!$M$3,0),IF(G27=BASE!$L$3,'Arrêts maladie-AT-MAT-PAT-MTT'!X27,0))</f>
        <v>0</v>
      </c>
      <c r="AA27" s="17">
        <f t="shared" si="30"/>
        <v>0</v>
      </c>
      <c r="AB27" s="17" t="str">
        <f t="shared" si="16"/>
        <v/>
      </c>
      <c r="AC27" s="48"/>
      <c r="AD27" s="50"/>
      <c r="AE27" s="50"/>
      <c r="AF27" s="18">
        <f t="shared" si="17"/>
        <v>0</v>
      </c>
      <c r="AG27" s="50"/>
      <c r="AH27" s="51"/>
      <c r="AI27" s="52" t="str">
        <f t="shared" si="18"/>
        <v/>
      </c>
      <c r="AJ27" s="50"/>
      <c r="AK27" s="57"/>
      <c r="AL27" s="57"/>
      <c r="AM27" s="20">
        <f t="shared" si="19"/>
        <v>0</v>
      </c>
      <c r="AN27" s="57"/>
      <c r="AO27" s="59"/>
      <c r="AP27" s="54" t="str">
        <f t="shared" si="20"/>
        <v/>
      </c>
      <c r="AQ27" s="57"/>
      <c r="AR27" s="60"/>
      <c r="AS27" s="60"/>
      <c r="AT27" s="22">
        <f t="shared" si="21"/>
        <v>0</v>
      </c>
      <c r="AU27" s="60"/>
      <c r="AV27" s="62"/>
      <c r="AW27" s="56" t="str">
        <f t="shared" si="22"/>
        <v/>
      </c>
      <c r="AX27" s="60"/>
      <c r="AY27" s="50"/>
      <c r="AZ27" s="50"/>
      <c r="BA27" s="18">
        <f t="shared" si="23"/>
        <v>0</v>
      </c>
      <c r="BB27" s="50"/>
      <c r="BC27" s="51"/>
      <c r="BD27" s="52" t="str">
        <f t="shared" si="24"/>
        <v/>
      </c>
      <c r="BE27" s="50"/>
      <c r="BF27" s="57"/>
      <c r="BG27" s="57"/>
      <c r="BH27" s="20">
        <f t="shared" si="25"/>
        <v>0</v>
      </c>
      <c r="BI27" s="57"/>
      <c r="BJ27" s="59"/>
      <c r="BK27" s="54" t="str">
        <f t="shared" si="26"/>
        <v/>
      </c>
      <c r="BL27" s="57"/>
      <c r="BM27" s="60"/>
      <c r="BN27" s="60"/>
      <c r="BO27" s="22">
        <f t="shared" si="27"/>
        <v>0</v>
      </c>
      <c r="BP27" s="60"/>
      <c r="BQ27" s="62"/>
      <c r="BR27" s="23" t="str">
        <f t="shared" si="28"/>
        <v/>
      </c>
      <c r="BS27" s="60"/>
      <c r="BT27" s="24">
        <f t="shared" si="0"/>
        <v>0</v>
      </c>
      <c r="BU27" s="63"/>
    </row>
    <row r="28" spans="1:73" x14ac:dyDescent="0.25">
      <c r="A28" s="41"/>
      <c r="B28" s="40">
        <f t="shared" si="1"/>
        <v>0</v>
      </c>
      <c r="C28" s="39" t="str">
        <f>+IF(A28="","",VLOOKUP(A28,BASE!$A$1:$C$23,2))</f>
        <v/>
      </c>
      <c r="D28" s="5" t="str">
        <f>IF(A28="","",VLOOKUP(A28,BASE!$A$1:$C$23,3))</f>
        <v/>
      </c>
      <c r="E28" s="43">
        <v>1</v>
      </c>
      <c r="F28" s="44">
        <f t="shared" si="2"/>
        <v>0</v>
      </c>
      <c r="G28" s="44" t="s">
        <v>19</v>
      </c>
      <c r="H28" s="44"/>
      <c r="I28" s="10" t="str">
        <f>+IF(H28="EDUC","EDUC",IF(H28="- 1 ANS","N-1",IF(H28=BASE!$O$3,"RD",IF(G28="MTT","MTT",IF(BT28=0,"RG","EC")))))</f>
        <v>RG</v>
      </c>
      <c r="J28" s="46"/>
      <c r="K28" s="46"/>
      <c r="L28" s="46"/>
      <c r="M28" s="46"/>
      <c r="N28" s="46"/>
      <c r="O28" s="76" t="str">
        <f t="shared" si="31"/>
        <v/>
      </c>
      <c r="P28" s="76" t="str">
        <f t="shared" si="32"/>
        <v/>
      </c>
      <c r="Q28" s="76" t="str">
        <f t="shared" si="33"/>
        <v/>
      </c>
      <c r="R28" s="76" t="str">
        <f t="shared" si="34"/>
        <v/>
      </c>
      <c r="S28" s="76" t="str">
        <f t="shared" si="35"/>
        <v/>
      </c>
      <c r="T28" s="76" t="str">
        <f t="shared" si="36"/>
        <v/>
      </c>
      <c r="U28" s="76" t="str">
        <f t="shared" si="37"/>
        <v/>
      </c>
      <c r="V28" s="76" t="str">
        <f t="shared" si="38"/>
        <v/>
      </c>
      <c r="W28" s="76" t="str">
        <f t="shared" si="39"/>
        <v/>
      </c>
      <c r="X28" s="11">
        <f t="shared" si="14"/>
        <v>0</v>
      </c>
      <c r="Y28" s="47"/>
      <c r="Z28" s="12">
        <f>+IF(X28&gt;=3,IF(G28=BASE!$L$3,BASE!$M$3,0),IF(G28=BASE!$L$3,'Arrêts maladie-AT-MAT-PAT-MTT'!X28,0))</f>
        <v>0</v>
      </c>
      <c r="AA28" s="17">
        <f t="shared" si="30"/>
        <v>0</v>
      </c>
      <c r="AB28" s="17" t="str">
        <f t="shared" si="16"/>
        <v/>
      </c>
      <c r="AC28" s="48"/>
      <c r="AD28" s="50"/>
      <c r="AE28" s="50"/>
      <c r="AF28" s="18">
        <f t="shared" si="17"/>
        <v>0</v>
      </c>
      <c r="AG28" s="50"/>
      <c r="AH28" s="51"/>
      <c r="AI28" s="52" t="str">
        <f t="shared" si="18"/>
        <v/>
      </c>
      <c r="AJ28" s="50"/>
      <c r="AK28" s="57"/>
      <c r="AL28" s="57"/>
      <c r="AM28" s="20">
        <f t="shared" si="19"/>
        <v>0</v>
      </c>
      <c r="AN28" s="57"/>
      <c r="AO28" s="59"/>
      <c r="AP28" s="54" t="str">
        <f t="shared" si="20"/>
        <v/>
      </c>
      <c r="AQ28" s="57"/>
      <c r="AR28" s="60"/>
      <c r="AS28" s="60"/>
      <c r="AT28" s="22">
        <f t="shared" si="21"/>
        <v>0</v>
      </c>
      <c r="AU28" s="60"/>
      <c r="AV28" s="62"/>
      <c r="AW28" s="56" t="str">
        <f t="shared" si="22"/>
        <v/>
      </c>
      <c r="AX28" s="60"/>
      <c r="AY28" s="50"/>
      <c r="AZ28" s="50"/>
      <c r="BA28" s="18">
        <f t="shared" si="23"/>
        <v>0</v>
      </c>
      <c r="BB28" s="50"/>
      <c r="BC28" s="51"/>
      <c r="BD28" s="52" t="str">
        <f t="shared" si="24"/>
        <v/>
      </c>
      <c r="BE28" s="50"/>
      <c r="BF28" s="57"/>
      <c r="BG28" s="57"/>
      <c r="BH28" s="20">
        <f t="shared" si="25"/>
        <v>0</v>
      </c>
      <c r="BI28" s="57"/>
      <c r="BJ28" s="59"/>
      <c r="BK28" s="54" t="str">
        <f t="shared" si="26"/>
        <v/>
      </c>
      <c r="BL28" s="57"/>
      <c r="BM28" s="60"/>
      <c r="BN28" s="60"/>
      <c r="BO28" s="22">
        <f t="shared" si="27"/>
        <v>0</v>
      </c>
      <c r="BP28" s="60"/>
      <c r="BQ28" s="62"/>
      <c r="BR28" s="23" t="str">
        <f t="shared" si="28"/>
        <v/>
      </c>
      <c r="BS28" s="60"/>
      <c r="BT28" s="24">
        <f t="shared" si="0"/>
        <v>0</v>
      </c>
      <c r="BU28" s="63"/>
    </row>
    <row r="29" spans="1:73" x14ac:dyDescent="0.25">
      <c r="A29" s="41"/>
      <c r="B29" s="40">
        <f t="shared" si="1"/>
        <v>0</v>
      </c>
      <c r="C29" s="39" t="str">
        <f>+IF(A29="","",VLOOKUP(A29,BASE!$A$1:$C$23,2))</f>
        <v/>
      </c>
      <c r="D29" s="5" t="str">
        <f>IF(A29="","",VLOOKUP(A29,BASE!$A$1:$C$23,3))</f>
        <v/>
      </c>
      <c r="E29" s="43">
        <v>1</v>
      </c>
      <c r="F29" s="44">
        <f t="shared" si="2"/>
        <v>0</v>
      </c>
      <c r="G29" s="44" t="s">
        <v>19</v>
      </c>
      <c r="H29" s="44"/>
      <c r="I29" s="10" t="str">
        <f>+IF(H29="EDUC","EDUC",IF(H29="- 1 ANS","N-1",IF(H29=BASE!$O$3,"RD",IF(G29="MTT","MTT",IF(BT29=0,"RG","EC")))))</f>
        <v>RG</v>
      </c>
      <c r="J29" s="46"/>
      <c r="K29" s="46"/>
      <c r="L29" s="46"/>
      <c r="M29" s="46"/>
      <c r="N29" s="46"/>
      <c r="O29" s="76" t="str">
        <f t="shared" si="31"/>
        <v/>
      </c>
      <c r="P29" s="76" t="str">
        <f t="shared" si="32"/>
        <v/>
      </c>
      <c r="Q29" s="76" t="str">
        <f t="shared" si="33"/>
        <v/>
      </c>
      <c r="R29" s="76" t="str">
        <f t="shared" si="34"/>
        <v/>
      </c>
      <c r="S29" s="76" t="str">
        <f t="shared" si="35"/>
        <v/>
      </c>
      <c r="T29" s="76" t="str">
        <f t="shared" si="36"/>
        <v/>
      </c>
      <c r="U29" s="76" t="str">
        <f t="shared" si="37"/>
        <v/>
      </c>
      <c r="V29" s="76" t="str">
        <f t="shared" si="38"/>
        <v/>
      </c>
      <c r="W29" s="76" t="str">
        <f t="shared" si="39"/>
        <v/>
      </c>
      <c r="X29" s="11">
        <f t="shared" si="14"/>
        <v>0</v>
      </c>
      <c r="Y29" s="47"/>
      <c r="Z29" s="12">
        <f>+IF(X29&gt;=3,IF(G29=BASE!$L$3,BASE!$M$3,0),IF(G29=BASE!$L$3,'Arrêts maladie-AT-MAT-PAT-MTT'!X29,0))</f>
        <v>0</v>
      </c>
      <c r="AA29" s="17">
        <f t="shared" si="30"/>
        <v>0</v>
      </c>
      <c r="AB29" s="17" t="str">
        <f t="shared" si="16"/>
        <v/>
      </c>
      <c r="AC29" s="48"/>
      <c r="AD29" s="50"/>
      <c r="AE29" s="50"/>
      <c r="AF29" s="18">
        <f t="shared" si="17"/>
        <v>0</v>
      </c>
      <c r="AG29" s="50"/>
      <c r="AH29" s="51"/>
      <c r="AI29" s="52" t="str">
        <f t="shared" si="18"/>
        <v/>
      </c>
      <c r="AJ29" s="50"/>
      <c r="AK29" s="57"/>
      <c r="AL29" s="57"/>
      <c r="AM29" s="20">
        <f t="shared" si="19"/>
        <v>0</v>
      </c>
      <c r="AN29" s="57"/>
      <c r="AO29" s="59"/>
      <c r="AP29" s="54" t="str">
        <f t="shared" si="20"/>
        <v/>
      </c>
      <c r="AQ29" s="57"/>
      <c r="AR29" s="60"/>
      <c r="AS29" s="60"/>
      <c r="AT29" s="22">
        <f t="shared" si="21"/>
        <v>0</v>
      </c>
      <c r="AU29" s="60"/>
      <c r="AV29" s="62"/>
      <c r="AW29" s="56" t="str">
        <f t="shared" si="22"/>
        <v/>
      </c>
      <c r="AX29" s="60"/>
      <c r="AY29" s="50"/>
      <c r="AZ29" s="50"/>
      <c r="BA29" s="18">
        <f t="shared" si="23"/>
        <v>0</v>
      </c>
      <c r="BB29" s="50"/>
      <c r="BC29" s="51"/>
      <c r="BD29" s="52" t="str">
        <f t="shared" si="24"/>
        <v/>
      </c>
      <c r="BE29" s="50"/>
      <c r="BF29" s="57"/>
      <c r="BG29" s="57"/>
      <c r="BH29" s="20">
        <f t="shared" si="25"/>
        <v>0</v>
      </c>
      <c r="BI29" s="57"/>
      <c r="BJ29" s="59"/>
      <c r="BK29" s="54" t="str">
        <f t="shared" si="26"/>
        <v/>
      </c>
      <c r="BL29" s="57"/>
      <c r="BM29" s="60"/>
      <c r="BN29" s="60"/>
      <c r="BO29" s="22">
        <f t="shared" si="27"/>
        <v>0</v>
      </c>
      <c r="BP29" s="60"/>
      <c r="BQ29" s="62"/>
      <c r="BR29" s="23" t="str">
        <f t="shared" si="28"/>
        <v/>
      </c>
      <c r="BS29" s="60"/>
      <c r="BT29" s="24">
        <f t="shared" si="0"/>
        <v>0</v>
      </c>
      <c r="BU29" s="63"/>
    </row>
    <row r="30" spans="1:73" x14ac:dyDescent="0.25">
      <c r="A30" s="41"/>
      <c r="B30" s="40">
        <f t="shared" si="1"/>
        <v>0</v>
      </c>
      <c r="C30" s="39" t="str">
        <f>+IF(A30="","",VLOOKUP(A30,BASE!$A$1:$C$23,2))</f>
        <v/>
      </c>
      <c r="D30" s="5" t="str">
        <f>IF(A30="","",VLOOKUP(A30,BASE!$A$1:$C$23,3))</f>
        <v/>
      </c>
      <c r="E30" s="43">
        <v>1</v>
      </c>
      <c r="F30" s="44">
        <f t="shared" si="2"/>
        <v>0</v>
      </c>
      <c r="G30" s="44" t="s">
        <v>19</v>
      </c>
      <c r="H30" s="44"/>
      <c r="I30" s="10" t="str">
        <f>+IF(H30="EDUC","EDUC",IF(H30="- 1 ANS","N-1",IF(H30=BASE!$O$3,"RD",IF(G30="MTT","MTT",IF(BT30=0,"RG","EC")))))</f>
        <v>RG</v>
      </c>
      <c r="J30" s="46"/>
      <c r="K30" s="46"/>
      <c r="L30" s="46"/>
      <c r="M30" s="46"/>
      <c r="N30" s="46"/>
      <c r="O30" s="76" t="str">
        <f t="shared" si="31"/>
        <v/>
      </c>
      <c r="P30" s="76" t="str">
        <f t="shared" si="32"/>
        <v/>
      </c>
      <c r="Q30" s="76" t="str">
        <f t="shared" si="33"/>
        <v/>
      </c>
      <c r="R30" s="76" t="str">
        <f t="shared" si="34"/>
        <v/>
      </c>
      <c r="S30" s="76" t="str">
        <f t="shared" si="35"/>
        <v/>
      </c>
      <c r="T30" s="76" t="str">
        <f t="shared" si="36"/>
        <v/>
      </c>
      <c r="U30" s="76" t="str">
        <f t="shared" si="37"/>
        <v/>
      </c>
      <c r="V30" s="76" t="str">
        <f t="shared" si="38"/>
        <v/>
      </c>
      <c r="W30" s="76" t="str">
        <f t="shared" si="39"/>
        <v/>
      </c>
      <c r="X30" s="11">
        <f t="shared" si="14"/>
        <v>0</v>
      </c>
      <c r="Y30" s="47"/>
      <c r="Z30" s="12">
        <f>+IF(X30&gt;=3,IF(G30=BASE!$L$3,BASE!$M$3,0),IF(G30=BASE!$L$3,'Arrêts maladie-AT-MAT-PAT-MTT'!X30,0))</f>
        <v>0</v>
      </c>
      <c r="AA30" s="17">
        <f t="shared" si="30"/>
        <v>0</v>
      </c>
      <c r="AB30" s="17" t="str">
        <f t="shared" si="16"/>
        <v/>
      </c>
      <c r="AC30" s="48"/>
      <c r="AD30" s="50"/>
      <c r="AE30" s="50"/>
      <c r="AF30" s="18">
        <f t="shared" si="17"/>
        <v>0</v>
      </c>
      <c r="AG30" s="50"/>
      <c r="AH30" s="51"/>
      <c r="AI30" s="52" t="str">
        <f t="shared" si="18"/>
        <v/>
      </c>
      <c r="AJ30" s="50"/>
      <c r="AK30" s="57"/>
      <c r="AL30" s="57"/>
      <c r="AM30" s="20">
        <f t="shared" si="19"/>
        <v>0</v>
      </c>
      <c r="AN30" s="57"/>
      <c r="AO30" s="59"/>
      <c r="AP30" s="54" t="str">
        <f t="shared" si="20"/>
        <v/>
      </c>
      <c r="AQ30" s="57"/>
      <c r="AR30" s="60"/>
      <c r="AS30" s="60"/>
      <c r="AT30" s="22">
        <f t="shared" si="21"/>
        <v>0</v>
      </c>
      <c r="AU30" s="60"/>
      <c r="AV30" s="62"/>
      <c r="AW30" s="56" t="str">
        <f t="shared" si="22"/>
        <v/>
      </c>
      <c r="AX30" s="60"/>
      <c r="AY30" s="50"/>
      <c r="AZ30" s="50"/>
      <c r="BA30" s="18">
        <f t="shared" si="23"/>
        <v>0</v>
      </c>
      <c r="BB30" s="50"/>
      <c r="BC30" s="51"/>
      <c r="BD30" s="52" t="str">
        <f t="shared" si="24"/>
        <v/>
      </c>
      <c r="BE30" s="50"/>
      <c r="BF30" s="57"/>
      <c r="BG30" s="57"/>
      <c r="BH30" s="20">
        <f t="shared" si="25"/>
        <v>0</v>
      </c>
      <c r="BI30" s="57"/>
      <c r="BJ30" s="59"/>
      <c r="BK30" s="54" t="str">
        <f t="shared" si="26"/>
        <v/>
      </c>
      <c r="BL30" s="57"/>
      <c r="BM30" s="60"/>
      <c r="BN30" s="60"/>
      <c r="BO30" s="22">
        <f t="shared" si="27"/>
        <v>0</v>
      </c>
      <c r="BP30" s="60"/>
      <c r="BQ30" s="62"/>
      <c r="BR30" s="23" t="str">
        <f t="shared" si="28"/>
        <v/>
      </c>
      <c r="BS30" s="60"/>
      <c r="BT30" s="24">
        <f t="shared" si="0"/>
        <v>0</v>
      </c>
      <c r="BU30" s="63"/>
    </row>
    <row r="31" spans="1:73" x14ac:dyDescent="0.25">
      <c r="A31" s="41"/>
      <c r="B31" s="40">
        <f t="shared" si="1"/>
        <v>0</v>
      </c>
      <c r="C31" s="39" t="str">
        <f>+IF(A31="","",VLOOKUP(A31,BASE!$A$1:$C$23,2))</f>
        <v/>
      </c>
      <c r="D31" s="5" t="str">
        <f>IF(A31="","",VLOOKUP(A31,BASE!$A$1:$C$23,3))</f>
        <v/>
      </c>
      <c r="E31" s="43">
        <v>1</v>
      </c>
      <c r="F31" s="44">
        <f t="shared" si="2"/>
        <v>0</v>
      </c>
      <c r="G31" s="44" t="s">
        <v>19</v>
      </c>
      <c r="H31" s="44"/>
      <c r="I31" s="10" t="str">
        <f>+IF(H31="EDUC","EDUC",IF(H31="- 1 ANS","N-1",IF(H31=BASE!$O$3,"RD",IF(G31="MTT","MTT",IF(BT31=0,"RG","EC")))))</f>
        <v>RG</v>
      </c>
      <c r="J31" s="46"/>
      <c r="K31" s="46"/>
      <c r="L31" s="46"/>
      <c r="M31" s="46"/>
      <c r="N31" s="46"/>
      <c r="O31" s="76" t="str">
        <f t="shared" si="31"/>
        <v/>
      </c>
      <c r="P31" s="76" t="str">
        <f t="shared" si="32"/>
        <v/>
      </c>
      <c r="Q31" s="76" t="str">
        <f t="shared" si="33"/>
        <v/>
      </c>
      <c r="R31" s="76" t="str">
        <f t="shared" si="34"/>
        <v/>
      </c>
      <c r="S31" s="76" t="str">
        <f t="shared" si="35"/>
        <v/>
      </c>
      <c r="T31" s="76" t="str">
        <f t="shared" si="36"/>
        <v/>
      </c>
      <c r="U31" s="76" t="str">
        <f t="shared" si="37"/>
        <v/>
      </c>
      <c r="V31" s="76" t="str">
        <f t="shared" si="38"/>
        <v/>
      </c>
      <c r="W31" s="76" t="str">
        <f t="shared" si="39"/>
        <v/>
      </c>
      <c r="X31" s="11">
        <f t="shared" si="14"/>
        <v>0</v>
      </c>
      <c r="Y31" s="47"/>
      <c r="Z31" s="12">
        <f>+IF(X31&gt;=3,IF(G31=BASE!$L$3,BASE!$M$3,0),IF(G31=BASE!$L$3,'Arrêts maladie-AT-MAT-PAT-MTT'!X31,0))</f>
        <v>0</v>
      </c>
      <c r="AA31" s="17">
        <f t="shared" si="30"/>
        <v>0</v>
      </c>
      <c r="AB31" s="17" t="str">
        <f t="shared" si="16"/>
        <v/>
      </c>
      <c r="AC31" s="48"/>
      <c r="AD31" s="50"/>
      <c r="AE31" s="50"/>
      <c r="AF31" s="18">
        <f t="shared" si="17"/>
        <v>0</v>
      </c>
      <c r="AG31" s="50"/>
      <c r="AH31" s="51"/>
      <c r="AI31" s="52" t="str">
        <f t="shared" si="18"/>
        <v/>
      </c>
      <c r="AJ31" s="50"/>
      <c r="AK31" s="57"/>
      <c r="AL31" s="57"/>
      <c r="AM31" s="20">
        <f t="shared" si="19"/>
        <v>0</v>
      </c>
      <c r="AN31" s="57"/>
      <c r="AO31" s="59"/>
      <c r="AP31" s="54" t="str">
        <f t="shared" si="20"/>
        <v/>
      </c>
      <c r="AQ31" s="57"/>
      <c r="AR31" s="60"/>
      <c r="AS31" s="60"/>
      <c r="AT31" s="22">
        <f t="shared" si="21"/>
        <v>0</v>
      </c>
      <c r="AU31" s="60"/>
      <c r="AV31" s="62"/>
      <c r="AW31" s="56" t="str">
        <f t="shared" si="22"/>
        <v/>
      </c>
      <c r="AX31" s="60"/>
      <c r="AY31" s="50"/>
      <c r="AZ31" s="50"/>
      <c r="BA31" s="18">
        <f t="shared" si="23"/>
        <v>0</v>
      </c>
      <c r="BB31" s="50"/>
      <c r="BC31" s="51"/>
      <c r="BD31" s="52" t="str">
        <f t="shared" si="24"/>
        <v/>
      </c>
      <c r="BE31" s="50"/>
      <c r="BF31" s="57"/>
      <c r="BG31" s="57"/>
      <c r="BH31" s="20">
        <f t="shared" si="25"/>
        <v>0</v>
      </c>
      <c r="BI31" s="57"/>
      <c r="BJ31" s="59"/>
      <c r="BK31" s="54" t="str">
        <f t="shared" si="26"/>
        <v/>
      </c>
      <c r="BL31" s="57"/>
      <c r="BM31" s="60"/>
      <c r="BN31" s="60"/>
      <c r="BO31" s="22">
        <f t="shared" si="27"/>
        <v>0</v>
      </c>
      <c r="BP31" s="60"/>
      <c r="BQ31" s="62"/>
      <c r="BR31" s="23" t="str">
        <f t="shared" si="28"/>
        <v/>
      </c>
      <c r="BS31" s="60"/>
      <c r="BT31" s="24">
        <f t="shared" si="0"/>
        <v>0</v>
      </c>
      <c r="BU31" s="63"/>
    </row>
    <row r="32" spans="1:73" x14ac:dyDescent="0.25">
      <c r="A32" s="41"/>
      <c r="B32" s="40">
        <f t="shared" si="1"/>
        <v>0</v>
      </c>
      <c r="C32" s="39" t="str">
        <f>+IF(A32="","",VLOOKUP(A32,BASE!$A$1:$C$23,2))</f>
        <v/>
      </c>
      <c r="D32" s="5" t="str">
        <f>IF(A32="","",VLOOKUP(A32,BASE!$A$1:$C$23,3))</f>
        <v/>
      </c>
      <c r="E32" s="43">
        <v>1</v>
      </c>
      <c r="F32" s="44">
        <f t="shared" si="2"/>
        <v>0</v>
      </c>
      <c r="G32" s="44" t="s">
        <v>19</v>
      </c>
      <c r="H32" s="44"/>
      <c r="I32" s="10" t="str">
        <f>+IF(H32="EDUC","EDUC",IF(H32="- 1 ANS","N-1",IF(H32=BASE!$O$3,"RD",IF(G32="MTT","MTT",IF(BT32=0,"RG","EC")))))</f>
        <v>RG</v>
      </c>
      <c r="J32" s="46"/>
      <c r="K32" s="46"/>
      <c r="L32" s="46"/>
      <c r="M32" s="46"/>
      <c r="N32" s="46"/>
      <c r="O32" s="76" t="str">
        <f t="shared" si="31"/>
        <v/>
      </c>
      <c r="P32" s="76" t="str">
        <f t="shared" si="32"/>
        <v/>
      </c>
      <c r="Q32" s="76" t="str">
        <f t="shared" si="33"/>
        <v/>
      </c>
      <c r="R32" s="76" t="str">
        <f t="shared" si="34"/>
        <v/>
      </c>
      <c r="S32" s="76" t="str">
        <f t="shared" si="35"/>
        <v/>
      </c>
      <c r="T32" s="76" t="str">
        <f t="shared" si="36"/>
        <v/>
      </c>
      <c r="U32" s="76" t="str">
        <f t="shared" si="37"/>
        <v/>
      </c>
      <c r="V32" s="76" t="str">
        <f t="shared" si="38"/>
        <v/>
      </c>
      <c r="W32" s="76" t="str">
        <f t="shared" si="39"/>
        <v/>
      </c>
      <c r="X32" s="11">
        <f t="shared" si="14"/>
        <v>0</v>
      </c>
      <c r="Y32" s="47"/>
      <c r="Z32" s="12">
        <f>+IF(X32&gt;=3,IF(G32=BASE!$L$3,BASE!$M$3,0),IF(G32=BASE!$L$3,'Arrêts maladie-AT-MAT-PAT-MTT'!X32,0))</f>
        <v>0</v>
      </c>
      <c r="AA32" s="17">
        <f t="shared" si="30"/>
        <v>0</v>
      </c>
      <c r="AB32" s="17" t="str">
        <f t="shared" si="16"/>
        <v/>
      </c>
      <c r="AC32" s="48"/>
      <c r="AD32" s="50"/>
      <c r="AE32" s="50"/>
      <c r="AF32" s="18">
        <f t="shared" si="17"/>
        <v>0</v>
      </c>
      <c r="AG32" s="50"/>
      <c r="AH32" s="51"/>
      <c r="AI32" s="52" t="str">
        <f t="shared" si="18"/>
        <v/>
      </c>
      <c r="AJ32" s="50"/>
      <c r="AK32" s="57"/>
      <c r="AL32" s="57"/>
      <c r="AM32" s="20">
        <f t="shared" si="19"/>
        <v>0</v>
      </c>
      <c r="AN32" s="57"/>
      <c r="AO32" s="59"/>
      <c r="AP32" s="54" t="str">
        <f t="shared" si="20"/>
        <v/>
      </c>
      <c r="AQ32" s="57"/>
      <c r="AR32" s="60"/>
      <c r="AS32" s="60"/>
      <c r="AT32" s="22">
        <f t="shared" si="21"/>
        <v>0</v>
      </c>
      <c r="AU32" s="60"/>
      <c r="AV32" s="62"/>
      <c r="AW32" s="56" t="str">
        <f t="shared" si="22"/>
        <v/>
      </c>
      <c r="AX32" s="60"/>
      <c r="AY32" s="50"/>
      <c r="AZ32" s="50"/>
      <c r="BA32" s="18">
        <f t="shared" si="23"/>
        <v>0</v>
      </c>
      <c r="BB32" s="50"/>
      <c r="BC32" s="51"/>
      <c r="BD32" s="52" t="str">
        <f t="shared" si="24"/>
        <v/>
      </c>
      <c r="BE32" s="50"/>
      <c r="BF32" s="57"/>
      <c r="BG32" s="57"/>
      <c r="BH32" s="20">
        <f t="shared" si="25"/>
        <v>0</v>
      </c>
      <c r="BI32" s="57"/>
      <c r="BJ32" s="59"/>
      <c r="BK32" s="54" t="str">
        <f t="shared" si="26"/>
        <v/>
      </c>
      <c r="BL32" s="57"/>
      <c r="BM32" s="60"/>
      <c r="BN32" s="60"/>
      <c r="BO32" s="22">
        <f t="shared" si="27"/>
        <v>0</v>
      </c>
      <c r="BP32" s="60"/>
      <c r="BQ32" s="62"/>
      <c r="BR32" s="23" t="str">
        <f t="shared" si="28"/>
        <v/>
      </c>
      <c r="BS32" s="60"/>
      <c r="BT32" s="24">
        <f t="shared" si="0"/>
        <v>0</v>
      </c>
      <c r="BU32" s="63"/>
    </row>
    <row r="33" spans="1:73" x14ac:dyDescent="0.25">
      <c r="A33" s="41"/>
      <c r="B33" s="40">
        <f t="shared" si="1"/>
        <v>0</v>
      </c>
      <c r="C33" s="39" t="str">
        <f>+IF(A33="","",VLOOKUP(A33,BASE!$A$1:$C$23,2))</f>
        <v/>
      </c>
      <c r="D33" s="5" t="str">
        <f>IF(A33="","",VLOOKUP(A33,BASE!$A$1:$C$23,3))</f>
        <v/>
      </c>
      <c r="E33" s="43">
        <v>1</v>
      </c>
      <c r="F33" s="44">
        <f t="shared" si="2"/>
        <v>0</v>
      </c>
      <c r="G33" s="44" t="s">
        <v>19</v>
      </c>
      <c r="H33" s="44"/>
      <c r="I33" s="10" t="str">
        <f>+IF(H33="EDUC","EDUC",IF(H33="- 1 ANS","N-1",IF(H33=BASE!$O$3,"RD",IF(G33="MTT","MTT",IF(BT33=0,"RG","EC")))))</f>
        <v>RG</v>
      </c>
      <c r="J33" s="46"/>
      <c r="K33" s="46"/>
      <c r="L33" s="46"/>
      <c r="M33" s="46"/>
      <c r="N33" s="46"/>
      <c r="O33" s="76" t="str">
        <f t="shared" si="31"/>
        <v/>
      </c>
      <c r="P33" s="76" t="str">
        <f t="shared" si="32"/>
        <v/>
      </c>
      <c r="Q33" s="76" t="str">
        <f t="shared" si="33"/>
        <v/>
      </c>
      <c r="R33" s="76" t="str">
        <f t="shared" si="34"/>
        <v/>
      </c>
      <c r="S33" s="76" t="str">
        <f t="shared" si="35"/>
        <v/>
      </c>
      <c r="T33" s="76" t="str">
        <f t="shared" si="36"/>
        <v/>
      </c>
      <c r="U33" s="76" t="str">
        <f t="shared" si="37"/>
        <v/>
      </c>
      <c r="V33" s="76" t="str">
        <f t="shared" si="38"/>
        <v/>
      </c>
      <c r="W33" s="76" t="str">
        <f t="shared" si="39"/>
        <v/>
      </c>
      <c r="X33" s="11">
        <f t="shared" si="14"/>
        <v>0</v>
      </c>
      <c r="Y33" s="47"/>
      <c r="Z33" s="12">
        <f>+IF(X33&gt;=3,IF(G33=BASE!$L$3,BASE!$M$3,0),IF(G33=BASE!$L$3,'Arrêts maladie-AT-MAT-PAT-MTT'!X33,0))</f>
        <v>0</v>
      </c>
      <c r="AA33" s="17">
        <f t="shared" si="30"/>
        <v>0</v>
      </c>
      <c r="AB33" s="17" t="str">
        <f t="shared" si="16"/>
        <v/>
      </c>
      <c r="AC33" s="48"/>
      <c r="AD33" s="50"/>
      <c r="AE33" s="50"/>
      <c r="AF33" s="18">
        <f t="shared" si="17"/>
        <v>0</v>
      </c>
      <c r="AG33" s="50"/>
      <c r="AH33" s="51"/>
      <c r="AI33" s="52" t="str">
        <f t="shared" si="18"/>
        <v/>
      </c>
      <c r="AJ33" s="50"/>
      <c r="AK33" s="57"/>
      <c r="AL33" s="57"/>
      <c r="AM33" s="20">
        <f t="shared" si="19"/>
        <v>0</v>
      </c>
      <c r="AN33" s="57"/>
      <c r="AO33" s="59"/>
      <c r="AP33" s="54" t="str">
        <f t="shared" si="20"/>
        <v/>
      </c>
      <c r="AQ33" s="57"/>
      <c r="AR33" s="60"/>
      <c r="AS33" s="60"/>
      <c r="AT33" s="22">
        <f t="shared" si="21"/>
        <v>0</v>
      </c>
      <c r="AU33" s="60"/>
      <c r="AV33" s="62"/>
      <c r="AW33" s="56" t="str">
        <f t="shared" si="22"/>
        <v/>
      </c>
      <c r="AX33" s="60"/>
      <c r="AY33" s="50"/>
      <c r="AZ33" s="50"/>
      <c r="BA33" s="18">
        <f t="shared" si="23"/>
        <v>0</v>
      </c>
      <c r="BB33" s="50"/>
      <c r="BC33" s="51"/>
      <c r="BD33" s="52" t="str">
        <f t="shared" si="24"/>
        <v/>
      </c>
      <c r="BE33" s="50"/>
      <c r="BF33" s="57"/>
      <c r="BG33" s="57"/>
      <c r="BH33" s="20">
        <f t="shared" si="25"/>
        <v>0</v>
      </c>
      <c r="BI33" s="57"/>
      <c r="BJ33" s="59"/>
      <c r="BK33" s="54" t="str">
        <f t="shared" si="26"/>
        <v/>
      </c>
      <c r="BL33" s="57"/>
      <c r="BM33" s="60"/>
      <c r="BN33" s="60"/>
      <c r="BO33" s="22">
        <f t="shared" si="27"/>
        <v>0</v>
      </c>
      <c r="BP33" s="60"/>
      <c r="BQ33" s="62"/>
      <c r="BR33" s="23" t="str">
        <f t="shared" si="28"/>
        <v/>
      </c>
      <c r="BS33" s="60"/>
      <c r="BT33" s="24">
        <f t="shared" si="0"/>
        <v>0</v>
      </c>
      <c r="BU33" s="63"/>
    </row>
    <row r="34" spans="1:73" x14ac:dyDescent="0.25">
      <c r="A34" s="41"/>
      <c r="B34" s="40">
        <f t="shared" si="1"/>
        <v>0</v>
      </c>
      <c r="C34" s="39" t="str">
        <f>+IF(A34="","",VLOOKUP(A34,BASE!$A$1:$C$23,2))</f>
        <v/>
      </c>
      <c r="D34" s="5" t="str">
        <f>IF(A34="","",VLOOKUP(A34,BASE!$A$1:$C$23,3))</f>
        <v/>
      </c>
      <c r="E34" s="43">
        <v>1</v>
      </c>
      <c r="F34" s="44">
        <f t="shared" si="2"/>
        <v>0</v>
      </c>
      <c r="G34" s="44" t="s">
        <v>19</v>
      </c>
      <c r="H34" s="44"/>
      <c r="I34" s="10" t="str">
        <f>+IF(H34="EDUC","EDUC",IF(H34="- 1 ANS","N-1",IF(H34=BASE!$O$3,"RD",IF(G34="MTT","MTT",IF(BT34=0,"RG","EC")))))</f>
        <v>RG</v>
      </c>
      <c r="J34" s="46"/>
      <c r="K34" s="46"/>
      <c r="L34" s="46"/>
      <c r="M34" s="46"/>
      <c r="N34" s="46"/>
      <c r="O34" s="76" t="str">
        <f t="shared" si="31"/>
        <v/>
      </c>
      <c r="P34" s="76" t="str">
        <f t="shared" si="32"/>
        <v/>
      </c>
      <c r="Q34" s="76" t="str">
        <f t="shared" si="33"/>
        <v/>
      </c>
      <c r="R34" s="76" t="str">
        <f t="shared" si="34"/>
        <v/>
      </c>
      <c r="S34" s="76" t="str">
        <f t="shared" si="35"/>
        <v/>
      </c>
      <c r="T34" s="76" t="str">
        <f t="shared" si="36"/>
        <v/>
      </c>
      <c r="U34" s="76" t="str">
        <f t="shared" si="37"/>
        <v/>
      </c>
      <c r="V34" s="76" t="str">
        <f t="shared" si="38"/>
        <v/>
      </c>
      <c r="W34" s="76" t="str">
        <f t="shared" si="39"/>
        <v/>
      </c>
      <c r="X34" s="11">
        <f t="shared" si="14"/>
        <v>0</v>
      </c>
      <c r="Y34" s="47"/>
      <c r="Z34" s="12">
        <f>+IF(X34&gt;=3,IF(G34=BASE!$L$3,BASE!$M$3,0),IF(G34=BASE!$L$3,'Arrêts maladie-AT-MAT-PAT-MTT'!X34,0))</f>
        <v>0</v>
      </c>
      <c r="AA34" s="17">
        <f t="shared" si="30"/>
        <v>0</v>
      </c>
      <c r="AB34" s="17" t="str">
        <f t="shared" si="16"/>
        <v/>
      </c>
      <c r="AC34" s="48"/>
      <c r="AD34" s="50"/>
      <c r="AE34" s="50"/>
      <c r="AF34" s="18">
        <f t="shared" si="17"/>
        <v>0</v>
      </c>
      <c r="AG34" s="50"/>
      <c r="AH34" s="51"/>
      <c r="AI34" s="52" t="str">
        <f t="shared" si="18"/>
        <v/>
      </c>
      <c r="AJ34" s="50"/>
      <c r="AK34" s="57"/>
      <c r="AL34" s="57"/>
      <c r="AM34" s="20">
        <f t="shared" si="19"/>
        <v>0</v>
      </c>
      <c r="AN34" s="57"/>
      <c r="AO34" s="59"/>
      <c r="AP34" s="54" t="str">
        <f t="shared" si="20"/>
        <v/>
      </c>
      <c r="AQ34" s="57"/>
      <c r="AR34" s="60"/>
      <c r="AS34" s="60"/>
      <c r="AT34" s="22">
        <f t="shared" si="21"/>
        <v>0</v>
      </c>
      <c r="AU34" s="60"/>
      <c r="AV34" s="62"/>
      <c r="AW34" s="56" t="str">
        <f t="shared" si="22"/>
        <v/>
      </c>
      <c r="AX34" s="60"/>
      <c r="AY34" s="50"/>
      <c r="AZ34" s="50"/>
      <c r="BA34" s="18">
        <f t="shared" si="23"/>
        <v>0</v>
      </c>
      <c r="BB34" s="50"/>
      <c r="BC34" s="51"/>
      <c r="BD34" s="52" t="str">
        <f t="shared" si="24"/>
        <v/>
      </c>
      <c r="BE34" s="50"/>
      <c r="BF34" s="57"/>
      <c r="BG34" s="57"/>
      <c r="BH34" s="20">
        <f t="shared" si="25"/>
        <v>0</v>
      </c>
      <c r="BI34" s="57"/>
      <c r="BJ34" s="59"/>
      <c r="BK34" s="54" t="str">
        <f t="shared" si="26"/>
        <v/>
      </c>
      <c r="BL34" s="57"/>
      <c r="BM34" s="60"/>
      <c r="BN34" s="60"/>
      <c r="BO34" s="22">
        <f t="shared" si="27"/>
        <v>0</v>
      </c>
      <c r="BP34" s="60"/>
      <c r="BQ34" s="62"/>
      <c r="BR34" s="23" t="str">
        <f t="shared" si="28"/>
        <v/>
      </c>
      <c r="BS34" s="60"/>
      <c r="BT34" s="24">
        <f t="shared" si="0"/>
        <v>0</v>
      </c>
      <c r="BU34" s="63"/>
    </row>
    <row r="35" spans="1:73" x14ac:dyDescent="0.25">
      <c r="A35" s="41"/>
      <c r="B35" s="40">
        <f t="shared" si="1"/>
        <v>0</v>
      </c>
      <c r="C35" s="39" t="str">
        <f>+IF(A35="","",VLOOKUP(A35,BASE!$A$1:$C$23,2))</f>
        <v/>
      </c>
      <c r="D35" s="5" t="str">
        <f>IF(A35="","",VLOOKUP(A35,BASE!$A$1:$C$23,3))</f>
        <v/>
      </c>
      <c r="E35" s="43">
        <v>1</v>
      </c>
      <c r="F35" s="44">
        <f t="shared" si="2"/>
        <v>0</v>
      </c>
      <c r="G35" s="44" t="s">
        <v>19</v>
      </c>
      <c r="H35" s="44"/>
      <c r="I35" s="10" t="str">
        <f>+IF(H35="EDUC","EDUC",IF(H35="- 1 ANS","N-1",IF(H35=BASE!$O$3,"RD",IF(G35="MTT","MTT",IF(BT35=0,"RG","EC")))))</f>
        <v>RG</v>
      </c>
      <c r="J35" s="46"/>
      <c r="K35" s="46"/>
      <c r="L35" s="46"/>
      <c r="M35" s="46"/>
      <c r="N35" s="46"/>
      <c r="O35" s="76" t="str">
        <f t="shared" si="31"/>
        <v/>
      </c>
      <c r="P35" s="76" t="str">
        <f t="shared" si="32"/>
        <v/>
      </c>
      <c r="Q35" s="76" t="str">
        <f t="shared" si="33"/>
        <v/>
      </c>
      <c r="R35" s="76" t="str">
        <f t="shared" si="34"/>
        <v/>
      </c>
      <c r="S35" s="76" t="str">
        <f t="shared" si="35"/>
        <v/>
      </c>
      <c r="T35" s="76" t="str">
        <f t="shared" si="36"/>
        <v/>
      </c>
      <c r="U35" s="76" t="str">
        <f t="shared" si="37"/>
        <v/>
      </c>
      <c r="V35" s="76" t="str">
        <f t="shared" si="38"/>
        <v/>
      </c>
      <c r="W35" s="76" t="str">
        <f t="shared" si="39"/>
        <v/>
      </c>
      <c r="X35" s="11">
        <f t="shared" si="14"/>
        <v>0</v>
      </c>
      <c r="Y35" s="47"/>
      <c r="Z35" s="12">
        <f>+IF(X35&gt;=3,IF(G35=BASE!$L$3,BASE!$M$3,0),IF(G35=BASE!$L$3,'Arrêts maladie-AT-MAT-PAT-MTT'!X35,0))</f>
        <v>0</v>
      </c>
      <c r="AA35" s="17">
        <f t="shared" si="30"/>
        <v>0</v>
      </c>
      <c r="AB35" s="17" t="str">
        <f t="shared" si="16"/>
        <v/>
      </c>
      <c r="AC35" s="48"/>
      <c r="AD35" s="50"/>
      <c r="AE35" s="50"/>
      <c r="AF35" s="18">
        <f t="shared" si="17"/>
        <v>0</v>
      </c>
      <c r="AG35" s="50"/>
      <c r="AH35" s="51"/>
      <c r="AI35" s="52" t="str">
        <f t="shared" si="18"/>
        <v/>
      </c>
      <c r="AJ35" s="50"/>
      <c r="AK35" s="57"/>
      <c r="AL35" s="57"/>
      <c r="AM35" s="20">
        <f t="shared" si="19"/>
        <v>0</v>
      </c>
      <c r="AN35" s="57"/>
      <c r="AO35" s="59"/>
      <c r="AP35" s="54" t="str">
        <f t="shared" si="20"/>
        <v/>
      </c>
      <c r="AQ35" s="57"/>
      <c r="AR35" s="60"/>
      <c r="AS35" s="60"/>
      <c r="AT35" s="22">
        <f t="shared" si="21"/>
        <v>0</v>
      </c>
      <c r="AU35" s="60"/>
      <c r="AV35" s="62"/>
      <c r="AW35" s="56" t="str">
        <f t="shared" si="22"/>
        <v/>
      </c>
      <c r="AX35" s="60"/>
      <c r="AY35" s="50"/>
      <c r="AZ35" s="50"/>
      <c r="BA35" s="18">
        <f t="shared" si="23"/>
        <v>0</v>
      </c>
      <c r="BB35" s="50"/>
      <c r="BC35" s="51"/>
      <c r="BD35" s="52" t="str">
        <f t="shared" si="24"/>
        <v/>
      </c>
      <c r="BE35" s="50"/>
      <c r="BF35" s="57"/>
      <c r="BG35" s="57"/>
      <c r="BH35" s="20">
        <f t="shared" si="25"/>
        <v>0</v>
      </c>
      <c r="BI35" s="57"/>
      <c r="BJ35" s="59"/>
      <c r="BK35" s="54" t="str">
        <f t="shared" si="26"/>
        <v/>
      </c>
      <c r="BL35" s="57"/>
      <c r="BM35" s="60"/>
      <c r="BN35" s="60"/>
      <c r="BO35" s="22">
        <f t="shared" si="27"/>
        <v>0</v>
      </c>
      <c r="BP35" s="60"/>
      <c r="BQ35" s="62"/>
      <c r="BR35" s="23" t="str">
        <f t="shared" si="28"/>
        <v/>
      </c>
      <c r="BS35" s="60"/>
      <c r="BT35" s="24">
        <f t="shared" si="0"/>
        <v>0</v>
      </c>
      <c r="BU35" s="63"/>
    </row>
    <row r="36" spans="1:73" x14ac:dyDescent="0.25">
      <c r="A36" s="41"/>
      <c r="B36" s="40">
        <f t="shared" si="1"/>
        <v>0</v>
      </c>
      <c r="C36" s="39" t="str">
        <f>+IF(A36="","",VLOOKUP(A36,BASE!$A$1:$C$23,2))</f>
        <v/>
      </c>
      <c r="D36" s="5" t="str">
        <f>IF(A36="","",VLOOKUP(A36,BASE!$A$1:$C$23,3))</f>
        <v/>
      </c>
      <c r="E36" s="43">
        <v>1</v>
      </c>
      <c r="F36" s="44">
        <f t="shared" si="2"/>
        <v>0</v>
      </c>
      <c r="G36" s="44" t="s">
        <v>19</v>
      </c>
      <c r="H36" s="44"/>
      <c r="I36" s="10" t="str">
        <f>+IF(H36="EDUC","EDUC",IF(H36="- 1 ANS","N-1",IF(H36=BASE!$O$3,"RD",IF(G36="MTT","MTT",IF(BT36=0,"RG","EC")))))</f>
        <v>RG</v>
      </c>
      <c r="J36" s="46"/>
      <c r="K36" s="46"/>
      <c r="L36" s="46"/>
      <c r="M36" s="46"/>
      <c r="N36" s="46"/>
      <c r="O36" s="76" t="str">
        <f t="shared" si="31"/>
        <v/>
      </c>
      <c r="P36" s="76" t="str">
        <f t="shared" si="32"/>
        <v/>
      </c>
      <c r="Q36" s="76" t="str">
        <f t="shared" si="33"/>
        <v/>
      </c>
      <c r="R36" s="76" t="str">
        <f t="shared" si="34"/>
        <v/>
      </c>
      <c r="S36" s="76" t="str">
        <f t="shared" si="35"/>
        <v/>
      </c>
      <c r="T36" s="76" t="str">
        <f t="shared" si="36"/>
        <v/>
      </c>
      <c r="U36" s="76" t="str">
        <f t="shared" si="37"/>
        <v/>
      </c>
      <c r="V36" s="76" t="str">
        <f t="shared" si="38"/>
        <v/>
      </c>
      <c r="W36" s="76" t="str">
        <f t="shared" si="39"/>
        <v/>
      </c>
      <c r="X36" s="11">
        <f t="shared" si="14"/>
        <v>0</v>
      </c>
      <c r="Y36" s="47"/>
      <c r="Z36" s="12">
        <f>+IF(X36&gt;=3,IF(G36=BASE!$L$3,BASE!$M$3,0),IF(G36=BASE!$L$3,'Arrêts maladie-AT-MAT-PAT-MTT'!X36,0))</f>
        <v>0</v>
      </c>
      <c r="AA36" s="17">
        <f t="shared" si="30"/>
        <v>0</v>
      </c>
      <c r="AB36" s="17" t="str">
        <f t="shared" si="16"/>
        <v/>
      </c>
      <c r="AC36" s="48"/>
      <c r="AD36" s="50"/>
      <c r="AE36" s="50"/>
      <c r="AF36" s="18">
        <f t="shared" si="17"/>
        <v>0</v>
      </c>
      <c r="AG36" s="50"/>
      <c r="AH36" s="51"/>
      <c r="AI36" s="52" t="str">
        <f t="shared" si="18"/>
        <v/>
      </c>
      <c r="AJ36" s="50"/>
      <c r="AK36" s="57"/>
      <c r="AL36" s="57"/>
      <c r="AM36" s="20">
        <f t="shared" si="19"/>
        <v>0</v>
      </c>
      <c r="AN36" s="57"/>
      <c r="AO36" s="59"/>
      <c r="AP36" s="54" t="str">
        <f t="shared" si="20"/>
        <v/>
      </c>
      <c r="AQ36" s="57"/>
      <c r="AR36" s="60"/>
      <c r="AS36" s="60"/>
      <c r="AT36" s="22">
        <f t="shared" si="21"/>
        <v>0</v>
      </c>
      <c r="AU36" s="60"/>
      <c r="AV36" s="62"/>
      <c r="AW36" s="56" t="str">
        <f t="shared" si="22"/>
        <v/>
      </c>
      <c r="AX36" s="60"/>
      <c r="AY36" s="50"/>
      <c r="AZ36" s="50"/>
      <c r="BA36" s="18">
        <f t="shared" si="23"/>
        <v>0</v>
      </c>
      <c r="BB36" s="50"/>
      <c r="BC36" s="51"/>
      <c r="BD36" s="52" t="str">
        <f t="shared" si="24"/>
        <v/>
      </c>
      <c r="BE36" s="50"/>
      <c r="BF36" s="57"/>
      <c r="BG36" s="57"/>
      <c r="BH36" s="20">
        <f t="shared" si="25"/>
        <v>0</v>
      </c>
      <c r="BI36" s="57"/>
      <c r="BJ36" s="59"/>
      <c r="BK36" s="54" t="str">
        <f t="shared" si="26"/>
        <v/>
      </c>
      <c r="BL36" s="57"/>
      <c r="BM36" s="60"/>
      <c r="BN36" s="60"/>
      <c r="BO36" s="22">
        <f t="shared" si="27"/>
        <v>0</v>
      </c>
      <c r="BP36" s="60"/>
      <c r="BQ36" s="62"/>
      <c r="BR36" s="23" t="str">
        <f t="shared" si="28"/>
        <v/>
      </c>
      <c r="BS36" s="60"/>
      <c r="BT36" s="24">
        <f t="shared" si="0"/>
        <v>0</v>
      </c>
      <c r="BU36" s="63"/>
    </row>
    <row r="37" spans="1:73" x14ac:dyDescent="0.25">
      <c r="A37" s="41"/>
      <c r="B37" s="40">
        <f t="shared" si="1"/>
        <v>0</v>
      </c>
      <c r="C37" s="39" t="str">
        <f>+IF(A37="","",VLOOKUP(A37,BASE!$A$1:$C$23,2))</f>
        <v/>
      </c>
      <c r="D37" s="5" t="str">
        <f>IF(A37="","",VLOOKUP(A37,BASE!$A$1:$C$23,3))</f>
        <v/>
      </c>
      <c r="E37" s="43">
        <v>1</v>
      </c>
      <c r="F37" s="44">
        <f t="shared" si="2"/>
        <v>0</v>
      </c>
      <c r="G37" s="44" t="s">
        <v>19</v>
      </c>
      <c r="H37" s="44"/>
      <c r="I37" s="10" t="str">
        <f>+IF(H37="EDUC","EDUC",IF(H37="- 1 ANS","N-1",IF(H37=BASE!$O$3,"RD",IF(G37="MTT","MTT",IF(BT37=0,"RG","EC")))))</f>
        <v>RG</v>
      </c>
      <c r="J37" s="46"/>
      <c r="K37" s="46"/>
      <c r="L37" s="46"/>
      <c r="M37" s="46"/>
      <c r="N37" s="46"/>
      <c r="O37" s="76" t="str">
        <f t="shared" si="31"/>
        <v/>
      </c>
      <c r="P37" s="76" t="str">
        <f t="shared" si="32"/>
        <v/>
      </c>
      <c r="Q37" s="76" t="str">
        <f t="shared" si="33"/>
        <v/>
      </c>
      <c r="R37" s="76" t="str">
        <f t="shared" si="34"/>
        <v/>
      </c>
      <c r="S37" s="76" t="str">
        <f t="shared" si="35"/>
        <v/>
      </c>
      <c r="T37" s="76" t="str">
        <f t="shared" si="36"/>
        <v/>
      </c>
      <c r="U37" s="76" t="str">
        <f t="shared" si="37"/>
        <v/>
      </c>
      <c r="V37" s="76" t="str">
        <f t="shared" si="38"/>
        <v/>
      </c>
      <c r="W37" s="76" t="str">
        <f t="shared" si="39"/>
        <v/>
      </c>
      <c r="X37" s="11">
        <f t="shared" si="14"/>
        <v>0</v>
      </c>
      <c r="Y37" s="47"/>
      <c r="Z37" s="12">
        <f>+IF(X37&gt;=3,IF(G37=BASE!$L$3,BASE!$M$3,0),IF(G37=BASE!$L$3,'Arrêts maladie-AT-MAT-PAT-MTT'!X37,0))</f>
        <v>0</v>
      </c>
      <c r="AA37" s="17">
        <f t="shared" si="30"/>
        <v>0</v>
      </c>
      <c r="AB37" s="17" t="str">
        <f t="shared" si="16"/>
        <v/>
      </c>
      <c r="AC37" s="48"/>
      <c r="AD37" s="50"/>
      <c r="AE37" s="50"/>
      <c r="AF37" s="18">
        <f t="shared" si="17"/>
        <v>0</v>
      </c>
      <c r="AG37" s="50"/>
      <c r="AH37" s="51"/>
      <c r="AI37" s="52" t="str">
        <f t="shared" si="18"/>
        <v/>
      </c>
      <c r="AJ37" s="50"/>
      <c r="AK37" s="57"/>
      <c r="AL37" s="57"/>
      <c r="AM37" s="20">
        <f t="shared" si="19"/>
        <v>0</v>
      </c>
      <c r="AN37" s="57"/>
      <c r="AO37" s="59"/>
      <c r="AP37" s="54" t="str">
        <f t="shared" si="20"/>
        <v/>
      </c>
      <c r="AQ37" s="57"/>
      <c r="AR37" s="60"/>
      <c r="AS37" s="60"/>
      <c r="AT37" s="22">
        <f t="shared" si="21"/>
        <v>0</v>
      </c>
      <c r="AU37" s="60"/>
      <c r="AV37" s="62"/>
      <c r="AW37" s="56" t="str">
        <f t="shared" si="22"/>
        <v/>
      </c>
      <c r="AX37" s="60"/>
      <c r="AY37" s="50"/>
      <c r="AZ37" s="50"/>
      <c r="BA37" s="18">
        <f t="shared" si="23"/>
        <v>0</v>
      </c>
      <c r="BB37" s="50"/>
      <c r="BC37" s="51"/>
      <c r="BD37" s="52" t="str">
        <f t="shared" si="24"/>
        <v/>
      </c>
      <c r="BE37" s="50"/>
      <c r="BF37" s="57"/>
      <c r="BG37" s="57"/>
      <c r="BH37" s="20">
        <f t="shared" si="25"/>
        <v>0</v>
      </c>
      <c r="BI37" s="57"/>
      <c r="BJ37" s="59"/>
      <c r="BK37" s="54" t="str">
        <f t="shared" si="26"/>
        <v/>
      </c>
      <c r="BL37" s="57"/>
      <c r="BM37" s="60"/>
      <c r="BN37" s="60"/>
      <c r="BO37" s="22">
        <f t="shared" si="27"/>
        <v>0</v>
      </c>
      <c r="BP37" s="60"/>
      <c r="BQ37" s="62"/>
      <c r="BR37" s="23" t="str">
        <f t="shared" si="28"/>
        <v/>
      </c>
      <c r="BS37" s="60"/>
      <c r="BT37" s="24">
        <f t="shared" si="0"/>
        <v>0</v>
      </c>
      <c r="BU37" s="63"/>
    </row>
    <row r="38" spans="1:73" x14ac:dyDescent="0.25">
      <c r="A38" s="41"/>
      <c r="B38" s="40">
        <f t="shared" si="1"/>
        <v>0</v>
      </c>
      <c r="C38" s="39" t="str">
        <f>+IF(A38="","",VLOOKUP(A38,BASE!$A$1:$C$23,2))</f>
        <v/>
      </c>
      <c r="D38" s="5" t="str">
        <f>IF(A38="","",VLOOKUP(A38,BASE!$A$1:$C$23,3))</f>
        <v/>
      </c>
      <c r="E38" s="43">
        <v>1</v>
      </c>
      <c r="F38" s="44">
        <f t="shared" si="2"/>
        <v>0</v>
      </c>
      <c r="G38" s="44" t="s">
        <v>19</v>
      </c>
      <c r="H38" s="44"/>
      <c r="I38" s="10" t="str">
        <f>+IF(H38="EDUC","EDUC",IF(H38="- 1 ANS","N-1",IF(H38=BASE!$O$3,"RD",IF(G38="MTT","MTT",IF(BT38=0,"RG","EC")))))</f>
        <v>RG</v>
      </c>
      <c r="J38" s="46"/>
      <c r="K38" s="46"/>
      <c r="L38" s="46"/>
      <c r="M38" s="46"/>
      <c r="N38" s="46"/>
      <c r="O38" s="76" t="str">
        <f t="shared" si="31"/>
        <v/>
      </c>
      <c r="P38" s="76" t="str">
        <f t="shared" si="32"/>
        <v/>
      </c>
      <c r="Q38" s="76" t="str">
        <f t="shared" si="33"/>
        <v/>
      </c>
      <c r="R38" s="76" t="str">
        <f t="shared" si="34"/>
        <v/>
      </c>
      <c r="S38" s="76" t="str">
        <f t="shared" si="35"/>
        <v/>
      </c>
      <c r="T38" s="76" t="str">
        <f t="shared" si="36"/>
        <v/>
      </c>
      <c r="U38" s="76" t="str">
        <f t="shared" si="37"/>
        <v/>
      </c>
      <c r="V38" s="76" t="str">
        <f t="shared" si="38"/>
        <v/>
      </c>
      <c r="W38" s="76" t="str">
        <f t="shared" si="39"/>
        <v/>
      </c>
      <c r="X38" s="11">
        <f t="shared" si="14"/>
        <v>0</v>
      </c>
      <c r="Y38" s="47"/>
      <c r="Z38" s="12">
        <f>+IF(X38&gt;=3,IF(G38=BASE!$L$3,BASE!$M$3,0),IF(G38=BASE!$L$3,'Arrêts maladie-AT-MAT-PAT-MTT'!X38,0))</f>
        <v>0</v>
      </c>
      <c r="AA38" s="17">
        <f t="shared" si="30"/>
        <v>0</v>
      </c>
      <c r="AB38" s="17" t="str">
        <f t="shared" si="16"/>
        <v/>
      </c>
      <c r="AC38" s="48"/>
      <c r="AD38" s="50"/>
      <c r="AE38" s="50"/>
      <c r="AF38" s="18">
        <f t="shared" si="17"/>
        <v>0</v>
      </c>
      <c r="AG38" s="50"/>
      <c r="AH38" s="51"/>
      <c r="AI38" s="52" t="str">
        <f t="shared" si="18"/>
        <v/>
      </c>
      <c r="AJ38" s="50"/>
      <c r="AK38" s="57"/>
      <c r="AL38" s="57"/>
      <c r="AM38" s="20">
        <f t="shared" si="19"/>
        <v>0</v>
      </c>
      <c r="AN38" s="57"/>
      <c r="AO38" s="59"/>
      <c r="AP38" s="54" t="str">
        <f t="shared" si="20"/>
        <v/>
      </c>
      <c r="AQ38" s="57"/>
      <c r="AR38" s="60"/>
      <c r="AS38" s="60"/>
      <c r="AT38" s="22">
        <f t="shared" si="21"/>
        <v>0</v>
      </c>
      <c r="AU38" s="60"/>
      <c r="AV38" s="62"/>
      <c r="AW38" s="56" t="str">
        <f t="shared" si="22"/>
        <v/>
      </c>
      <c r="AX38" s="60"/>
      <c r="AY38" s="50"/>
      <c r="AZ38" s="50"/>
      <c r="BA38" s="18">
        <f t="shared" si="23"/>
        <v>0</v>
      </c>
      <c r="BB38" s="50"/>
      <c r="BC38" s="51"/>
      <c r="BD38" s="52" t="str">
        <f t="shared" si="24"/>
        <v/>
      </c>
      <c r="BE38" s="50"/>
      <c r="BF38" s="57"/>
      <c r="BG38" s="57"/>
      <c r="BH38" s="20">
        <f t="shared" si="25"/>
        <v>0</v>
      </c>
      <c r="BI38" s="57"/>
      <c r="BJ38" s="59"/>
      <c r="BK38" s="54" t="str">
        <f t="shared" si="26"/>
        <v/>
      </c>
      <c r="BL38" s="57"/>
      <c r="BM38" s="60"/>
      <c r="BN38" s="60"/>
      <c r="BO38" s="22">
        <f t="shared" si="27"/>
        <v>0</v>
      </c>
      <c r="BP38" s="60"/>
      <c r="BQ38" s="62"/>
      <c r="BR38" s="23" t="str">
        <f t="shared" si="28"/>
        <v/>
      </c>
      <c r="BS38" s="60"/>
      <c r="BT38" s="24">
        <f t="shared" si="0"/>
        <v>0</v>
      </c>
      <c r="BU38" s="63"/>
    </row>
    <row r="39" spans="1:73" x14ac:dyDescent="0.25">
      <c r="A39" s="41"/>
      <c r="B39" s="40">
        <f t="shared" si="1"/>
        <v>0</v>
      </c>
      <c r="C39" s="39" t="str">
        <f>+IF(A39="","",VLOOKUP(A39,BASE!$A$1:$C$23,2))</f>
        <v/>
      </c>
      <c r="D39" s="5" t="str">
        <f>IF(A39="","",VLOOKUP(A39,BASE!$A$1:$C$23,3))</f>
        <v/>
      </c>
      <c r="E39" s="43">
        <v>1</v>
      </c>
      <c r="F39" s="44">
        <f t="shared" si="2"/>
        <v>0</v>
      </c>
      <c r="G39" s="44" t="s">
        <v>19</v>
      </c>
      <c r="H39" s="44"/>
      <c r="I39" s="10" t="str">
        <f>+IF(H39="EDUC","EDUC",IF(H39="- 1 ANS","N-1",IF(H39=BASE!$O$3,"RD",IF(G39="MTT","MTT",IF(BT39=0,"RG","EC")))))</f>
        <v>RG</v>
      </c>
      <c r="J39" s="46"/>
      <c r="K39" s="46"/>
      <c r="L39" s="46"/>
      <c r="M39" s="46"/>
      <c r="N39" s="46"/>
      <c r="O39" s="76" t="str">
        <f t="shared" si="31"/>
        <v/>
      </c>
      <c r="P39" s="76" t="str">
        <f t="shared" si="32"/>
        <v/>
      </c>
      <c r="Q39" s="76" t="str">
        <f t="shared" si="33"/>
        <v/>
      </c>
      <c r="R39" s="76" t="str">
        <f t="shared" si="34"/>
        <v/>
      </c>
      <c r="S39" s="76" t="str">
        <f t="shared" si="35"/>
        <v/>
      </c>
      <c r="T39" s="76" t="str">
        <f t="shared" si="36"/>
        <v/>
      </c>
      <c r="U39" s="76" t="str">
        <f t="shared" si="37"/>
        <v/>
      </c>
      <c r="V39" s="76" t="str">
        <f t="shared" si="38"/>
        <v/>
      </c>
      <c r="W39" s="76" t="str">
        <f t="shared" si="39"/>
        <v/>
      </c>
      <c r="X39" s="11">
        <f t="shared" si="14"/>
        <v>0</v>
      </c>
      <c r="Y39" s="47"/>
      <c r="Z39" s="12">
        <f>+IF(X39&gt;=3,IF(G39=BASE!$L$3,BASE!$M$3,0),IF(G39=BASE!$L$3,'Arrêts maladie-AT-MAT-PAT-MTT'!X39,0))</f>
        <v>0</v>
      </c>
      <c r="AA39" s="17">
        <f t="shared" si="30"/>
        <v>0</v>
      </c>
      <c r="AB39" s="17" t="str">
        <f t="shared" si="16"/>
        <v/>
      </c>
      <c r="AC39" s="48"/>
      <c r="AD39" s="50"/>
      <c r="AE39" s="50"/>
      <c r="AF39" s="18">
        <f t="shared" si="17"/>
        <v>0</v>
      </c>
      <c r="AG39" s="50"/>
      <c r="AH39" s="51"/>
      <c r="AI39" s="52" t="str">
        <f t="shared" si="18"/>
        <v/>
      </c>
      <c r="AJ39" s="50"/>
      <c r="AK39" s="57"/>
      <c r="AL39" s="57"/>
      <c r="AM39" s="20">
        <f t="shared" si="19"/>
        <v>0</v>
      </c>
      <c r="AN39" s="57"/>
      <c r="AO39" s="59"/>
      <c r="AP39" s="54" t="str">
        <f t="shared" si="20"/>
        <v/>
      </c>
      <c r="AQ39" s="57"/>
      <c r="AR39" s="60"/>
      <c r="AS39" s="60"/>
      <c r="AT39" s="22">
        <f t="shared" si="21"/>
        <v>0</v>
      </c>
      <c r="AU39" s="60"/>
      <c r="AV39" s="62"/>
      <c r="AW39" s="56" t="str">
        <f t="shared" si="22"/>
        <v/>
      </c>
      <c r="AX39" s="60"/>
      <c r="AY39" s="50"/>
      <c r="AZ39" s="50"/>
      <c r="BA39" s="18">
        <f t="shared" si="23"/>
        <v>0</v>
      </c>
      <c r="BB39" s="50"/>
      <c r="BC39" s="51"/>
      <c r="BD39" s="52" t="str">
        <f t="shared" si="24"/>
        <v/>
      </c>
      <c r="BE39" s="50"/>
      <c r="BF39" s="57"/>
      <c r="BG39" s="57"/>
      <c r="BH39" s="20">
        <f t="shared" si="25"/>
        <v>0</v>
      </c>
      <c r="BI39" s="57"/>
      <c r="BJ39" s="59"/>
      <c r="BK39" s="54" t="str">
        <f t="shared" si="26"/>
        <v/>
      </c>
      <c r="BL39" s="57"/>
      <c r="BM39" s="60"/>
      <c r="BN39" s="60"/>
      <c r="BO39" s="22">
        <f t="shared" si="27"/>
        <v>0</v>
      </c>
      <c r="BP39" s="60"/>
      <c r="BQ39" s="62"/>
      <c r="BR39" s="23" t="str">
        <f t="shared" si="28"/>
        <v/>
      </c>
      <c r="BS39" s="60"/>
      <c r="BT39" s="24">
        <f t="shared" si="0"/>
        <v>0</v>
      </c>
      <c r="BU39" s="63"/>
    </row>
    <row r="40" spans="1:73" x14ac:dyDescent="0.25">
      <c r="A40" s="41"/>
      <c r="B40" s="40">
        <f t="shared" si="1"/>
        <v>0</v>
      </c>
      <c r="C40" s="39" t="str">
        <f>+IF(A40="","",VLOOKUP(A40,BASE!$A$1:$C$23,2))</f>
        <v/>
      </c>
      <c r="D40" s="5" t="str">
        <f>IF(A40="","",VLOOKUP(A40,BASE!$A$1:$C$23,3))</f>
        <v/>
      </c>
      <c r="E40" s="43">
        <v>1</v>
      </c>
      <c r="F40" s="44">
        <f t="shared" si="2"/>
        <v>0</v>
      </c>
      <c r="G40" s="44" t="s">
        <v>19</v>
      </c>
      <c r="H40" s="44"/>
      <c r="I40" s="10" t="str">
        <f>+IF(H40="EDUC","EDUC",IF(H40="- 1 ANS","N-1",IF(H40=BASE!$O$3,"RD",IF(G40="MTT","MTT",IF(BT40=0,"RG","EC")))))</f>
        <v>RG</v>
      </c>
      <c r="J40" s="46"/>
      <c r="K40" s="46"/>
      <c r="L40" s="46"/>
      <c r="M40" s="46"/>
      <c r="N40" s="46"/>
      <c r="O40" s="76" t="str">
        <f t="shared" si="31"/>
        <v/>
      </c>
      <c r="P40" s="76" t="str">
        <f t="shared" si="32"/>
        <v/>
      </c>
      <c r="Q40" s="76" t="str">
        <f t="shared" si="33"/>
        <v/>
      </c>
      <c r="R40" s="76" t="str">
        <f t="shared" si="34"/>
        <v/>
      </c>
      <c r="S40" s="76" t="str">
        <f t="shared" si="35"/>
        <v/>
      </c>
      <c r="T40" s="76" t="str">
        <f t="shared" si="36"/>
        <v/>
      </c>
      <c r="U40" s="76" t="str">
        <f t="shared" si="37"/>
        <v/>
      </c>
      <c r="V40" s="76" t="str">
        <f t="shared" si="38"/>
        <v/>
      </c>
      <c r="W40" s="76" t="str">
        <f t="shared" si="39"/>
        <v/>
      </c>
      <c r="X40" s="11">
        <f t="shared" si="14"/>
        <v>0</v>
      </c>
      <c r="Y40" s="47"/>
      <c r="Z40" s="12">
        <f>+IF(X40&gt;=3,IF(G40=BASE!$L$3,BASE!$M$3,0),IF(G40=BASE!$L$3,'Arrêts maladie-AT-MAT-PAT-MTT'!X40,0))</f>
        <v>0</v>
      </c>
      <c r="AA40" s="17">
        <f t="shared" si="30"/>
        <v>0</v>
      </c>
      <c r="AB40" s="17" t="str">
        <f t="shared" si="16"/>
        <v/>
      </c>
      <c r="AC40" s="48"/>
      <c r="AD40" s="50"/>
      <c r="AE40" s="50"/>
      <c r="AF40" s="18">
        <f t="shared" si="17"/>
        <v>0</v>
      </c>
      <c r="AG40" s="50"/>
      <c r="AH40" s="51"/>
      <c r="AI40" s="52" t="str">
        <f t="shared" si="18"/>
        <v/>
      </c>
      <c r="AJ40" s="50"/>
      <c r="AK40" s="57"/>
      <c r="AL40" s="57"/>
      <c r="AM40" s="20">
        <f t="shared" si="19"/>
        <v>0</v>
      </c>
      <c r="AN40" s="57"/>
      <c r="AO40" s="59"/>
      <c r="AP40" s="54" t="str">
        <f t="shared" si="20"/>
        <v/>
      </c>
      <c r="AQ40" s="57"/>
      <c r="AR40" s="60"/>
      <c r="AS40" s="60"/>
      <c r="AT40" s="22">
        <f t="shared" si="21"/>
        <v>0</v>
      </c>
      <c r="AU40" s="60"/>
      <c r="AV40" s="62"/>
      <c r="AW40" s="56" t="str">
        <f t="shared" si="22"/>
        <v/>
      </c>
      <c r="AX40" s="60"/>
      <c r="AY40" s="50"/>
      <c r="AZ40" s="50"/>
      <c r="BA40" s="18">
        <f t="shared" si="23"/>
        <v>0</v>
      </c>
      <c r="BB40" s="50"/>
      <c r="BC40" s="51"/>
      <c r="BD40" s="52" t="str">
        <f t="shared" si="24"/>
        <v/>
      </c>
      <c r="BE40" s="50"/>
      <c r="BF40" s="57"/>
      <c r="BG40" s="57"/>
      <c r="BH40" s="20">
        <f t="shared" si="25"/>
        <v>0</v>
      </c>
      <c r="BI40" s="57"/>
      <c r="BJ40" s="59"/>
      <c r="BK40" s="54" t="str">
        <f t="shared" si="26"/>
        <v/>
      </c>
      <c r="BL40" s="57"/>
      <c r="BM40" s="60"/>
      <c r="BN40" s="60"/>
      <c r="BO40" s="22">
        <f t="shared" si="27"/>
        <v>0</v>
      </c>
      <c r="BP40" s="60"/>
      <c r="BQ40" s="62"/>
      <c r="BR40" s="23" t="str">
        <f t="shared" si="28"/>
        <v/>
      </c>
      <c r="BS40" s="60"/>
      <c r="BT40" s="24">
        <f t="shared" si="0"/>
        <v>0</v>
      </c>
      <c r="BU40" s="63"/>
    </row>
    <row r="41" spans="1:73" x14ac:dyDescent="0.25">
      <c r="A41" s="42"/>
      <c r="B41" s="1">
        <f t="shared" si="1"/>
        <v>0</v>
      </c>
      <c r="E41" s="42"/>
      <c r="F41" s="45">
        <f t="shared" si="2"/>
        <v>0</v>
      </c>
      <c r="G41" s="42"/>
      <c r="H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Y41" s="42"/>
      <c r="AC41" s="42"/>
      <c r="AD41" s="42"/>
      <c r="AE41" s="42"/>
      <c r="AG41" s="42"/>
      <c r="AH41" s="42"/>
      <c r="AI41" s="53"/>
      <c r="AJ41" s="42"/>
      <c r="AK41" s="42"/>
      <c r="AL41" s="42"/>
      <c r="AN41" s="42"/>
      <c r="AO41" s="42"/>
      <c r="AQ41" s="42"/>
      <c r="AR41" s="42"/>
      <c r="AS41" s="42"/>
      <c r="AU41" s="42"/>
      <c r="AV41" s="42"/>
      <c r="AX41" s="42"/>
      <c r="AY41" s="42"/>
      <c r="AZ41" s="42"/>
      <c r="BB41" s="42"/>
      <c r="BC41" s="42"/>
      <c r="BD41" s="53"/>
      <c r="BE41" s="42"/>
      <c r="BF41" s="42"/>
      <c r="BG41" s="42"/>
      <c r="BI41" s="42"/>
      <c r="BJ41" s="42"/>
      <c r="BL41" s="42"/>
      <c r="BM41" s="42"/>
      <c r="BN41" s="42"/>
      <c r="BP41" s="42"/>
      <c r="BQ41" s="42"/>
      <c r="BS41" s="42"/>
      <c r="BT41" s="15"/>
      <c r="BU41" s="42"/>
    </row>
    <row r="42" spans="1:73" x14ac:dyDescent="0.25">
      <c r="A42" s="42"/>
      <c r="B42" s="1">
        <f t="shared" si="1"/>
        <v>0</v>
      </c>
      <c r="E42" s="42"/>
      <c r="F42" s="45">
        <f t="shared" si="2"/>
        <v>0</v>
      </c>
      <c r="G42" s="42"/>
      <c r="H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Y42" s="42"/>
      <c r="AC42" s="42"/>
      <c r="AD42" s="42"/>
      <c r="AE42" s="42"/>
      <c r="AG42" s="42"/>
      <c r="AH42" s="42"/>
      <c r="AI42" s="53"/>
      <c r="AJ42" s="42"/>
      <c r="AK42" s="42"/>
      <c r="AL42" s="42"/>
      <c r="AN42" s="42"/>
      <c r="AO42" s="42"/>
      <c r="AQ42" s="42"/>
      <c r="AR42" s="42"/>
      <c r="AS42" s="42"/>
      <c r="AU42" s="42"/>
      <c r="AV42" s="42"/>
      <c r="AX42" s="42"/>
      <c r="AY42" s="42"/>
      <c r="AZ42" s="42"/>
      <c r="BB42" s="42"/>
      <c r="BC42" s="42"/>
      <c r="BD42" s="53"/>
      <c r="BE42" s="42"/>
      <c r="BF42" s="42"/>
      <c r="BG42" s="42"/>
      <c r="BI42" s="42"/>
      <c r="BJ42" s="42"/>
      <c r="BL42" s="42"/>
      <c r="BM42" s="42"/>
      <c r="BN42" s="42"/>
      <c r="BP42" s="42"/>
      <c r="BQ42" s="42"/>
      <c r="BS42" s="42"/>
      <c r="BT42" s="15"/>
      <c r="BU42" s="42"/>
    </row>
    <row r="43" spans="1:73" x14ac:dyDescent="0.25">
      <c r="A43" s="42"/>
      <c r="B43" s="1">
        <f t="shared" si="1"/>
        <v>0</v>
      </c>
      <c r="E43" s="42"/>
      <c r="F43" s="45">
        <f t="shared" si="2"/>
        <v>0</v>
      </c>
      <c r="G43" s="42"/>
      <c r="H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Y43" s="42"/>
      <c r="AC43" s="42"/>
      <c r="AD43" s="42"/>
      <c r="AE43" s="42"/>
      <c r="AG43" s="42"/>
      <c r="AH43" s="42"/>
      <c r="AI43" s="53"/>
      <c r="AJ43" s="42"/>
      <c r="AK43" s="42"/>
      <c r="AL43" s="42"/>
      <c r="AN43" s="42"/>
      <c r="AO43" s="42"/>
      <c r="AQ43" s="42"/>
      <c r="AR43" s="42"/>
      <c r="AS43" s="42"/>
      <c r="AU43" s="42"/>
      <c r="AV43" s="42"/>
      <c r="AX43" s="42"/>
      <c r="AY43" s="42"/>
      <c r="AZ43" s="42"/>
      <c r="BB43" s="42"/>
      <c r="BC43" s="42"/>
      <c r="BD43" s="53"/>
      <c r="BE43" s="42"/>
      <c r="BF43" s="42"/>
      <c r="BG43" s="42"/>
      <c r="BI43" s="42"/>
      <c r="BJ43" s="42"/>
      <c r="BL43" s="42"/>
      <c r="BM43" s="42"/>
      <c r="BN43" s="42"/>
      <c r="BP43" s="42"/>
      <c r="BQ43" s="42"/>
      <c r="BS43" s="42"/>
      <c r="BT43" s="15"/>
      <c r="BU43" s="42"/>
    </row>
    <row r="44" spans="1:73" x14ac:dyDescent="0.25">
      <c r="A44" s="42"/>
      <c r="B44" s="1">
        <f t="shared" si="1"/>
        <v>0</v>
      </c>
      <c r="E44" s="42"/>
      <c r="F44" s="45">
        <f t="shared" si="2"/>
        <v>0</v>
      </c>
      <c r="G44" s="42"/>
      <c r="H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Y44" s="42"/>
      <c r="AC44" s="42"/>
      <c r="AD44" s="42"/>
      <c r="AE44" s="42"/>
      <c r="AG44" s="42"/>
      <c r="AH44" s="42"/>
      <c r="AI44" s="53"/>
      <c r="AJ44" s="42"/>
      <c r="AK44" s="42"/>
      <c r="AL44" s="42"/>
      <c r="AN44" s="42"/>
      <c r="AO44" s="42"/>
      <c r="AQ44" s="42"/>
      <c r="AR44" s="42"/>
      <c r="AS44" s="42"/>
      <c r="AU44" s="42"/>
      <c r="AV44" s="42"/>
      <c r="AX44" s="42"/>
      <c r="AY44" s="42"/>
      <c r="AZ44" s="42"/>
      <c r="BB44" s="42"/>
      <c r="BC44" s="42"/>
      <c r="BD44" s="53"/>
      <c r="BE44" s="42"/>
      <c r="BF44" s="42"/>
      <c r="BG44" s="42"/>
      <c r="BI44" s="42"/>
      <c r="BJ44" s="42"/>
      <c r="BL44" s="42"/>
      <c r="BM44" s="42"/>
      <c r="BN44" s="42"/>
      <c r="BP44" s="42"/>
      <c r="BQ44" s="42"/>
      <c r="BS44" s="42"/>
      <c r="BT44" s="15"/>
      <c r="BU44" s="42"/>
    </row>
    <row r="45" spans="1:73" x14ac:dyDescent="0.25">
      <c r="A45" s="42"/>
      <c r="B45" s="1">
        <f t="shared" si="1"/>
        <v>0</v>
      </c>
      <c r="E45" s="42"/>
      <c r="F45" s="45">
        <f t="shared" si="2"/>
        <v>0</v>
      </c>
      <c r="G45" s="42"/>
      <c r="H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Y45" s="42"/>
      <c r="AC45" s="42"/>
      <c r="AD45" s="42"/>
      <c r="AE45" s="42"/>
      <c r="AG45" s="42"/>
      <c r="AH45" s="42"/>
      <c r="AI45" s="53"/>
      <c r="AJ45" s="42"/>
      <c r="AK45" s="42"/>
      <c r="AL45" s="42"/>
      <c r="AN45" s="42"/>
      <c r="AO45" s="42"/>
      <c r="AQ45" s="42"/>
      <c r="AR45" s="42"/>
      <c r="AS45" s="42"/>
      <c r="AU45" s="42"/>
      <c r="AV45" s="42"/>
      <c r="AX45" s="42"/>
      <c r="AY45" s="42"/>
      <c r="AZ45" s="42"/>
      <c r="BB45" s="42"/>
      <c r="BC45" s="42"/>
      <c r="BD45" s="53"/>
      <c r="BE45" s="42"/>
      <c r="BF45" s="42"/>
      <c r="BG45" s="42"/>
      <c r="BI45" s="42"/>
      <c r="BJ45" s="42"/>
      <c r="BL45" s="42"/>
      <c r="BM45" s="42"/>
      <c r="BN45" s="42"/>
      <c r="BP45" s="42"/>
      <c r="BQ45" s="42"/>
      <c r="BS45" s="42"/>
      <c r="BT45" s="15"/>
      <c r="BU45" s="42"/>
    </row>
    <row r="46" spans="1:73" x14ac:dyDescent="0.25">
      <c r="A46" s="42"/>
      <c r="B46" s="1">
        <f t="shared" si="1"/>
        <v>0</v>
      </c>
      <c r="E46" s="42"/>
      <c r="F46" s="45">
        <f t="shared" si="2"/>
        <v>0</v>
      </c>
      <c r="G46" s="42"/>
      <c r="H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Y46" s="42"/>
      <c r="AC46" s="42"/>
      <c r="AD46" s="42"/>
      <c r="AE46" s="42"/>
      <c r="AG46" s="42"/>
      <c r="AH46" s="42"/>
      <c r="AI46" s="53"/>
      <c r="AJ46" s="42"/>
      <c r="AK46" s="42"/>
      <c r="AL46" s="42"/>
      <c r="AN46" s="42"/>
      <c r="AO46" s="42"/>
      <c r="AQ46" s="42"/>
      <c r="AR46" s="42"/>
      <c r="AS46" s="42"/>
      <c r="AU46" s="42"/>
      <c r="AV46" s="42"/>
      <c r="AX46" s="42"/>
      <c r="AY46" s="42"/>
      <c r="AZ46" s="42"/>
      <c r="BB46" s="42"/>
      <c r="BC46" s="42"/>
      <c r="BD46" s="53"/>
      <c r="BE46" s="42"/>
      <c r="BF46" s="42"/>
      <c r="BG46" s="42"/>
      <c r="BI46" s="42"/>
      <c r="BJ46" s="42"/>
      <c r="BL46" s="42"/>
      <c r="BM46" s="42"/>
      <c r="BN46" s="42"/>
      <c r="BP46" s="42"/>
      <c r="BQ46" s="42"/>
      <c r="BS46" s="42"/>
      <c r="BT46" s="15"/>
      <c r="BU46" s="42"/>
    </row>
    <row r="47" spans="1:73" x14ac:dyDescent="0.25">
      <c r="A47" s="42"/>
      <c r="B47" s="1">
        <f t="shared" si="1"/>
        <v>0</v>
      </c>
      <c r="E47" s="42"/>
      <c r="F47" s="45">
        <f t="shared" si="2"/>
        <v>0</v>
      </c>
      <c r="G47" s="42"/>
      <c r="H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Y47" s="42"/>
      <c r="AC47" s="42"/>
      <c r="AD47" s="42"/>
      <c r="AE47" s="42"/>
      <c r="AG47" s="42"/>
      <c r="AH47" s="42"/>
      <c r="AI47" s="53"/>
      <c r="AJ47" s="42"/>
      <c r="AK47" s="42"/>
      <c r="AL47" s="42"/>
      <c r="AN47" s="42"/>
      <c r="AO47" s="42"/>
      <c r="AQ47" s="42"/>
      <c r="AR47" s="42"/>
      <c r="AS47" s="42"/>
      <c r="AU47" s="42"/>
      <c r="AV47" s="42"/>
      <c r="AX47" s="42"/>
      <c r="AY47" s="42"/>
      <c r="AZ47" s="42"/>
      <c r="BB47" s="42"/>
      <c r="BC47" s="42"/>
      <c r="BD47" s="53"/>
      <c r="BE47" s="42"/>
      <c r="BF47" s="42"/>
      <c r="BG47" s="42"/>
      <c r="BI47" s="42"/>
      <c r="BJ47" s="42"/>
      <c r="BL47" s="42"/>
      <c r="BM47" s="42"/>
      <c r="BN47" s="42"/>
      <c r="BP47" s="42"/>
      <c r="BQ47" s="42"/>
      <c r="BS47" s="42"/>
      <c r="BT47" s="15"/>
      <c r="BU47" s="42"/>
    </row>
    <row r="48" spans="1:73" x14ac:dyDescent="0.25">
      <c r="A48" s="42"/>
      <c r="B48" s="1">
        <f>+X48</f>
        <v>0</v>
      </c>
      <c r="E48" s="42"/>
      <c r="F48" s="45">
        <f>+X48</f>
        <v>0</v>
      </c>
      <c r="G48" s="42"/>
      <c r="H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Y48" s="42"/>
      <c r="AC48" s="42"/>
      <c r="AD48" s="42"/>
      <c r="AE48" s="42"/>
      <c r="AG48" s="42"/>
      <c r="AH48" s="42"/>
      <c r="AI48" s="53"/>
      <c r="AJ48" s="42"/>
      <c r="AK48" s="42"/>
      <c r="AL48" s="42"/>
      <c r="AN48" s="42"/>
      <c r="AO48" s="42"/>
      <c r="AQ48" s="42"/>
      <c r="AR48" s="42"/>
      <c r="AS48" s="42"/>
      <c r="AU48" s="42"/>
      <c r="AV48" s="42"/>
      <c r="AX48" s="42"/>
      <c r="AY48" s="42"/>
      <c r="AZ48" s="42"/>
      <c r="BB48" s="42"/>
      <c r="BC48" s="42"/>
      <c r="BD48" s="53"/>
      <c r="BE48" s="42"/>
      <c r="BF48" s="42"/>
      <c r="BG48" s="42"/>
      <c r="BI48" s="42"/>
      <c r="BJ48" s="42"/>
      <c r="BL48" s="42"/>
      <c r="BM48" s="42"/>
      <c r="BN48" s="42"/>
      <c r="BP48" s="42"/>
      <c r="BQ48" s="42"/>
      <c r="BS48" s="42"/>
      <c r="BT48" s="15"/>
      <c r="BU48" s="42"/>
    </row>
    <row r="49" spans="1:73" x14ac:dyDescent="0.25">
      <c r="A49" s="42"/>
      <c r="B49" s="1">
        <f t="shared" si="1"/>
        <v>0</v>
      </c>
      <c r="E49" s="42"/>
      <c r="F49" s="45">
        <f t="shared" si="2"/>
        <v>0</v>
      </c>
      <c r="G49" s="42"/>
      <c r="H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Y49" s="42"/>
      <c r="AC49" s="42"/>
      <c r="AD49" s="42"/>
      <c r="AE49" s="42"/>
      <c r="AG49" s="42"/>
      <c r="AH49" s="42"/>
      <c r="AI49" s="53"/>
      <c r="AJ49" s="42"/>
      <c r="AK49" s="42"/>
      <c r="AL49" s="42"/>
      <c r="AN49" s="42"/>
      <c r="AO49" s="42"/>
      <c r="AQ49" s="42"/>
      <c r="AR49" s="42"/>
      <c r="AS49" s="42"/>
      <c r="AU49" s="42"/>
      <c r="AV49" s="42"/>
      <c r="AX49" s="42"/>
      <c r="AY49" s="42"/>
      <c r="AZ49" s="42"/>
      <c r="BB49" s="42"/>
      <c r="BC49" s="42"/>
      <c r="BD49" s="53"/>
      <c r="BE49" s="42"/>
      <c r="BF49" s="42"/>
      <c r="BG49" s="42"/>
      <c r="BI49" s="42"/>
      <c r="BJ49" s="42"/>
      <c r="BL49" s="42"/>
      <c r="BM49" s="42"/>
      <c r="BN49" s="42"/>
      <c r="BP49" s="42"/>
      <c r="BQ49" s="42"/>
      <c r="BS49" s="42"/>
      <c r="BT49" s="15"/>
      <c r="BU49" s="42"/>
    </row>
    <row r="50" spans="1:73" x14ac:dyDescent="0.25">
      <c r="A50" s="42"/>
      <c r="B50" s="1">
        <f t="shared" si="1"/>
        <v>0</v>
      </c>
      <c r="E50" s="42"/>
      <c r="F50" s="45">
        <f t="shared" si="2"/>
        <v>0</v>
      </c>
      <c r="G50" s="42"/>
      <c r="H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Y50" s="42"/>
      <c r="AC50" s="42"/>
      <c r="AD50" s="42"/>
      <c r="AE50" s="42"/>
      <c r="AG50" s="42"/>
      <c r="AH50" s="42"/>
      <c r="AI50" s="53"/>
      <c r="AJ50" s="42"/>
      <c r="AK50" s="42"/>
      <c r="AL50" s="42"/>
      <c r="AN50" s="42"/>
      <c r="AO50" s="42"/>
      <c r="AQ50" s="42"/>
      <c r="AR50" s="42"/>
      <c r="AS50" s="42"/>
      <c r="AU50" s="42"/>
      <c r="AV50" s="42"/>
      <c r="AX50" s="42"/>
      <c r="AY50" s="42"/>
      <c r="AZ50" s="42"/>
      <c r="BB50" s="42"/>
      <c r="BC50" s="42"/>
      <c r="BD50" s="53"/>
      <c r="BE50" s="42"/>
      <c r="BF50" s="42"/>
      <c r="BG50" s="42"/>
      <c r="BI50" s="42"/>
      <c r="BJ50" s="42"/>
      <c r="BL50" s="42"/>
      <c r="BM50" s="42"/>
      <c r="BN50" s="42"/>
      <c r="BP50" s="42"/>
      <c r="BQ50" s="42"/>
      <c r="BS50" s="42"/>
      <c r="BT50" s="15"/>
      <c r="BU50" s="42"/>
    </row>
    <row r="51" spans="1:73" x14ac:dyDescent="0.25">
      <c r="A51" s="42"/>
      <c r="B51" s="1">
        <f t="shared" si="1"/>
        <v>0</v>
      </c>
      <c r="E51" s="42"/>
      <c r="F51" s="45">
        <f t="shared" si="2"/>
        <v>0</v>
      </c>
      <c r="G51" s="42"/>
      <c r="H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Y51" s="42"/>
      <c r="AC51" s="42"/>
      <c r="AD51" s="42"/>
      <c r="AE51" s="42"/>
      <c r="AG51" s="42"/>
      <c r="AH51" s="42"/>
      <c r="AI51" s="53"/>
      <c r="AJ51" s="42"/>
      <c r="AK51" s="42"/>
      <c r="AL51" s="42"/>
      <c r="AN51" s="42"/>
      <c r="AO51" s="42"/>
      <c r="AQ51" s="42"/>
      <c r="AR51" s="42"/>
      <c r="AS51" s="42"/>
      <c r="AU51" s="42"/>
      <c r="AV51" s="42"/>
      <c r="AX51" s="42"/>
      <c r="AY51" s="42"/>
      <c r="AZ51" s="42"/>
      <c r="BB51" s="42"/>
      <c r="BC51" s="42"/>
      <c r="BD51" s="53"/>
      <c r="BE51" s="42"/>
      <c r="BF51" s="42"/>
      <c r="BG51" s="42"/>
      <c r="BI51" s="42"/>
      <c r="BJ51" s="42"/>
      <c r="BL51" s="42"/>
      <c r="BM51" s="42"/>
      <c r="BN51" s="42"/>
      <c r="BP51" s="42"/>
      <c r="BQ51" s="42"/>
      <c r="BS51" s="42"/>
      <c r="BT51" s="15"/>
      <c r="BU51" s="42"/>
    </row>
    <row r="52" spans="1:73" x14ac:dyDescent="0.25">
      <c r="A52" s="42"/>
      <c r="B52" s="1">
        <f t="shared" si="1"/>
        <v>0</v>
      </c>
      <c r="E52" s="42"/>
      <c r="F52" s="45">
        <f t="shared" si="2"/>
        <v>0</v>
      </c>
      <c r="G52" s="42"/>
      <c r="H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Y52" s="42"/>
      <c r="AC52" s="42"/>
      <c r="AD52" s="42"/>
      <c r="AE52" s="42"/>
      <c r="AG52" s="42"/>
      <c r="AH52" s="42"/>
      <c r="AI52" s="53"/>
      <c r="AJ52" s="42"/>
      <c r="AK52" s="42"/>
      <c r="AL52" s="42"/>
      <c r="AN52" s="42"/>
      <c r="AO52" s="42"/>
      <c r="AQ52" s="42"/>
      <c r="AR52" s="42"/>
      <c r="AS52" s="42"/>
      <c r="AU52" s="42"/>
      <c r="AV52" s="42"/>
      <c r="AX52" s="42"/>
      <c r="AY52" s="42"/>
      <c r="AZ52" s="42"/>
      <c r="BB52" s="42"/>
      <c r="BC52" s="42"/>
      <c r="BD52" s="53"/>
      <c r="BE52" s="42"/>
      <c r="BF52" s="42"/>
      <c r="BG52" s="42"/>
      <c r="BI52" s="42"/>
      <c r="BJ52" s="42"/>
      <c r="BL52" s="42"/>
      <c r="BM52" s="42"/>
      <c r="BN52" s="42"/>
      <c r="BP52" s="42"/>
      <c r="BQ52" s="42"/>
      <c r="BS52" s="42"/>
      <c r="BT52" s="15"/>
      <c r="BU52" s="42"/>
    </row>
    <row r="53" spans="1:73" x14ac:dyDescent="0.25">
      <c r="A53" s="42"/>
      <c r="B53" s="1">
        <f t="shared" si="1"/>
        <v>0</v>
      </c>
      <c r="E53" s="42"/>
      <c r="F53" s="45">
        <f t="shared" si="2"/>
        <v>0</v>
      </c>
      <c r="G53" s="42"/>
      <c r="H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Y53" s="42"/>
      <c r="AC53" s="42"/>
      <c r="AD53" s="42"/>
      <c r="AE53" s="42"/>
      <c r="AG53" s="42"/>
      <c r="AH53" s="42"/>
      <c r="AI53" s="53"/>
      <c r="AJ53" s="42"/>
      <c r="AK53" s="42"/>
      <c r="AL53" s="42"/>
      <c r="AN53" s="42"/>
      <c r="AO53" s="42"/>
      <c r="AQ53" s="42"/>
      <c r="AR53" s="42"/>
      <c r="AS53" s="42"/>
      <c r="AU53" s="42"/>
      <c r="AV53" s="42"/>
      <c r="AX53" s="42"/>
      <c r="AY53" s="42"/>
      <c r="AZ53" s="42"/>
      <c r="BB53" s="42"/>
      <c r="BC53" s="42"/>
      <c r="BD53" s="53"/>
      <c r="BE53" s="42"/>
      <c r="BF53" s="42"/>
      <c r="BG53" s="42"/>
      <c r="BI53" s="42"/>
      <c r="BJ53" s="42"/>
      <c r="BL53" s="42"/>
      <c r="BM53" s="42"/>
      <c r="BN53" s="42"/>
      <c r="BP53" s="42"/>
      <c r="BQ53" s="42"/>
      <c r="BS53" s="42"/>
      <c r="BT53" s="15"/>
      <c r="BU53" s="42"/>
    </row>
    <row r="54" spans="1:73" x14ac:dyDescent="0.25">
      <c r="A54" s="42"/>
      <c r="B54" s="1">
        <f t="shared" si="1"/>
        <v>0</v>
      </c>
      <c r="E54" s="42"/>
      <c r="F54" s="45">
        <f t="shared" si="2"/>
        <v>0</v>
      </c>
      <c r="G54" s="42"/>
      <c r="H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Y54" s="42"/>
      <c r="AC54" s="42"/>
      <c r="AD54" s="42"/>
      <c r="AE54" s="42"/>
      <c r="AG54" s="42"/>
      <c r="AH54" s="42"/>
      <c r="AI54" s="53"/>
      <c r="AJ54" s="42"/>
      <c r="AK54" s="42"/>
      <c r="AL54" s="42"/>
      <c r="AN54" s="42"/>
      <c r="AO54" s="42"/>
      <c r="AQ54" s="42"/>
      <c r="AR54" s="42"/>
      <c r="AS54" s="42"/>
      <c r="AU54" s="42"/>
      <c r="AV54" s="42"/>
      <c r="AX54" s="42"/>
      <c r="AY54" s="42"/>
      <c r="AZ54" s="42"/>
      <c r="BB54" s="42"/>
      <c r="BC54" s="42"/>
      <c r="BD54" s="53"/>
      <c r="BE54" s="42"/>
      <c r="BF54" s="42"/>
      <c r="BG54" s="42"/>
      <c r="BI54" s="42"/>
      <c r="BJ54" s="42"/>
      <c r="BL54" s="42"/>
      <c r="BM54" s="42"/>
      <c r="BN54" s="42"/>
      <c r="BP54" s="42"/>
      <c r="BQ54" s="42"/>
      <c r="BS54" s="42"/>
      <c r="BT54" s="15"/>
      <c r="BU54" s="42"/>
    </row>
    <row r="55" spans="1:73" x14ac:dyDescent="0.25">
      <c r="A55" s="42"/>
      <c r="B55" s="1">
        <f t="shared" si="1"/>
        <v>0</v>
      </c>
      <c r="E55" s="42"/>
      <c r="F55" s="45">
        <f t="shared" si="2"/>
        <v>0</v>
      </c>
      <c r="G55" s="42"/>
      <c r="H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Y55" s="42"/>
      <c r="AC55" s="42"/>
      <c r="AD55" s="42"/>
      <c r="AE55" s="42"/>
      <c r="AG55" s="42"/>
      <c r="AH55" s="42"/>
      <c r="AI55" s="53"/>
      <c r="AJ55" s="42"/>
      <c r="AK55" s="42"/>
      <c r="AL55" s="42"/>
      <c r="AN55" s="42"/>
      <c r="AO55" s="42"/>
      <c r="AQ55" s="42"/>
      <c r="AR55" s="42"/>
      <c r="AS55" s="42"/>
      <c r="AU55" s="42"/>
      <c r="AV55" s="42"/>
      <c r="AX55" s="42"/>
      <c r="AY55" s="42"/>
      <c r="AZ55" s="42"/>
      <c r="BB55" s="42"/>
      <c r="BC55" s="42"/>
      <c r="BD55" s="53"/>
      <c r="BE55" s="42"/>
      <c r="BF55" s="42"/>
      <c r="BG55" s="42"/>
      <c r="BI55" s="42"/>
      <c r="BJ55" s="42"/>
      <c r="BL55" s="42"/>
      <c r="BM55" s="42"/>
      <c r="BN55" s="42"/>
      <c r="BP55" s="42"/>
      <c r="BQ55" s="42"/>
      <c r="BS55" s="42"/>
      <c r="BT55" s="15"/>
      <c r="BU55" s="42"/>
    </row>
    <row r="56" spans="1:73" x14ac:dyDescent="0.25">
      <c r="A56" s="42"/>
      <c r="B56" s="1">
        <f t="shared" si="1"/>
        <v>0</v>
      </c>
      <c r="E56" s="42"/>
      <c r="F56" s="45">
        <f t="shared" si="2"/>
        <v>0</v>
      </c>
      <c r="G56" s="42"/>
      <c r="H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Y56" s="42"/>
      <c r="AC56" s="42"/>
      <c r="AD56" s="42"/>
      <c r="AE56" s="42"/>
      <c r="AG56" s="42"/>
      <c r="AH56" s="42"/>
      <c r="AI56" s="53"/>
      <c r="AJ56" s="42"/>
      <c r="AK56" s="42"/>
      <c r="AL56" s="42"/>
      <c r="AN56" s="42"/>
      <c r="AO56" s="42"/>
      <c r="AQ56" s="42"/>
      <c r="AR56" s="42"/>
      <c r="AS56" s="42"/>
      <c r="AU56" s="42"/>
      <c r="AV56" s="42"/>
      <c r="AX56" s="42"/>
      <c r="AY56" s="42"/>
      <c r="AZ56" s="42"/>
      <c r="BB56" s="42"/>
      <c r="BC56" s="42"/>
      <c r="BD56" s="53"/>
      <c r="BE56" s="42"/>
      <c r="BF56" s="42"/>
      <c r="BG56" s="42"/>
      <c r="BI56" s="42"/>
      <c r="BJ56" s="42"/>
      <c r="BL56" s="42"/>
      <c r="BM56" s="42"/>
      <c r="BN56" s="42"/>
      <c r="BP56" s="42"/>
      <c r="BQ56" s="42"/>
      <c r="BS56" s="42"/>
      <c r="BT56" s="15"/>
      <c r="BU56" s="42"/>
    </row>
    <row r="57" spans="1:73" x14ac:dyDescent="0.25">
      <c r="A57" s="42"/>
      <c r="B57" s="1">
        <f t="shared" si="1"/>
        <v>0</v>
      </c>
      <c r="E57" s="42"/>
      <c r="F57" s="45">
        <f t="shared" si="2"/>
        <v>0</v>
      </c>
      <c r="G57" s="42"/>
      <c r="H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Y57" s="42"/>
      <c r="AC57" s="42"/>
      <c r="AD57" s="42"/>
      <c r="AE57" s="42"/>
      <c r="AG57" s="42"/>
      <c r="AH57" s="42"/>
      <c r="AI57" s="53"/>
      <c r="AJ57" s="42"/>
      <c r="AK57" s="42"/>
      <c r="AL57" s="42"/>
      <c r="AN57" s="42"/>
      <c r="AO57" s="42"/>
      <c r="AQ57" s="42"/>
      <c r="AR57" s="42"/>
      <c r="AS57" s="42"/>
      <c r="AU57" s="42"/>
      <c r="AV57" s="42"/>
      <c r="AX57" s="42"/>
      <c r="AY57" s="42"/>
      <c r="AZ57" s="42"/>
      <c r="BB57" s="42"/>
      <c r="BC57" s="42"/>
      <c r="BD57" s="53"/>
      <c r="BE57" s="42"/>
      <c r="BF57" s="42"/>
      <c r="BG57" s="42"/>
      <c r="BI57" s="42"/>
      <c r="BJ57" s="42"/>
      <c r="BL57" s="42"/>
      <c r="BM57" s="42"/>
      <c r="BN57" s="42"/>
      <c r="BP57" s="42"/>
      <c r="BQ57" s="42"/>
      <c r="BS57" s="42"/>
      <c r="BT57" s="15"/>
      <c r="BU57" s="42"/>
    </row>
    <row r="58" spans="1:73" x14ac:dyDescent="0.25">
      <c r="A58" s="42"/>
      <c r="B58" s="1">
        <f t="shared" si="1"/>
        <v>0</v>
      </c>
      <c r="E58" s="42"/>
      <c r="F58" s="45">
        <f t="shared" si="2"/>
        <v>0</v>
      </c>
      <c r="G58" s="42"/>
      <c r="H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Y58" s="42"/>
      <c r="AC58" s="42"/>
      <c r="AD58" s="42"/>
      <c r="AE58" s="42"/>
      <c r="AG58" s="42"/>
      <c r="AH58" s="42"/>
      <c r="AI58" s="53"/>
      <c r="AJ58" s="42"/>
      <c r="AK58" s="42"/>
      <c r="AL58" s="42"/>
      <c r="AN58" s="42"/>
      <c r="AO58" s="42"/>
      <c r="AQ58" s="42"/>
      <c r="AR58" s="42"/>
      <c r="AS58" s="42"/>
      <c r="AU58" s="42"/>
      <c r="AV58" s="42"/>
      <c r="AX58" s="42"/>
      <c r="AY58" s="42"/>
      <c r="AZ58" s="42"/>
      <c r="BB58" s="42"/>
      <c r="BC58" s="42"/>
      <c r="BD58" s="53"/>
      <c r="BE58" s="42"/>
      <c r="BF58" s="42"/>
      <c r="BG58" s="42"/>
      <c r="BI58" s="42"/>
      <c r="BJ58" s="42"/>
      <c r="BL58" s="42"/>
      <c r="BM58" s="42"/>
      <c r="BN58" s="42"/>
      <c r="BP58" s="42"/>
      <c r="BQ58" s="42"/>
      <c r="BS58" s="42"/>
      <c r="BT58" s="15"/>
      <c r="BU58" s="42"/>
    </row>
    <row r="59" spans="1:73" x14ac:dyDescent="0.25">
      <c r="A59" s="42"/>
      <c r="B59" s="1">
        <f t="shared" si="1"/>
        <v>0</v>
      </c>
      <c r="E59" s="42"/>
      <c r="F59" s="45">
        <f t="shared" si="2"/>
        <v>0</v>
      </c>
      <c r="G59" s="42"/>
      <c r="H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Y59" s="42"/>
      <c r="AC59" s="42"/>
      <c r="AD59" s="42"/>
      <c r="AE59" s="42"/>
      <c r="AG59" s="42"/>
      <c r="AH59" s="42"/>
      <c r="AI59" s="53"/>
      <c r="AJ59" s="42"/>
      <c r="AK59" s="42"/>
      <c r="AL59" s="42"/>
      <c r="AN59" s="42"/>
      <c r="AO59" s="42"/>
      <c r="AQ59" s="42"/>
      <c r="AR59" s="42"/>
      <c r="AS59" s="42"/>
      <c r="AU59" s="42"/>
      <c r="AV59" s="42"/>
      <c r="AX59" s="42"/>
      <c r="AY59" s="42"/>
      <c r="AZ59" s="42"/>
      <c r="BB59" s="42"/>
      <c r="BC59" s="42"/>
      <c r="BD59" s="53"/>
      <c r="BE59" s="42"/>
      <c r="BF59" s="42"/>
      <c r="BG59" s="42"/>
      <c r="BI59" s="42"/>
      <c r="BJ59" s="42"/>
      <c r="BL59" s="42"/>
      <c r="BM59" s="42"/>
      <c r="BN59" s="42"/>
      <c r="BP59" s="42"/>
      <c r="BQ59" s="42"/>
      <c r="BS59" s="42"/>
      <c r="BT59" s="15"/>
      <c r="BU59" s="42"/>
    </row>
    <row r="60" spans="1:73" x14ac:dyDescent="0.25">
      <c r="A60" s="42"/>
      <c r="B60" s="1">
        <f t="shared" si="1"/>
        <v>0</v>
      </c>
      <c r="E60" s="42"/>
      <c r="F60" s="45">
        <f t="shared" si="2"/>
        <v>0</v>
      </c>
      <c r="G60" s="42"/>
      <c r="H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Y60" s="42"/>
      <c r="AC60" s="42"/>
      <c r="AD60" s="42"/>
      <c r="AE60" s="42"/>
      <c r="AG60" s="42"/>
      <c r="AH60" s="42"/>
      <c r="AI60" s="53"/>
      <c r="AJ60" s="42"/>
      <c r="AK60" s="42"/>
      <c r="AL60" s="42"/>
      <c r="AN60" s="42"/>
      <c r="AO60" s="42"/>
      <c r="AQ60" s="42"/>
      <c r="AR60" s="42"/>
      <c r="AS60" s="42"/>
      <c r="AU60" s="42"/>
      <c r="AV60" s="42"/>
      <c r="AX60" s="42"/>
      <c r="AY60" s="42"/>
      <c r="AZ60" s="42"/>
      <c r="BB60" s="42"/>
      <c r="BC60" s="42"/>
      <c r="BD60" s="53"/>
      <c r="BE60" s="42"/>
      <c r="BF60" s="42"/>
      <c r="BG60" s="42"/>
      <c r="BI60" s="42"/>
      <c r="BJ60" s="42"/>
      <c r="BL60" s="42"/>
      <c r="BM60" s="42"/>
      <c r="BN60" s="42"/>
      <c r="BP60" s="42"/>
      <c r="BQ60" s="42"/>
      <c r="BS60" s="42"/>
      <c r="BT60" s="15"/>
      <c r="BU60" s="42"/>
    </row>
    <row r="61" spans="1:73" x14ac:dyDescent="0.25">
      <c r="A61" s="42"/>
      <c r="B61" s="1">
        <f t="shared" si="1"/>
        <v>0</v>
      </c>
      <c r="E61" s="42"/>
      <c r="F61" s="45">
        <f t="shared" si="2"/>
        <v>0</v>
      </c>
      <c r="G61" s="42"/>
      <c r="H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Y61" s="42"/>
      <c r="AC61" s="42"/>
      <c r="AD61" s="42"/>
      <c r="AE61" s="42"/>
      <c r="AG61" s="42"/>
      <c r="AH61" s="42"/>
      <c r="AI61" s="53"/>
      <c r="AJ61" s="42"/>
      <c r="AK61" s="42"/>
      <c r="AL61" s="42"/>
      <c r="AN61" s="42"/>
      <c r="AO61" s="42"/>
      <c r="AQ61" s="42"/>
      <c r="AR61" s="42"/>
      <c r="AS61" s="42"/>
      <c r="AU61" s="42"/>
      <c r="AV61" s="42"/>
      <c r="AX61" s="42"/>
      <c r="AY61" s="42"/>
      <c r="AZ61" s="42"/>
      <c r="BB61" s="42"/>
      <c r="BC61" s="42"/>
      <c r="BD61" s="53"/>
      <c r="BE61" s="42"/>
      <c r="BF61" s="42"/>
      <c r="BG61" s="42"/>
      <c r="BI61" s="42"/>
      <c r="BJ61" s="42"/>
      <c r="BL61" s="42"/>
      <c r="BM61" s="42"/>
      <c r="BN61" s="42"/>
      <c r="BP61" s="42"/>
      <c r="BQ61" s="42"/>
      <c r="BS61" s="42"/>
      <c r="BT61" s="15"/>
      <c r="BU61" s="42"/>
    </row>
    <row r="62" spans="1:73" x14ac:dyDescent="0.25">
      <c r="A62" s="42"/>
      <c r="B62" s="1">
        <f t="shared" si="1"/>
        <v>0</v>
      </c>
      <c r="E62" s="42"/>
      <c r="F62" s="45">
        <f t="shared" si="2"/>
        <v>0</v>
      </c>
      <c r="G62" s="42"/>
      <c r="H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Y62" s="42"/>
      <c r="AC62" s="42"/>
      <c r="AD62" s="42"/>
      <c r="AE62" s="42"/>
      <c r="AG62" s="42"/>
      <c r="AH62" s="42"/>
      <c r="AI62" s="53"/>
      <c r="AJ62" s="42"/>
      <c r="AK62" s="42"/>
      <c r="AL62" s="42"/>
      <c r="AN62" s="42"/>
      <c r="AO62" s="42"/>
      <c r="AQ62" s="42"/>
      <c r="AR62" s="42"/>
      <c r="AS62" s="42"/>
      <c r="AU62" s="42"/>
      <c r="AV62" s="42"/>
      <c r="AX62" s="42"/>
      <c r="AY62" s="42"/>
      <c r="AZ62" s="42"/>
      <c r="BB62" s="42"/>
      <c r="BC62" s="42"/>
      <c r="BD62" s="53"/>
      <c r="BE62" s="42"/>
      <c r="BF62" s="42"/>
      <c r="BG62" s="42"/>
      <c r="BI62" s="42"/>
      <c r="BJ62" s="42"/>
      <c r="BL62" s="42"/>
      <c r="BM62" s="42"/>
      <c r="BN62" s="42"/>
      <c r="BP62" s="42"/>
      <c r="BQ62" s="42"/>
      <c r="BS62" s="42"/>
      <c r="BT62" s="15"/>
      <c r="BU62" s="42"/>
    </row>
    <row r="63" spans="1:73" x14ac:dyDescent="0.25">
      <c r="A63" s="42"/>
      <c r="B63" s="1">
        <f t="shared" si="1"/>
        <v>0</v>
      </c>
      <c r="E63" s="42"/>
      <c r="F63" s="45">
        <f t="shared" si="2"/>
        <v>0</v>
      </c>
      <c r="G63" s="42"/>
      <c r="H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Y63" s="42"/>
      <c r="AC63" s="42"/>
      <c r="AD63" s="42"/>
      <c r="AE63" s="42"/>
      <c r="AG63" s="42"/>
      <c r="AH63" s="42"/>
      <c r="AI63" s="53"/>
      <c r="AJ63" s="42"/>
      <c r="AK63" s="42"/>
      <c r="AL63" s="42"/>
      <c r="AN63" s="42"/>
      <c r="AO63" s="42"/>
      <c r="AQ63" s="42"/>
      <c r="AR63" s="42"/>
      <c r="AS63" s="42"/>
      <c r="AU63" s="42"/>
      <c r="AV63" s="42"/>
      <c r="AX63" s="42"/>
      <c r="AY63" s="42"/>
      <c r="AZ63" s="42"/>
      <c r="BB63" s="42"/>
      <c r="BC63" s="42"/>
      <c r="BD63" s="53"/>
      <c r="BE63" s="42"/>
      <c r="BF63" s="42"/>
      <c r="BG63" s="42"/>
      <c r="BI63" s="42"/>
      <c r="BJ63" s="42"/>
      <c r="BL63" s="42"/>
      <c r="BM63" s="42"/>
      <c r="BN63" s="42"/>
      <c r="BP63" s="42"/>
      <c r="BQ63" s="42"/>
      <c r="BS63" s="42"/>
      <c r="BT63" s="15"/>
      <c r="BU63" s="42"/>
    </row>
    <row r="64" spans="1:73" x14ac:dyDescent="0.25">
      <c r="A64" s="42"/>
      <c r="B64" s="1">
        <f t="shared" si="1"/>
        <v>0</v>
      </c>
      <c r="E64" s="42"/>
      <c r="F64" s="45">
        <f t="shared" si="2"/>
        <v>0</v>
      </c>
      <c r="G64" s="42"/>
      <c r="H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Y64" s="42"/>
      <c r="AC64" s="42"/>
      <c r="AD64" s="42"/>
      <c r="AE64" s="42"/>
      <c r="AG64" s="42"/>
      <c r="AH64" s="42"/>
      <c r="AI64" s="53"/>
      <c r="AJ64" s="42"/>
      <c r="AK64" s="42"/>
      <c r="AL64" s="42"/>
      <c r="AN64" s="42"/>
      <c r="AO64" s="42"/>
      <c r="AQ64" s="42"/>
      <c r="AR64" s="42"/>
      <c r="AS64" s="42"/>
      <c r="AU64" s="42"/>
      <c r="AV64" s="42"/>
      <c r="AX64" s="42"/>
      <c r="AY64" s="42"/>
      <c r="AZ64" s="42"/>
      <c r="BB64" s="42"/>
      <c r="BC64" s="42"/>
      <c r="BD64" s="53"/>
      <c r="BE64" s="42"/>
      <c r="BF64" s="42"/>
      <c r="BG64" s="42"/>
      <c r="BI64" s="42"/>
      <c r="BJ64" s="42"/>
      <c r="BL64" s="42"/>
      <c r="BM64" s="42"/>
      <c r="BN64" s="42"/>
      <c r="BP64" s="42"/>
      <c r="BQ64" s="42"/>
      <c r="BS64" s="42"/>
      <c r="BT64" s="15"/>
      <c r="BU64" s="42"/>
    </row>
    <row r="65" spans="1:73" x14ac:dyDescent="0.25">
      <c r="A65" s="42"/>
      <c r="B65" s="1">
        <f t="shared" si="1"/>
        <v>0</v>
      </c>
      <c r="E65" s="42"/>
      <c r="F65" s="45">
        <f t="shared" si="2"/>
        <v>0</v>
      </c>
      <c r="G65" s="42"/>
      <c r="H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Y65" s="42"/>
      <c r="AC65" s="42"/>
      <c r="AD65" s="42"/>
      <c r="AE65" s="42"/>
      <c r="AG65" s="42"/>
      <c r="AH65" s="42"/>
      <c r="AI65" s="53"/>
      <c r="AJ65" s="42"/>
      <c r="AK65" s="42"/>
      <c r="AL65" s="42"/>
      <c r="AN65" s="42"/>
      <c r="AO65" s="42"/>
      <c r="AQ65" s="42"/>
      <c r="AR65" s="42"/>
      <c r="AS65" s="42"/>
      <c r="AU65" s="42"/>
      <c r="AV65" s="42"/>
      <c r="AX65" s="42"/>
      <c r="AY65" s="42"/>
      <c r="AZ65" s="42"/>
      <c r="BB65" s="42"/>
      <c r="BC65" s="42"/>
      <c r="BD65" s="53"/>
      <c r="BE65" s="42"/>
      <c r="BF65" s="42"/>
      <c r="BG65" s="42"/>
      <c r="BI65" s="42"/>
      <c r="BJ65" s="42"/>
      <c r="BL65" s="42"/>
      <c r="BM65" s="42"/>
      <c r="BN65" s="42"/>
      <c r="BP65" s="42"/>
      <c r="BQ65" s="42"/>
      <c r="BS65" s="42"/>
      <c r="BT65" s="15"/>
      <c r="BU65" s="42"/>
    </row>
    <row r="66" spans="1:73" x14ac:dyDescent="0.25">
      <c r="A66" s="42"/>
      <c r="B66" s="1">
        <f t="shared" si="1"/>
        <v>0</v>
      </c>
      <c r="E66" s="42"/>
      <c r="F66" s="45">
        <f t="shared" si="2"/>
        <v>0</v>
      </c>
      <c r="G66" s="42"/>
      <c r="H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Y66" s="42"/>
      <c r="AC66" s="42"/>
      <c r="AD66" s="42"/>
      <c r="AE66" s="42"/>
      <c r="AG66" s="42"/>
      <c r="AH66" s="42"/>
      <c r="AI66" s="53"/>
      <c r="AJ66" s="42"/>
      <c r="AK66" s="42"/>
      <c r="AL66" s="42"/>
      <c r="AN66" s="42"/>
      <c r="AO66" s="42"/>
      <c r="AQ66" s="42"/>
      <c r="AR66" s="42"/>
      <c r="AS66" s="42"/>
      <c r="AU66" s="42"/>
      <c r="AV66" s="42"/>
      <c r="AX66" s="42"/>
      <c r="AY66" s="42"/>
      <c r="AZ66" s="42"/>
      <c r="BB66" s="42"/>
      <c r="BC66" s="42"/>
      <c r="BD66" s="53"/>
      <c r="BE66" s="42"/>
      <c r="BF66" s="42"/>
      <c r="BG66" s="42"/>
      <c r="BI66" s="42"/>
      <c r="BJ66" s="42"/>
      <c r="BL66" s="42"/>
      <c r="BM66" s="42"/>
      <c r="BN66" s="42"/>
      <c r="BP66" s="42"/>
      <c r="BQ66" s="42"/>
      <c r="BS66" s="42"/>
      <c r="BT66" s="15"/>
      <c r="BU66" s="42"/>
    </row>
    <row r="67" spans="1:73" x14ac:dyDescent="0.25">
      <c r="A67" s="42"/>
      <c r="B67" s="1">
        <f t="shared" si="1"/>
        <v>0</v>
      </c>
      <c r="E67" s="42"/>
      <c r="F67" s="45">
        <f t="shared" si="2"/>
        <v>0</v>
      </c>
      <c r="G67" s="42"/>
      <c r="H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Y67" s="42"/>
      <c r="AC67" s="42"/>
      <c r="AD67" s="42"/>
      <c r="AE67" s="42"/>
      <c r="AG67" s="42"/>
      <c r="AH67" s="42"/>
      <c r="AI67" s="53"/>
      <c r="AJ67" s="42"/>
      <c r="AK67" s="42"/>
      <c r="AL67" s="42"/>
      <c r="AN67" s="42"/>
      <c r="AO67" s="42"/>
      <c r="AQ67" s="42"/>
      <c r="AR67" s="42"/>
      <c r="AS67" s="42"/>
      <c r="AU67" s="42"/>
      <c r="AV67" s="42"/>
      <c r="AX67" s="42"/>
      <c r="AY67" s="42"/>
      <c r="AZ67" s="42"/>
      <c r="BB67" s="42"/>
      <c r="BC67" s="42"/>
      <c r="BD67" s="53"/>
      <c r="BE67" s="42"/>
      <c r="BF67" s="42"/>
      <c r="BG67" s="42"/>
      <c r="BI67" s="42"/>
      <c r="BJ67" s="42"/>
      <c r="BL67" s="42"/>
      <c r="BM67" s="42"/>
      <c r="BN67" s="42"/>
      <c r="BP67" s="42"/>
      <c r="BQ67" s="42"/>
      <c r="BS67" s="42"/>
      <c r="BT67" s="15"/>
      <c r="BU67" s="42"/>
    </row>
    <row r="68" spans="1:73" x14ac:dyDescent="0.25">
      <c r="A68" s="42"/>
      <c r="B68" s="1">
        <f t="shared" si="1"/>
        <v>0</v>
      </c>
      <c r="E68" s="42"/>
      <c r="F68" s="45">
        <f t="shared" si="2"/>
        <v>0</v>
      </c>
      <c r="G68" s="42"/>
      <c r="H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Y68" s="42"/>
      <c r="AC68" s="42"/>
      <c r="AD68" s="42"/>
      <c r="AE68" s="42"/>
      <c r="AG68" s="42"/>
      <c r="AH68" s="42"/>
      <c r="AI68" s="53"/>
      <c r="AJ68" s="42"/>
      <c r="AK68" s="42"/>
      <c r="AL68" s="42"/>
      <c r="AN68" s="42"/>
      <c r="AO68" s="42"/>
      <c r="AQ68" s="42"/>
      <c r="AR68" s="42"/>
      <c r="AS68" s="42"/>
      <c r="AU68" s="42"/>
      <c r="AV68" s="42"/>
      <c r="AX68" s="42"/>
      <c r="AY68" s="42"/>
      <c r="AZ68" s="42"/>
      <c r="BB68" s="42"/>
      <c r="BC68" s="42"/>
      <c r="BD68" s="53"/>
      <c r="BE68" s="42"/>
      <c r="BF68" s="42"/>
      <c r="BG68" s="42"/>
      <c r="BI68" s="42"/>
      <c r="BJ68" s="42"/>
      <c r="BL68" s="42"/>
      <c r="BM68" s="42"/>
      <c r="BN68" s="42"/>
      <c r="BP68" s="42"/>
      <c r="BQ68" s="42"/>
      <c r="BS68" s="42"/>
      <c r="BT68" s="15"/>
      <c r="BU68" s="42"/>
    </row>
    <row r="69" spans="1:73" x14ac:dyDescent="0.25">
      <c r="A69" s="42"/>
      <c r="B69" s="1">
        <f t="shared" si="1"/>
        <v>0</v>
      </c>
      <c r="E69" s="42"/>
      <c r="F69" s="45">
        <f t="shared" si="2"/>
        <v>0</v>
      </c>
      <c r="G69" s="42"/>
      <c r="H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Y69" s="42"/>
      <c r="AC69" s="42"/>
      <c r="AD69" s="42"/>
      <c r="AE69" s="42"/>
      <c r="AG69" s="42"/>
      <c r="AH69" s="42"/>
      <c r="AI69" s="53"/>
      <c r="AJ69" s="42"/>
      <c r="AK69" s="42"/>
      <c r="AL69" s="42"/>
      <c r="AN69" s="42"/>
      <c r="AO69" s="42"/>
      <c r="AQ69" s="42"/>
      <c r="AR69" s="42"/>
      <c r="AS69" s="42"/>
      <c r="AU69" s="42"/>
      <c r="AV69" s="42"/>
      <c r="AX69" s="42"/>
      <c r="AY69" s="42"/>
      <c r="AZ69" s="42"/>
      <c r="BB69" s="42"/>
      <c r="BC69" s="42"/>
      <c r="BD69" s="53"/>
      <c r="BE69" s="42"/>
      <c r="BF69" s="42"/>
      <c r="BG69" s="42"/>
      <c r="BI69" s="42"/>
      <c r="BJ69" s="42"/>
      <c r="BL69" s="42"/>
      <c r="BM69" s="42"/>
      <c r="BN69" s="42"/>
      <c r="BP69" s="42"/>
      <c r="BQ69" s="42"/>
      <c r="BS69" s="42"/>
      <c r="BT69" s="15"/>
      <c r="BU69" s="42"/>
    </row>
    <row r="70" spans="1:73" x14ac:dyDescent="0.25">
      <c r="A70" s="42"/>
      <c r="B70" s="1">
        <f t="shared" ref="B70:B79" si="40">+X70</f>
        <v>0</v>
      </c>
      <c r="E70" s="42"/>
      <c r="F70" s="45">
        <f t="shared" ref="F70:F95" si="41">+X70</f>
        <v>0</v>
      </c>
      <c r="G70" s="42"/>
      <c r="H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Y70" s="42"/>
      <c r="AC70" s="42"/>
      <c r="AD70" s="42"/>
      <c r="AE70" s="42"/>
      <c r="AG70" s="42"/>
      <c r="AH70" s="42"/>
      <c r="AI70" s="53"/>
      <c r="AJ70" s="42"/>
      <c r="AK70" s="42"/>
      <c r="AL70" s="42"/>
      <c r="AN70" s="42"/>
      <c r="AO70" s="42"/>
      <c r="AQ70" s="42"/>
      <c r="AR70" s="42"/>
      <c r="AS70" s="42"/>
      <c r="AU70" s="42"/>
      <c r="AV70" s="42"/>
      <c r="AX70" s="42"/>
      <c r="AY70" s="42"/>
      <c r="AZ70" s="42"/>
      <c r="BB70" s="42"/>
      <c r="BC70" s="42"/>
      <c r="BD70" s="53"/>
      <c r="BE70" s="42"/>
      <c r="BF70" s="42"/>
      <c r="BG70" s="42"/>
      <c r="BI70" s="42"/>
      <c r="BJ70" s="42"/>
      <c r="BL70" s="42"/>
      <c r="BM70" s="42"/>
      <c r="BN70" s="42"/>
      <c r="BP70" s="42"/>
      <c r="BQ70" s="42"/>
      <c r="BS70" s="42"/>
      <c r="BT70" s="15"/>
      <c r="BU70" s="42"/>
    </row>
    <row r="71" spans="1:73" x14ac:dyDescent="0.25">
      <c r="A71" s="42"/>
      <c r="B71" s="1">
        <f t="shared" si="40"/>
        <v>0</v>
      </c>
      <c r="E71" s="42"/>
      <c r="F71" s="45">
        <f t="shared" si="41"/>
        <v>0</v>
      </c>
      <c r="G71" s="42"/>
      <c r="H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Y71" s="42"/>
      <c r="AC71" s="42"/>
      <c r="AD71" s="42"/>
      <c r="AE71" s="42"/>
      <c r="AG71" s="42"/>
      <c r="AH71" s="42"/>
      <c r="AI71" s="53"/>
      <c r="AJ71" s="42"/>
      <c r="AK71" s="42"/>
      <c r="AL71" s="42"/>
      <c r="AN71" s="42"/>
      <c r="AO71" s="42"/>
      <c r="AQ71" s="42"/>
      <c r="AR71" s="42"/>
      <c r="AS71" s="42"/>
      <c r="AU71" s="42"/>
      <c r="AV71" s="42"/>
      <c r="AX71" s="42"/>
      <c r="AY71" s="42"/>
      <c r="AZ71" s="42"/>
      <c r="BB71" s="42"/>
      <c r="BC71" s="42"/>
      <c r="BD71" s="53"/>
      <c r="BE71" s="42"/>
      <c r="BF71" s="42"/>
      <c r="BG71" s="42"/>
      <c r="BI71" s="42"/>
      <c r="BJ71" s="42"/>
      <c r="BL71" s="42"/>
      <c r="BM71" s="42"/>
      <c r="BN71" s="42"/>
      <c r="BP71" s="42"/>
      <c r="BQ71" s="42"/>
      <c r="BS71" s="42"/>
      <c r="BT71" s="15"/>
      <c r="BU71" s="42"/>
    </row>
    <row r="72" spans="1:73" x14ac:dyDescent="0.25">
      <c r="A72" s="42"/>
      <c r="B72" s="1">
        <f t="shared" si="40"/>
        <v>0</v>
      </c>
      <c r="E72" s="42"/>
      <c r="F72" s="45">
        <f t="shared" si="41"/>
        <v>0</v>
      </c>
      <c r="G72" s="42"/>
      <c r="H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Y72" s="42"/>
      <c r="AC72" s="42"/>
      <c r="AD72" s="42"/>
      <c r="AE72" s="42"/>
      <c r="AG72" s="42"/>
      <c r="AH72" s="42"/>
      <c r="AI72" s="53"/>
      <c r="AJ72" s="42"/>
      <c r="AK72" s="42"/>
      <c r="AL72" s="42"/>
      <c r="AN72" s="42"/>
      <c r="AO72" s="42"/>
      <c r="AQ72" s="42"/>
      <c r="AR72" s="42"/>
      <c r="AS72" s="42"/>
      <c r="AU72" s="42"/>
      <c r="AV72" s="42"/>
      <c r="AX72" s="42"/>
      <c r="AY72" s="42"/>
      <c r="AZ72" s="42"/>
      <c r="BB72" s="42"/>
      <c r="BC72" s="42"/>
      <c r="BD72" s="53"/>
      <c r="BE72" s="42"/>
      <c r="BF72" s="42"/>
      <c r="BG72" s="42"/>
      <c r="BI72" s="42"/>
      <c r="BJ72" s="42"/>
      <c r="BL72" s="42"/>
      <c r="BM72" s="42"/>
      <c r="BN72" s="42"/>
      <c r="BP72" s="42"/>
      <c r="BQ72" s="42"/>
      <c r="BS72" s="42"/>
      <c r="BT72" s="15"/>
      <c r="BU72" s="42"/>
    </row>
    <row r="73" spans="1:73" x14ac:dyDescent="0.25">
      <c r="A73" s="42"/>
      <c r="B73" s="1">
        <f t="shared" si="40"/>
        <v>0</v>
      </c>
      <c r="E73" s="42"/>
      <c r="F73" s="45">
        <f t="shared" si="41"/>
        <v>0</v>
      </c>
      <c r="G73" s="42"/>
      <c r="H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Y73" s="42"/>
      <c r="AC73" s="42"/>
      <c r="AD73" s="42"/>
      <c r="AE73" s="42"/>
      <c r="AG73" s="42"/>
      <c r="AH73" s="42"/>
      <c r="AI73" s="53"/>
      <c r="AJ73" s="42"/>
      <c r="AK73" s="42"/>
      <c r="AL73" s="42"/>
      <c r="AN73" s="42"/>
      <c r="AO73" s="42"/>
      <c r="AQ73" s="42"/>
      <c r="AR73" s="42"/>
      <c r="AS73" s="42"/>
      <c r="AU73" s="42"/>
      <c r="AV73" s="42"/>
      <c r="AX73" s="42"/>
      <c r="AY73" s="42"/>
      <c r="AZ73" s="42"/>
      <c r="BB73" s="42"/>
      <c r="BC73" s="42"/>
      <c r="BD73" s="53"/>
      <c r="BE73" s="42"/>
      <c r="BF73" s="42"/>
      <c r="BG73" s="42"/>
      <c r="BI73" s="42"/>
      <c r="BJ73" s="42"/>
      <c r="BL73" s="42"/>
      <c r="BM73" s="42"/>
      <c r="BN73" s="42"/>
      <c r="BP73" s="42"/>
      <c r="BQ73" s="42"/>
      <c r="BS73" s="42"/>
      <c r="BT73" s="15"/>
      <c r="BU73" s="42"/>
    </row>
    <row r="74" spans="1:73" x14ac:dyDescent="0.25">
      <c r="A74" s="42"/>
      <c r="B74" s="1">
        <f t="shared" si="40"/>
        <v>0</v>
      </c>
      <c r="E74" s="42"/>
      <c r="F74" s="45">
        <f t="shared" si="41"/>
        <v>0</v>
      </c>
      <c r="G74" s="42"/>
      <c r="H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Y74" s="42"/>
      <c r="AC74" s="42"/>
      <c r="AD74" s="42"/>
      <c r="AE74" s="42"/>
      <c r="AG74" s="42"/>
      <c r="AH74" s="42"/>
      <c r="AI74" s="53"/>
      <c r="AJ74" s="42"/>
      <c r="AK74" s="42"/>
      <c r="AL74" s="42"/>
      <c r="AN74" s="42"/>
      <c r="AO74" s="42"/>
      <c r="AQ74" s="42"/>
      <c r="AR74" s="42"/>
      <c r="AS74" s="42"/>
      <c r="AU74" s="42"/>
      <c r="AV74" s="42"/>
      <c r="AX74" s="42"/>
      <c r="AY74" s="42"/>
      <c r="AZ74" s="42"/>
      <c r="BB74" s="42"/>
      <c r="BC74" s="42"/>
      <c r="BD74" s="53"/>
      <c r="BE74" s="42"/>
      <c r="BF74" s="42"/>
      <c r="BG74" s="42"/>
      <c r="BI74" s="42"/>
      <c r="BJ74" s="42"/>
      <c r="BL74" s="42"/>
      <c r="BM74" s="42"/>
      <c r="BN74" s="42"/>
      <c r="BP74" s="42"/>
      <c r="BQ74" s="42"/>
      <c r="BS74" s="42"/>
      <c r="BT74" s="15"/>
      <c r="BU74" s="42"/>
    </row>
    <row r="75" spans="1:73" x14ac:dyDescent="0.25">
      <c r="A75" s="42"/>
      <c r="B75" s="1">
        <f t="shared" si="40"/>
        <v>0</v>
      </c>
      <c r="E75" s="42"/>
      <c r="F75" s="45">
        <f t="shared" si="41"/>
        <v>0</v>
      </c>
      <c r="G75" s="42"/>
      <c r="H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Y75" s="42"/>
      <c r="AC75" s="42"/>
      <c r="AD75" s="42"/>
      <c r="AE75" s="42"/>
      <c r="AG75" s="42"/>
      <c r="AH75" s="42"/>
      <c r="AI75" s="53"/>
      <c r="AJ75" s="42"/>
      <c r="AK75" s="42"/>
      <c r="AL75" s="42"/>
      <c r="AN75" s="42"/>
      <c r="AO75" s="42"/>
      <c r="AQ75" s="42"/>
      <c r="AR75" s="42"/>
      <c r="AS75" s="42"/>
      <c r="AU75" s="42"/>
      <c r="AV75" s="42"/>
      <c r="AX75" s="42"/>
      <c r="AY75" s="42"/>
      <c r="AZ75" s="42"/>
      <c r="BB75" s="42"/>
      <c r="BC75" s="42"/>
      <c r="BD75" s="53"/>
      <c r="BE75" s="42"/>
      <c r="BF75" s="42"/>
      <c r="BG75" s="42"/>
      <c r="BI75" s="42"/>
      <c r="BJ75" s="42"/>
      <c r="BL75" s="42"/>
      <c r="BM75" s="42"/>
      <c r="BN75" s="42"/>
      <c r="BP75" s="42"/>
      <c r="BQ75" s="42"/>
      <c r="BS75" s="42"/>
      <c r="BT75" s="15"/>
      <c r="BU75" s="42"/>
    </row>
    <row r="76" spans="1:73" x14ac:dyDescent="0.25">
      <c r="A76" s="42"/>
      <c r="B76" s="1">
        <f t="shared" si="40"/>
        <v>0</v>
      </c>
      <c r="E76" s="42"/>
      <c r="F76" s="45">
        <f t="shared" si="41"/>
        <v>0</v>
      </c>
      <c r="G76" s="42"/>
      <c r="H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Y76" s="42"/>
      <c r="AC76" s="42"/>
      <c r="AD76" s="42"/>
      <c r="AE76" s="42"/>
      <c r="AG76" s="42"/>
      <c r="AH76" s="42"/>
      <c r="AI76" s="53"/>
      <c r="AJ76" s="42"/>
      <c r="AK76" s="42"/>
      <c r="AL76" s="42"/>
      <c r="AN76" s="42"/>
      <c r="AO76" s="42"/>
      <c r="AQ76" s="42"/>
      <c r="AR76" s="42"/>
      <c r="AS76" s="42"/>
      <c r="AU76" s="42"/>
      <c r="AV76" s="42"/>
      <c r="AX76" s="42"/>
      <c r="AY76" s="42"/>
      <c r="AZ76" s="42"/>
      <c r="BB76" s="42"/>
      <c r="BC76" s="42"/>
      <c r="BD76" s="53"/>
      <c r="BE76" s="42"/>
      <c r="BF76" s="42"/>
      <c r="BG76" s="42"/>
      <c r="BI76" s="42"/>
      <c r="BJ76" s="42"/>
      <c r="BL76" s="42"/>
      <c r="BM76" s="42"/>
      <c r="BN76" s="42"/>
      <c r="BP76" s="42"/>
      <c r="BQ76" s="42"/>
      <c r="BS76" s="42"/>
      <c r="BT76" s="15"/>
      <c r="BU76" s="42"/>
    </row>
    <row r="77" spans="1:73" x14ac:dyDescent="0.25">
      <c r="A77" s="42"/>
      <c r="B77" s="1">
        <f t="shared" si="40"/>
        <v>0</v>
      </c>
      <c r="E77" s="42"/>
      <c r="F77" s="45">
        <f t="shared" si="41"/>
        <v>0</v>
      </c>
      <c r="G77" s="42"/>
      <c r="H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Y77" s="42"/>
      <c r="AC77" s="42"/>
      <c r="AD77" s="42"/>
      <c r="AE77" s="42"/>
      <c r="AG77" s="42"/>
      <c r="AH77" s="42"/>
      <c r="AI77" s="53"/>
      <c r="AJ77" s="42"/>
      <c r="AK77" s="42"/>
      <c r="AL77" s="42"/>
      <c r="AN77" s="42"/>
      <c r="AO77" s="42"/>
      <c r="AQ77" s="42"/>
      <c r="AR77" s="42"/>
      <c r="AS77" s="42"/>
      <c r="AU77" s="42"/>
      <c r="AV77" s="42"/>
      <c r="AX77" s="42"/>
      <c r="AY77" s="42"/>
      <c r="AZ77" s="42"/>
      <c r="BB77" s="42"/>
      <c r="BC77" s="42"/>
      <c r="BD77" s="53"/>
      <c r="BE77" s="42"/>
      <c r="BF77" s="42"/>
      <c r="BG77" s="42"/>
      <c r="BI77" s="42"/>
      <c r="BJ77" s="42"/>
      <c r="BL77" s="42"/>
      <c r="BM77" s="42"/>
      <c r="BN77" s="42"/>
      <c r="BP77" s="42"/>
      <c r="BQ77" s="42"/>
      <c r="BS77" s="42"/>
      <c r="BT77" s="15"/>
      <c r="BU77" s="42"/>
    </row>
    <row r="78" spans="1:73" x14ac:dyDescent="0.25">
      <c r="A78" s="42"/>
      <c r="B78" s="1">
        <f t="shared" si="40"/>
        <v>0</v>
      </c>
      <c r="E78" s="42"/>
      <c r="F78" s="45">
        <f t="shared" si="41"/>
        <v>0</v>
      </c>
      <c r="G78" s="42"/>
      <c r="H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Y78" s="42"/>
      <c r="AC78" s="42"/>
      <c r="AD78" s="42"/>
      <c r="AE78" s="42"/>
      <c r="AG78" s="42"/>
      <c r="AH78" s="42"/>
      <c r="AI78" s="53"/>
      <c r="AJ78" s="42"/>
      <c r="AK78" s="42"/>
      <c r="AL78" s="42"/>
      <c r="AN78" s="42"/>
      <c r="AO78" s="42"/>
      <c r="AQ78" s="42"/>
      <c r="AR78" s="42"/>
      <c r="AS78" s="42"/>
      <c r="AU78" s="42"/>
      <c r="AV78" s="42"/>
      <c r="AX78" s="42"/>
      <c r="AY78" s="42"/>
      <c r="AZ78" s="42"/>
      <c r="BB78" s="42"/>
      <c r="BC78" s="42"/>
      <c r="BD78" s="53"/>
      <c r="BE78" s="42"/>
      <c r="BF78" s="42"/>
      <c r="BG78" s="42"/>
      <c r="BI78" s="42"/>
      <c r="BJ78" s="42"/>
      <c r="BL78" s="42"/>
      <c r="BM78" s="42"/>
      <c r="BN78" s="42"/>
      <c r="BP78" s="42"/>
      <c r="BQ78" s="42"/>
      <c r="BS78" s="42"/>
      <c r="BT78" s="15"/>
      <c r="BU78" s="42"/>
    </row>
    <row r="79" spans="1:73" x14ac:dyDescent="0.25">
      <c r="A79" s="42"/>
      <c r="B79" s="1">
        <f t="shared" si="40"/>
        <v>0</v>
      </c>
      <c r="E79" s="42"/>
      <c r="F79" s="45">
        <f t="shared" si="41"/>
        <v>0</v>
      </c>
      <c r="G79" s="42"/>
      <c r="H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Y79" s="42"/>
      <c r="AC79" s="42"/>
      <c r="AD79" s="42"/>
      <c r="AE79" s="42"/>
      <c r="AG79" s="42"/>
      <c r="AH79" s="42"/>
      <c r="AI79" s="53"/>
      <c r="AJ79" s="42"/>
      <c r="AK79" s="42"/>
      <c r="AL79" s="42"/>
      <c r="AN79" s="42"/>
      <c r="AO79" s="42"/>
      <c r="AQ79" s="42"/>
      <c r="AR79" s="42"/>
      <c r="AS79" s="42"/>
      <c r="AU79" s="42"/>
      <c r="AV79" s="42"/>
      <c r="AX79" s="42"/>
      <c r="AY79" s="42"/>
      <c r="AZ79" s="42"/>
      <c r="BB79" s="42"/>
      <c r="BC79" s="42"/>
      <c r="BD79" s="53"/>
      <c r="BE79" s="42"/>
      <c r="BF79" s="42"/>
      <c r="BG79" s="42"/>
      <c r="BI79" s="42"/>
      <c r="BJ79" s="42"/>
      <c r="BL79" s="42"/>
      <c r="BM79" s="42"/>
      <c r="BN79" s="42"/>
      <c r="BP79" s="42"/>
      <c r="BQ79" s="42"/>
      <c r="BS79" s="42"/>
      <c r="BT79" s="15"/>
      <c r="BU79" s="42"/>
    </row>
    <row r="80" spans="1:73" x14ac:dyDescent="0.25">
      <c r="A80" s="42"/>
      <c r="E80" s="42"/>
      <c r="F80" s="45">
        <f t="shared" si="41"/>
        <v>0</v>
      </c>
      <c r="G80" s="42"/>
      <c r="H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Y80" s="42"/>
      <c r="AC80" s="42"/>
      <c r="AD80" s="42"/>
      <c r="AE80" s="42"/>
      <c r="AG80" s="42"/>
      <c r="AH80" s="42"/>
      <c r="AI80" s="53"/>
      <c r="AJ80" s="42"/>
      <c r="AK80" s="42"/>
      <c r="AL80" s="42"/>
      <c r="AN80" s="42"/>
      <c r="AO80" s="42"/>
      <c r="AQ80" s="42"/>
      <c r="AR80" s="42"/>
      <c r="AS80" s="42"/>
      <c r="AU80" s="42"/>
      <c r="AV80" s="42"/>
      <c r="AX80" s="42"/>
      <c r="AY80" s="42"/>
      <c r="AZ80" s="42"/>
      <c r="BB80" s="42"/>
      <c r="BC80" s="42"/>
      <c r="BD80" s="53"/>
      <c r="BE80" s="42"/>
      <c r="BF80" s="42"/>
      <c r="BG80" s="42"/>
      <c r="BI80" s="42"/>
      <c r="BJ80" s="42"/>
      <c r="BL80" s="42"/>
      <c r="BM80" s="42"/>
      <c r="BN80" s="42"/>
      <c r="BP80" s="42"/>
      <c r="BQ80" s="42"/>
      <c r="BS80" s="42"/>
      <c r="BT80" s="15"/>
      <c r="BU80" s="42"/>
    </row>
    <row r="81" spans="1:73" x14ac:dyDescent="0.25">
      <c r="A81" s="42"/>
      <c r="E81" s="42"/>
      <c r="F81" s="45">
        <f t="shared" si="41"/>
        <v>0</v>
      </c>
      <c r="G81" s="42"/>
      <c r="H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Y81" s="42"/>
      <c r="AC81" s="42"/>
      <c r="AD81" s="42"/>
      <c r="AE81" s="42"/>
      <c r="AG81" s="42"/>
      <c r="AH81" s="42"/>
      <c r="AI81" s="53"/>
      <c r="AJ81" s="42"/>
      <c r="AK81" s="42"/>
      <c r="AL81" s="42"/>
      <c r="AN81" s="42"/>
      <c r="AO81" s="42"/>
      <c r="AQ81" s="42"/>
      <c r="AR81" s="42"/>
      <c r="AS81" s="42"/>
      <c r="AU81" s="42"/>
      <c r="AV81" s="42"/>
      <c r="AX81" s="42"/>
      <c r="AY81" s="42"/>
      <c r="AZ81" s="42"/>
      <c r="BB81" s="42"/>
      <c r="BC81" s="42"/>
      <c r="BD81" s="53"/>
      <c r="BE81" s="42"/>
      <c r="BF81" s="42"/>
      <c r="BG81" s="42"/>
      <c r="BI81" s="42"/>
      <c r="BJ81" s="42"/>
      <c r="BL81" s="42"/>
      <c r="BM81" s="42"/>
      <c r="BN81" s="42"/>
      <c r="BP81" s="42"/>
      <c r="BQ81" s="42"/>
      <c r="BS81" s="42"/>
      <c r="BU81" s="42"/>
    </row>
    <row r="82" spans="1:73" x14ac:dyDescent="0.25">
      <c r="A82" s="42"/>
      <c r="E82" s="42"/>
      <c r="F82" s="45">
        <f t="shared" si="41"/>
        <v>0</v>
      </c>
      <c r="G82" s="42"/>
      <c r="H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Y82" s="42"/>
      <c r="AC82" s="42"/>
      <c r="AD82" s="42"/>
      <c r="AE82" s="42"/>
      <c r="AG82" s="42"/>
      <c r="AH82" s="42"/>
      <c r="AI82" s="53"/>
      <c r="AJ82" s="42"/>
      <c r="AK82" s="42"/>
      <c r="AL82" s="42"/>
      <c r="AN82" s="42"/>
      <c r="AO82" s="42"/>
      <c r="AQ82" s="42"/>
      <c r="AR82" s="42"/>
      <c r="AS82" s="42"/>
      <c r="AU82" s="42"/>
      <c r="AV82" s="42"/>
      <c r="AX82" s="42"/>
      <c r="AY82" s="42"/>
      <c r="AZ82" s="42"/>
      <c r="BB82" s="42"/>
      <c r="BC82" s="42"/>
      <c r="BD82" s="53"/>
      <c r="BE82" s="42"/>
      <c r="BF82" s="42"/>
      <c r="BG82" s="42"/>
      <c r="BI82" s="42"/>
      <c r="BJ82" s="42"/>
      <c r="BL82" s="42"/>
      <c r="BM82" s="42"/>
      <c r="BN82" s="42"/>
      <c r="BP82" s="42"/>
      <c r="BQ82" s="42"/>
      <c r="BS82" s="42"/>
      <c r="BU82" s="42"/>
    </row>
    <row r="83" spans="1:73" x14ac:dyDescent="0.25">
      <c r="A83" s="42"/>
      <c r="E83" s="42"/>
      <c r="F83" s="45">
        <f t="shared" si="41"/>
        <v>0</v>
      </c>
      <c r="G83" s="42"/>
      <c r="H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Y83" s="42"/>
      <c r="AC83" s="42"/>
      <c r="AD83" s="42"/>
      <c r="AE83" s="42"/>
      <c r="AG83" s="42"/>
      <c r="AH83" s="42"/>
      <c r="AI83" s="53"/>
      <c r="AJ83" s="42"/>
      <c r="AN83" s="42"/>
      <c r="AO83" s="42"/>
      <c r="AQ83" s="42"/>
      <c r="AR83" s="42"/>
      <c r="AS83" s="42"/>
      <c r="AU83" s="42"/>
      <c r="AV83" s="42"/>
      <c r="AX83" s="42"/>
      <c r="AY83" s="42"/>
      <c r="AZ83" s="42"/>
      <c r="BB83" s="42"/>
      <c r="BC83" s="42"/>
      <c r="BD83" s="53"/>
      <c r="BE83" s="42"/>
      <c r="BF83" s="42"/>
      <c r="BG83" s="42"/>
      <c r="BI83" s="42"/>
      <c r="BJ83" s="42"/>
      <c r="BL83" s="42"/>
      <c r="BM83" s="42"/>
      <c r="BN83" s="42"/>
      <c r="BP83" s="42"/>
      <c r="BQ83" s="42"/>
      <c r="BS83" s="42"/>
      <c r="BU83" s="42"/>
    </row>
    <row r="84" spans="1:73" x14ac:dyDescent="0.25">
      <c r="A84" s="42"/>
      <c r="E84" s="42"/>
      <c r="F84" s="45">
        <f t="shared" si="41"/>
        <v>0</v>
      </c>
      <c r="G84" s="42"/>
      <c r="H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Y84" s="42"/>
      <c r="AC84" s="42"/>
      <c r="AD84" s="42"/>
      <c r="AE84" s="42"/>
      <c r="AG84" s="42"/>
      <c r="AH84" s="42"/>
      <c r="AI84" s="53"/>
      <c r="AJ84" s="42"/>
      <c r="AN84" s="42"/>
      <c r="AO84" s="42"/>
      <c r="AQ84" s="42"/>
      <c r="AR84" s="42"/>
      <c r="AS84" s="42"/>
      <c r="AU84" s="42"/>
      <c r="AV84" s="42"/>
      <c r="AX84" s="42"/>
      <c r="AY84" s="42"/>
      <c r="AZ84" s="42"/>
      <c r="BB84" s="42"/>
      <c r="BC84" s="42"/>
      <c r="BD84" s="53"/>
      <c r="BE84" s="42"/>
      <c r="BF84" s="42"/>
      <c r="BG84" s="42"/>
      <c r="BI84" s="42"/>
      <c r="BJ84" s="42"/>
      <c r="BL84" s="42"/>
      <c r="BM84" s="42"/>
      <c r="BN84" s="42"/>
      <c r="BP84" s="42"/>
      <c r="BQ84" s="42"/>
      <c r="BS84" s="42"/>
      <c r="BU84" s="42"/>
    </row>
    <row r="85" spans="1:73" x14ac:dyDescent="0.25">
      <c r="A85" s="42"/>
      <c r="E85" s="42"/>
      <c r="F85" s="45">
        <f t="shared" si="41"/>
        <v>0</v>
      </c>
      <c r="G85" s="42"/>
      <c r="H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Y85" s="42"/>
      <c r="AC85" s="42"/>
      <c r="AD85" s="42"/>
      <c r="AE85" s="42"/>
      <c r="AG85" s="42"/>
      <c r="AH85" s="42"/>
      <c r="AI85" s="53"/>
      <c r="AJ85" s="42"/>
      <c r="AN85" s="42"/>
      <c r="AO85" s="42"/>
      <c r="AQ85" s="42"/>
      <c r="AR85" s="42"/>
      <c r="AS85" s="42"/>
      <c r="AU85" s="42"/>
      <c r="AV85" s="42"/>
      <c r="AX85" s="42"/>
      <c r="AY85" s="42"/>
      <c r="AZ85" s="42"/>
      <c r="BB85" s="42"/>
      <c r="BC85" s="42"/>
      <c r="BD85" s="53"/>
      <c r="BE85" s="42"/>
      <c r="BF85" s="42"/>
      <c r="BG85" s="42"/>
      <c r="BI85" s="42"/>
      <c r="BJ85" s="42"/>
      <c r="BL85" s="42"/>
      <c r="BM85" s="42"/>
      <c r="BN85" s="42"/>
      <c r="BP85" s="42"/>
      <c r="BQ85" s="42"/>
      <c r="BS85" s="42"/>
      <c r="BU85" s="42"/>
    </row>
    <row r="86" spans="1:73" x14ac:dyDescent="0.25">
      <c r="A86" s="42"/>
      <c r="E86" s="42"/>
      <c r="F86" s="45">
        <f t="shared" si="41"/>
        <v>0</v>
      </c>
      <c r="G86" s="42"/>
      <c r="H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Y86" s="42"/>
      <c r="AC86" s="42"/>
      <c r="AD86" s="42"/>
      <c r="AE86" s="42"/>
      <c r="AG86" s="42"/>
      <c r="AH86" s="42"/>
      <c r="AI86" s="53"/>
      <c r="AJ86" s="42"/>
      <c r="AN86" s="42"/>
      <c r="AO86" s="42"/>
      <c r="AQ86" s="42"/>
      <c r="AR86" s="42"/>
      <c r="AS86" s="42"/>
      <c r="AU86" s="42"/>
      <c r="AV86" s="42"/>
      <c r="AX86" s="42"/>
      <c r="AY86" s="42"/>
      <c r="AZ86" s="42"/>
      <c r="BB86" s="42"/>
      <c r="BC86" s="42"/>
      <c r="BD86" s="53"/>
      <c r="BE86" s="42"/>
      <c r="BF86" s="42"/>
      <c r="BG86" s="42"/>
      <c r="BI86" s="42"/>
      <c r="BJ86" s="42"/>
      <c r="BL86" s="42"/>
      <c r="BM86" s="42"/>
      <c r="BN86" s="42"/>
      <c r="BP86" s="42"/>
      <c r="BQ86" s="42"/>
      <c r="BS86" s="42"/>
      <c r="BU86" s="42"/>
    </row>
    <row r="87" spans="1:73" x14ac:dyDescent="0.25">
      <c r="A87" s="42"/>
      <c r="E87" s="42"/>
      <c r="F87" s="45">
        <f t="shared" si="41"/>
        <v>0</v>
      </c>
      <c r="G87" s="42"/>
      <c r="H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Y87" s="42"/>
      <c r="AC87" s="42"/>
      <c r="AD87" s="42"/>
      <c r="AE87" s="42"/>
      <c r="AG87" s="42"/>
      <c r="AH87" s="42"/>
      <c r="AI87" s="53"/>
      <c r="AJ87" s="42"/>
      <c r="AN87" s="42"/>
      <c r="AO87" s="42"/>
      <c r="AQ87" s="42"/>
      <c r="AR87" s="42"/>
      <c r="AS87" s="42"/>
      <c r="AU87" s="42"/>
      <c r="AV87" s="42"/>
      <c r="AX87" s="42"/>
      <c r="AY87" s="42"/>
      <c r="AZ87" s="42"/>
      <c r="BB87" s="42"/>
      <c r="BC87" s="42"/>
      <c r="BD87" s="53"/>
      <c r="BE87" s="42"/>
      <c r="BF87" s="42"/>
      <c r="BG87" s="42"/>
      <c r="BI87" s="42"/>
      <c r="BJ87" s="42"/>
      <c r="BL87" s="42"/>
      <c r="BM87" s="42"/>
      <c r="BN87" s="42"/>
      <c r="BP87" s="42"/>
      <c r="BQ87" s="42"/>
      <c r="BS87" s="42"/>
      <c r="BU87" s="42"/>
    </row>
    <row r="88" spans="1:73" x14ac:dyDescent="0.25">
      <c r="A88" s="42"/>
      <c r="E88" s="42"/>
      <c r="F88" s="45">
        <f t="shared" si="41"/>
        <v>0</v>
      </c>
      <c r="G88" s="42"/>
      <c r="H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Y88" s="42"/>
      <c r="AC88" s="42"/>
      <c r="AD88" s="42"/>
      <c r="AE88" s="42"/>
      <c r="AG88" s="42"/>
      <c r="AH88" s="42"/>
      <c r="AI88" s="53"/>
      <c r="AJ88" s="42"/>
      <c r="AN88" s="42"/>
      <c r="AO88" s="42"/>
      <c r="AQ88" s="42"/>
      <c r="AR88" s="42"/>
      <c r="AS88" s="42"/>
      <c r="AU88" s="42"/>
      <c r="AV88" s="42"/>
      <c r="BB88" s="42"/>
      <c r="BC88" s="42"/>
      <c r="BD88" s="53"/>
      <c r="BE88" s="42"/>
      <c r="BF88" s="42"/>
      <c r="BG88" s="42"/>
      <c r="BI88" s="42"/>
      <c r="BJ88" s="42"/>
      <c r="BP88" s="42"/>
      <c r="BQ88" s="42"/>
      <c r="BS88" s="42"/>
      <c r="BU88" s="42"/>
    </row>
    <row r="89" spans="1:73" x14ac:dyDescent="0.25">
      <c r="A89" s="42"/>
      <c r="E89" s="42"/>
      <c r="F89" s="45">
        <f t="shared" si="41"/>
        <v>0</v>
      </c>
      <c r="G89" s="42"/>
      <c r="H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Y89" s="42"/>
      <c r="AC89" s="42"/>
      <c r="AD89" s="42"/>
      <c r="AE89" s="42"/>
      <c r="AG89" s="42"/>
      <c r="AH89" s="42"/>
      <c r="AI89" s="53"/>
      <c r="AJ89" s="42"/>
      <c r="AN89" s="42"/>
      <c r="AO89" s="42"/>
      <c r="AQ89" s="42"/>
      <c r="AR89" s="42"/>
      <c r="AS89" s="42"/>
      <c r="AU89" s="42"/>
      <c r="AV89" s="42"/>
      <c r="BB89" s="42"/>
      <c r="BC89" s="42"/>
      <c r="BD89" s="53"/>
      <c r="BE89" s="42"/>
      <c r="BF89" s="42"/>
      <c r="BG89" s="42"/>
      <c r="BI89" s="42"/>
      <c r="BJ89" s="42"/>
      <c r="BP89" s="42"/>
      <c r="BQ89" s="42"/>
      <c r="BS89" s="42"/>
      <c r="BU89" s="42"/>
    </row>
    <row r="90" spans="1:73" x14ac:dyDescent="0.25">
      <c r="A90" s="42"/>
      <c r="E90" s="42"/>
      <c r="F90" s="45">
        <f t="shared" si="41"/>
        <v>0</v>
      </c>
      <c r="G90" s="42"/>
      <c r="H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Y90" s="42"/>
      <c r="AC90" s="42"/>
      <c r="AD90" s="42"/>
      <c r="AE90" s="42"/>
      <c r="AG90" s="42"/>
      <c r="AH90" s="42"/>
      <c r="AI90" s="53"/>
      <c r="AJ90" s="42"/>
      <c r="AU90" s="42"/>
      <c r="AV90" s="42"/>
      <c r="BD90" s="53"/>
      <c r="BE90" s="42"/>
      <c r="BF90" s="42"/>
      <c r="BG90" s="42"/>
      <c r="BP90" s="42"/>
      <c r="BQ90" s="42"/>
      <c r="BS90" s="42"/>
      <c r="BU90" s="42"/>
    </row>
    <row r="91" spans="1:73" x14ac:dyDescent="0.25">
      <c r="A91" s="42"/>
      <c r="E91" s="42"/>
      <c r="F91" s="45">
        <f t="shared" si="41"/>
        <v>0</v>
      </c>
      <c r="G91" s="42"/>
      <c r="H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Y91" s="42"/>
      <c r="AC91" s="42"/>
      <c r="AD91" s="42"/>
      <c r="AE91" s="42"/>
      <c r="AG91" s="42"/>
      <c r="AH91" s="42"/>
      <c r="AI91" s="53"/>
      <c r="AJ91" s="42"/>
      <c r="AU91" s="42"/>
      <c r="AV91" s="42"/>
      <c r="BD91" s="53"/>
      <c r="BE91" s="42"/>
      <c r="BF91" s="42"/>
      <c r="BG91" s="42"/>
      <c r="BP91" s="42"/>
      <c r="BQ91" s="42"/>
      <c r="BS91" s="42"/>
      <c r="BU91" s="42"/>
    </row>
    <row r="92" spans="1:73" x14ac:dyDescent="0.25">
      <c r="E92" s="42"/>
      <c r="F92" s="45">
        <f t="shared" si="41"/>
        <v>0</v>
      </c>
      <c r="G92" s="42"/>
      <c r="H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AC92" s="42"/>
      <c r="AD92" s="42"/>
      <c r="AE92" s="42"/>
      <c r="AG92" s="42"/>
      <c r="AH92" s="42"/>
      <c r="AI92" s="42"/>
      <c r="AJ92" s="42"/>
      <c r="AU92" s="42"/>
      <c r="AV92" s="42"/>
      <c r="BD92" s="42"/>
    </row>
    <row r="93" spans="1:73" x14ac:dyDescent="0.25">
      <c r="E93" s="42"/>
      <c r="F93" s="45">
        <f t="shared" si="41"/>
        <v>0</v>
      </c>
      <c r="G93" s="42"/>
      <c r="H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AC93" s="42"/>
      <c r="AD93" s="42"/>
      <c r="AE93" s="42"/>
      <c r="AG93" s="42"/>
      <c r="AH93" s="42"/>
      <c r="AI93" s="42"/>
      <c r="AJ93" s="42"/>
      <c r="AU93" s="42"/>
      <c r="AV93" s="42"/>
      <c r="BD93" s="42"/>
    </row>
    <row r="94" spans="1:73" x14ac:dyDescent="0.25">
      <c r="F94" s="1">
        <f t="shared" si="41"/>
        <v>0</v>
      </c>
      <c r="AD94" s="42"/>
      <c r="AE94" s="42"/>
      <c r="AG94" s="42"/>
      <c r="AH94" s="42"/>
      <c r="AI94" s="42"/>
      <c r="AJ94" s="42"/>
      <c r="AU94" s="42"/>
      <c r="AV94" s="42"/>
      <c r="BD94" s="42"/>
    </row>
    <row r="95" spans="1:73" x14ac:dyDescent="0.25">
      <c r="F95" s="1">
        <f t="shared" si="41"/>
        <v>0</v>
      </c>
      <c r="AG95" s="42"/>
      <c r="AH95" s="42"/>
      <c r="AI95" s="42"/>
      <c r="AJ95" s="42"/>
      <c r="AU95" s="42"/>
      <c r="AV95" s="42"/>
      <c r="BD95" s="42"/>
    </row>
  </sheetData>
  <sheetProtection insertRows="0" sort="0" autoFilter="0"/>
  <autoFilter ref="A4:BT95"/>
  <mergeCells count="11">
    <mergeCell ref="BU3:BU4"/>
    <mergeCell ref="A2:BT2"/>
    <mergeCell ref="AD3:AJ3"/>
    <mergeCell ref="AK3:AQ3"/>
    <mergeCell ref="AR3:AX3"/>
    <mergeCell ref="AY3:BE3"/>
    <mergeCell ref="BM3:BS3"/>
    <mergeCell ref="BF3:BL3"/>
    <mergeCell ref="G3:AC3"/>
    <mergeCell ref="A3:E3"/>
    <mergeCell ref="BT3:BT4"/>
  </mergeCells>
  <conditionalFormatting sqref="Y8:Y40">
    <cfRule type="cellIs" dxfId="59" priority="41" operator="equal">
      <formula>"-"</formula>
    </cfRule>
  </conditionalFormatting>
  <conditionalFormatting sqref="I7:I40">
    <cfRule type="containsText" dxfId="58" priority="21" operator="containsText" text="N-1">
      <formula>NOT(ISERROR(SEARCH("N-1",I7)))</formula>
    </cfRule>
    <cfRule type="cellIs" dxfId="57" priority="24" operator="equal">
      <formula>"RD"</formula>
    </cfRule>
    <cfRule type="cellIs" dxfId="56" priority="25" operator="equal">
      <formula>"MTT"</formula>
    </cfRule>
    <cfRule type="cellIs" dxfId="55" priority="26" operator="equal">
      <formula>"MAT-1"</formula>
    </cfRule>
    <cfRule type="cellIs" dxfId="54" priority="27" operator="equal">
      <formula>"MA-1"</formula>
    </cfRule>
    <cfRule type="cellIs" dxfId="53" priority="28" operator="equal">
      <formula>"EDUC"</formula>
    </cfRule>
    <cfRule type="cellIs" dxfId="52" priority="29" operator="equal">
      <formula>"EDUC"</formula>
    </cfRule>
    <cfRule type="cellIs" dxfId="51" priority="30" operator="equal">
      <formula>"EC"</formula>
    </cfRule>
    <cfRule type="cellIs" dxfId="50" priority="31" operator="equal">
      <formula>"RG"</formula>
    </cfRule>
  </conditionalFormatting>
  <conditionalFormatting sqref="Y7">
    <cfRule type="cellIs" dxfId="49" priority="23" operator="equal">
      <formula>"-"</formula>
    </cfRule>
  </conditionalFormatting>
  <conditionalFormatting sqref="H7:H40">
    <cfRule type="containsText" dxfId="48" priority="20" operator="containsText" text="MAINTIEN 1/2">
      <formula>NOT(ISERROR(SEARCH("MAINTIEN 1/2",H7)))</formula>
    </cfRule>
  </conditionalFormatting>
  <dataValidations count="1">
    <dataValidation type="list" allowBlank="1" showInputMessage="1" sqref="A7:A40">
      <formula1>OFFSET(SECUSIEGE,MATCH(E7,ETAB2,0)-1,0,COUNTIF(ETAB2,E7))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BASE!$H$1:$H$50</xm:f>
          </x14:formula1>
          <xm:sqref>AH7</xm:sqref>
        </x14:dataValidation>
        <x14:dataValidation type="list" allowBlank="1" showInputMessage="1" showErrorMessage="1">
          <x14:formula1>
            <xm:f>BASE!$O$1:$O$3</xm:f>
          </x14:formula1>
          <xm:sqref>H17:H40</xm:sqref>
        </x14:dataValidation>
        <x14:dataValidation type="list" allowBlank="1" showInputMessage="1" showErrorMessage="1">
          <x14:formula1>
            <xm:f>BASE!$O$1:$O$5</xm:f>
          </x14:formula1>
          <xm:sqref>H7:H16</xm:sqref>
        </x14:dataValidation>
        <x14:dataValidation type="list" allowBlank="1" showInputMessage="1" showErrorMessage="1">
          <x14:formula1>
            <xm:f>BASE!$Q$1:$Q$2</xm:f>
          </x14:formula1>
          <xm:sqref>AC7:AC40</xm:sqref>
        </x14:dataValidation>
        <x14:dataValidation type="list" allowBlank="1" showInputMessage="1" showErrorMessage="1">
          <x14:formula1>
            <xm:f>BASE!$J$1:$J$10</xm:f>
          </x14:formula1>
          <xm:sqref>E7:E40</xm:sqref>
        </x14:dataValidation>
        <x14:dataValidation type="list" allowBlank="1" showInputMessage="1" showErrorMessage="1">
          <x14:formula1>
            <xm:f>BASE!$H$1:$H$32</xm:f>
          </x14:formula1>
          <xm:sqref>AV7:AV40 BC7:BC40 AH8:AH40 AO7:AO40 BQ7:BQ40 BJ7:BJ40</xm:sqref>
        </x14:dataValidation>
        <x14:dataValidation type="list" allowBlank="1" showInputMessage="1" showErrorMessage="1">
          <x14:formula1>
            <xm:f>BASE!$L$1:$L$10</xm:f>
          </x14:formula1>
          <xm:sqref>G7:G40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  <pageSetUpPr fitToPage="1"/>
  </sheetPr>
  <dimension ref="A1:AJ27"/>
  <sheetViews>
    <sheetView workbookViewId="0">
      <selection activeCell="L16" sqref="L16"/>
    </sheetView>
  </sheetViews>
  <sheetFormatPr baseColWidth="10" defaultRowHeight="15" x14ac:dyDescent="0.25"/>
  <cols>
    <col min="1" max="1" width="14" bestFit="1" customWidth="1"/>
    <col min="4" max="5" width="11.42578125" hidden="1" customWidth="1"/>
    <col min="8" max="9" width="11.42578125" hidden="1" customWidth="1"/>
    <col min="10" max="10" width="11.42578125" customWidth="1"/>
    <col min="13" max="14" width="11.42578125" hidden="1" customWidth="1"/>
    <col min="16" max="17" width="11.42578125" hidden="1" customWidth="1"/>
    <col min="20" max="21" width="11.42578125" hidden="1" customWidth="1"/>
  </cols>
  <sheetData>
    <row r="1" spans="1:33" x14ac:dyDescent="0.25">
      <c r="A1" s="103" t="s">
        <v>0</v>
      </c>
      <c r="B1" s="104" t="s">
        <v>1</v>
      </c>
      <c r="C1" s="104" t="s">
        <v>2</v>
      </c>
      <c r="D1" s="100" t="s">
        <v>62</v>
      </c>
      <c r="E1" s="100" t="s">
        <v>66</v>
      </c>
      <c r="F1" s="100" t="s">
        <v>61</v>
      </c>
      <c r="G1" s="100" t="s">
        <v>67</v>
      </c>
      <c r="H1" s="100" t="s">
        <v>63</v>
      </c>
      <c r="I1" s="100" t="s">
        <v>68</v>
      </c>
      <c r="J1" s="100" t="s">
        <v>70</v>
      </c>
      <c r="K1" s="100" t="s">
        <v>4</v>
      </c>
      <c r="L1" s="100" t="s">
        <v>50</v>
      </c>
      <c r="M1" s="100" t="s">
        <v>8</v>
      </c>
      <c r="N1" s="100" t="s">
        <v>9</v>
      </c>
      <c r="O1" s="100" t="s">
        <v>52</v>
      </c>
      <c r="P1" s="100" t="s">
        <v>10</v>
      </c>
      <c r="Q1" s="100" t="s">
        <v>11</v>
      </c>
      <c r="R1" s="100" t="s">
        <v>51</v>
      </c>
      <c r="S1" s="100" t="s">
        <v>53</v>
      </c>
      <c r="T1" s="100" t="s">
        <v>12</v>
      </c>
      <c r="U1" s="100" t="s">
        <v>13</v>
      </c>
      <c r="V1" s="100" t="s">
        <v>14</v>
      </c>
      <c r="W1" s="100" t="s">
        <v>71</v>
      </c>
      <c r="X1" s="100" t="s">
        <v>69</v>
      </c>
    </row>
    <row r="2" spans="1:33" ht="24.75" customHeight="1" x14ac:dyDescent="0.25">
      <c r="A2" s="103"/>
      <c r="B2" s="104"/>
      <c r="C2" s="104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</row>
    <row r="3" spans="1:33" x14ac:dyDescent="0.25">
      <c r="A3" s="8">
        <f>+BASE!A1</f>
        <v>1</v>
      </c>
      <c r="B3" s="9" t="str">
        <f>+BASE!B1</f>
        <v>pierre</v>
      </c>
      <c r="C3" s="9">
        <f>+BASE!C1</f>
        <v>0</v>
      </c>
      <c r="D3" s="12">
        <f>SUMIFS('Arrêts maladie-AT-MAT-PAT-MTT'!$AC$7:$AC$40,'Arrêts maladie-AT-MAT-PAT-MTT'!$A$7:$A$40,'RECAP Maladie-AT-MAT-PAT-MTT'!A3,'Arrêts maladie-AT-MAT-PAT-MTT'!$AB$7:$AB$40,2015)</f>
        <v>0</v>
      </c>
      <c r="E3" s="12">
        <f>+SUMIFS(ARCHIVE!$AC$5:$AC$104,ARCHIVE!$A$5:$A$104,'RECAP Maladie-AT-MAT-PAT-MTT'!A3,ARCHIVE!$AB$5:$AB$104,2015)</f>
        <v>0</v>
      </c>
      <c r="F3" s="12">
        <f>SUMIFS('Arrêts maladie-AT-MAT-PAT-MTT'!$AC$7:$AC$40,'Arrêts maladie-AT-MAT-PAT-MTT'!$A$7:$A$40,'RECAP Maladie-AT-MAT-PAT-MTT'!A3,'Arrêts maladie-AT-MAT-PAT-MTT'!$AB$7:$AB$40,2016)</f>
        <v>0</v>
      </c>
      <c r="G3" s="12">
        <f>+SUMIFS(ARCHIVE!$AC$5:$AC$104,ARCHIVE!$A$5:$A$104,'RECAP Maladie-AT-MAT-PAT-MTT'!A3,ARCHIVE!$AB$5:$AB$104,2016)</f>
        <v>0</v>
      </c>
      <c r="H3" s="12">
        <f>SUMIFS('Arrêts maladie-AT-MAT-PAT-MTT'!$AC$7:$AC$40,'Arrêts maladie-AT-MAT-PAT-MTT'!$A$7:$A$40,'RECAP Maladie-AT-MAT-PAT-MTT'!A3,'Arrêts maladie-AT-MAT-PAT-MTT'!$AB$7:$AB$40,2017)</f>
        <v>0</v>
      </c>
      <c r="I3" s="12">
        <f>+SUMIFS(ARCHIVE!$AC$5:$AC$104,ARCHIVE!$A$5:$A$104,'RECAP Maladie-AT-MAT-PAT-MTT'!A3,ARCHIVE!$AB$5:$AB$104,2017)</f>
        <v>0</v>
      </c>
      <c r="J3" s="12">
        <f>SUMIFS('Arrêts maladie-AT-MAT-PAT-MTT'!$B$7:$B$40,'Arrêts maladie-AT-MAT-PAT-MTT'!$A$7:$A$40,'RECAP Maladie-AT-MAT-PAT-MTT'!A3,'Arrêts maladie-AT-MAT-PAT-MTT'!$AB$7:$AB$40,2016)</f>
        <v>0</v>
      </c>
      <c r="K3" s="12">
        <f>+SUMIF('Arrêts maladie-AT-MAT-PAT-MTT'!$A$7:$A$102,A3,'Arrêts maladie-AT-MAT-PAT-MTT'!$B$7:$B$102)</f>
        <v>0</v>
      </c>
      <c r="L3" s="5">
        <f>+M3+N3</f>
        <v>0</v>
      </c>
      <c r="M3" s="5">
        <f>SUMPRODUCT(('Arrêts maladie-AT-MAT-PAT-MTT'!$A$7:$A$105='RECAP Maladie-AT-MAT-PAT-MTT'!A3)*('Arrêts maladie-AT-MAT-PAT-MTT'!$G$7:$G$105=BASE!$L$3)*('Arrêts maladie-AT-MAT-PAT-MTT'!$B$7:$B$105))</f>
        <v>0</v>
      </c>
      <c r="N3" s="5">
        <f>SUMPRODUCT(('Arrêts maladie-AT-MAT-PAT-MTT'!$A$7:$A$105='RECAP Maladie-AT-MAT-PAT-MTT'!A3)*('Arrêts maladie-AT-MAT-PAT-MTT'!$G$7:$G$105=BASE!$L$4)*('Arrêts maladie-AT-MAT-PAT-MTT'!$B$7:$B$105))</f>
        <v>0</v>
      </c>
      <c r="O3" s="5">
        <f>+P3+Q3</f>
        <v>0</v>
      </c>
      <c r="P3" s="5">
        <f>SUMPRODUCT(('Arrêts maladie-AT-MAT-PAT-MTT'!$A$7:$A$105='RECAP Maladie-AT-MAT-PAT-MTT'!A3)*('Arrêts maladie-AT-MAT-PAT-MTT'!$G$7:$G$105=BASE!$L$1)*('Arrêts maladie-AT-MAT-PAT-MTT'!$B$7:$B$105))</f>
        <v>0</v>
      </c>
      <c r="Q3" s="5">
        <f>SUMPRODUCT(('Arrêts maladie-AT-MAT-PAT-MTT'!$A$7:$A$105='RECAP Maladie-AT-MAT-PAT-MTT'!A3)*('Arrêts maladie-AT-MAT-PAT-MTT'!$G$7:$G$105=BASE!$L$2)*('Arrêts maladie-AT-MAT-PAT-MTT'!$B$7:$B$105))</f>
        <v>0</v>
      </c>
      <c r="R3" s="5">
        <f>SUMPRODUCT(('Arrêts maladie-AT-MAT-PAT-MTT'!$A$7:$A$105='RECAP Maladie-AT-MAT-PAT-MTT'!A3)*('Arrêts maladie-AT-MAT-PAT-MTT'!$G$7:$G$105=BASE!$L$8)*('Arrêts maladie-AT-MAT-PAT-MTT'!$B$7:$B$105))</f>
        <v>0</v>
      </c>
      <c r="S3" s="5">
        <f>+T3+U3</f>
        <v>0</v>
      </c>
      <c r="T3" s="5">
        <f>SUMPRODUCT(('Arrêts maladie-AT-MAT-PAT-MTT'!$A$7:$A$105='RECAP Maladie-AT-MAT-PAT-MTT'!A3)*('Arrêts maladie-AT-MAT-PAT-MTT'!$G$7:$G$105=BASE!$L$5)*('Arrêts maladie-AT-MAT-PAT-MTT'!$B$7:$B$105))</f>
        <v>0</v>
      </c>
      <c r="U3" s="5">
        <f>SUMPRODUCT(('Arrêts maladie-AT-MAT-PAT-MTT'!$A$7:$A$105='RECAP Maladie-AT-MAT-PAT-MTT'!A3)*('Arrêts maladie-AT-MAT-PAT-MTT'!$G$7:$G$105=BASE!$L$6)*('Arrêts maladie-AT-MAT-PAT-MTT'!$B$7:$B$105))</f>
        <v>0</v>
      </c>
      <c r="V3" s="5">
        <f>SUMPRODUCT(('Arrêts maladie-AT-MAT-PAT-MTT'!$A$7:$A$105='RECAP Maladie-AT-MAT-PAT-MTT'!A3)*('Arrêts maladie-AT-MAT-PAT-MTT'!$G$7:$G$105=BASE!$L$7)*('Arrêts maladie-AT-MAT-PAT-MTT'!$B$7:$B$105))</f>
        <v>0</v>
      </c>
      <c r="W3" s="12">
        <f>+SUMIFS(ARCHIVE!$B$5:$B$104,ARCHIVE!$A$5:$A$104,'RECAP Maladie-AT-MAT-PAT-MTT'!A3,ARCHIVE!$AB$5:$AB$104,2016)</f>
        <v>0</v>
      </c>
      <c r="X3" s="12">
        <f>+SUMIF(ARCHIVE!$A$5:$A$104,'RECAP Maladie-AT-MAT-PAT-MTT'!A3,ARCHIVE!$X$5:$X$104)</f>
        <v>0</v>
      </c>
    </row>
    <row r="4" spans="1:33" x14ac:dyDescent="0.25">
      <c r="A4" s="8">
        <f>+BASE!A2</f>
        <v>2</v>
      </c>
      <c r="B4" s="9" t="str">
        <f>+BASE!B2</f>
        <v>paul</v>
      </c>
      <c r="C4" s="9">
        <f>+BASE!C2</f>
        <v>0</v>
      </c>
      <c r="D4" s="12">
        <f>SUMIFS('Arrêts maladie-AT-MAT-PAT-MTT'!$AC$7:$AC$40,'Arrêts maladie-AT-MAT-PAT-MTT'!$A$7:$A$40,'RECAP Maladie-AT-MAT-PAT-MTT'!A4,'Arrêts maladie-AT-MAT-PAT-MTT'!$AB$7:$AB$40,2015)</f>
        <v>0</v>
      </c>
      <c r="E4" s="12">
        <f>+SUMIFS(ARCHIVE!$AC$5:$AC$104,ARCHIVE!$A$5:$A$104,'RECAP Maladie-AT-MAT-PAT-MTT'!A4,ARCHIVE!$AB$5:$AB$104,2015)</f>
        <v>0</v>
      </c>
      <c r="F4" s="12">
        <f>SUMIFS('Arrêts maladie-AT-MAT-PAT-MTT'!$AC$7:$AC$40,'Arrêts maladie-AT-MAT-PAT-MTT'!$A$7:$A$40,'RECAP Maladie-AT-MAT-PAT-MTT'!A4,'Arrêts maladie-AT-MAT-PAT-MTT'!$AB$7:$AB$40,2016)</f>
        <v>0</v>
      </c>
      <c r="G4" s="12">
        <f>+SUMIFS(ARCHIVE!$AC$5:$AC$104,ARCHIVE!$A$5:$A$104,'RECAP Maladie-AT-MAT-PAT-MTT'!A4,ARCHIVE!$AB$5:$AB$104,2016)</f>
        <v>0</v>
      </c>
      <c r="H4" s="12">
        <f>SUMIFS('Arrêts maladie-AT-MAT-PAT-MTT'!$AC$7:$AC$40,'Arrêts maladie-AT-MAT-PAT-MTT'!$A$7:$A$40,'RECAP Maladie-AT-MAT-PAT-MTT'!A4,'Arrêts maladie-AT-MAT-PAT-MTT'!$AB$7:$AB$40,2017)</f>
        <v>0</v>
      </c>
      <c r="I4" s="12">
        <f>+SUMIFS(ARCHIVE!$AC$5:$AC$104,ARCHIVE!$A$5:$A$104,'RECAP Maladie-AT-MAT-PAT-MTT'!A4,ARCHIVE!$AB$5:$AB$104,2017)</f>
        <v>0</v>
      </c>
      <c r="J4" s="12">
        <f>SUMIFS('Arrêts maladie-AT-MAT-PAT-MTT'!$B$7:$B$40,'Arrêts maladie-AT-MAT-PAT-MTT'!$A$7:$A$40,'RECAP Maladie-AT-MAT-PAT-MTT'!A4,'Arrêts maladie-AT-MAT-PAT-MTT'!$AB$7:$AB$40,2016)</f>
        <v>0</v>
      </c>
      <c r="K4" s="12">
        <f>+SUMIF('Arrêts maladie-AT-MAT-PAT-MTT'!$A$7:$A$102,A4,'Arrêts maladie-AT-MAT-PAT-MTT'!$B$7:$B$102)</f>
        <v>0</v>
      </c>
      <c r="L4" s="5">
        <f t="shared" ref="L4:L19" si="0">+M4+N4</f>
        <v>0</v>
      </c>
      <c r="M4" s="5">
        <f>SUMPRODUCT(('Arrêts maladie-AT-MAT-PAT-MTT'!$A$7:$A$105='RECAP Maladie-AT-MAT-PAT-MTT'!A4)*('Arrêts maladie-AT-MAT-PAT-MTT'!$G$7:$G$105=BASE!$L$3)*('Arrêts maladie-AT-MAT-PAT-MTT'!$B$7:$B$105))</f>
        <v>0</v>
      </c>
      <c r="N4" s="5">
        <f>SUMPRODUCT(('Arrêts maladie-AT-MAT-PAT-MTT'!$A$7:$A$105='RECAP Maladie-AT-MAT-PAT-MTT'!A4)*('Arrêts maladie-AT-MAT-PAT-MTT'!$G$7:$G$105=BASE!$L$4)*('Arrêts maladie-AT-MAT-PAT-MTT'!$B$7:$B$105))</f>
        <v>0</v>
      </c>
      <c r="O4" s="5">
        <f t="shared" ref="O4:O19" si="1">+P4+Q4</f>
        <v>0</v>
      </c>
      <c r="P4" s="5">
        <f>SUMPRODUCT(('Arrêts maladie-AT-MAT-PAT-MTT'!$A$7:$A$105='RECAP Maladie-AT-MAT-PAT-MTT'!A4)*('Arrêts maladie-AT-MAT-PAT-MTT'!$G$7:$G$105=BASE!$L$1)*('Arrêts maladie-AT-MAT-PAT-MTT'!$B$7:$B$105))</f>
        <v>0</v>
      </c>
      <c r="Q4" s="5">
        <f>SUMPRODUCT(('Arrêts maladie-AT-MAT-PAT-MTT'!$A$7:$A$105='RECAP Maladie-AT-MAT-PAT-MTT'!A4)*('Arrêts maladie-AT-MAT-PAT-MTT'!$G$7:$G$105=BASE!$L$2)*('Arrêts maladie-AT-MAT-PAT-MTT'!$B$7:$B$105))</f>
        <v>0</v>
      </c>
      <c r="R4" s="5">
        <f>SUMPRODUCT(('Arrêts maladie-AT-MAT-PAT-MTT'!$A$7:$A$105='RECAP Maladie-AT-MAT-PAT-MTT'!A4)*('Arrêts maladie-AT-MAT-PAT-MTT'!$G$7:$G$105=BASE!$L$8)*('Arrêts maladie-AT-MAT-PAT-MTT'!$B$7:$B$105))</f>
        <v>0</v>
      </c>
      <c r="S4" s="5">
        <f t="shared" ref="S4:S19" si="2">+T4+U4</f>
        <v>0</v>
      </c>
      <c r="T4" s="5">
        <f>SUMPRODUCT(('Arrêts maladie-AT-MAT-PAT-MTT'!$A$7:$A$105='RECAP Maladie-AT-MAT-PAT-MTT'!A4)*('Arrêts maladie-AT-MAT-PAT-MTT'!$G$7:$G$105=BASE!$L$5)*('Arrêts maladie-AT-MAT-PAT-MTT'!$B$7:$B$105))</f>
        <v>0</v>
      </c>
      <c r="U4" s="5">
        <f>SUMPRODUCT(('Arrêts maladie-AT-MAT-PAT-MTT'!$A$7:$A$105='RECAP Maladie-AT-MAT-PAT-MTT'!A4)*('Arrêts maladie-AT-MAT-PAT-MTT'!$G$7:$G$105=BASE!$L$6)*('Arrêts maladie-AT-MAT-PAT-MTT'!$B$7:$B$105))</f>
        <v>0</v>
      </c>
      <c r="V4" s="5">
        <f>SUMPRODUCT(('Arrêts maladie-AT-MAT-PAT-MTT'!$A$7:$A$105='RECAP Maladie-AT-MAT-PAT-MTT'!A4)*('Arrêts maladie-AT-MAT-PAT-MTT'!$G$7:$G$105=BASE!$L$7)*('Arrêts maladie-AT-MAT-PAT-MTT'!$B$7:$B$105))</f>
        <v>0</v>
      </c>
      <c r="W4" s="12">
        <f>+SUMIFS(ARCHIVE!$B$5:$B$104,ARCHIVE!$A$5:$A$104,'RECAP Maladie-AT-MAT-PAT-MTT'!A4,ARCHIVE!$AB$5:$AB$104,2016)</f>
        <v>0</v>
      </c>
      <c r="X4" s="12">
        <f>+SUMIF(ARCHIVE!$A$5:$A$104,'RECAP Maladie-AT-MAT-PAT-MTT'!A4,ARCHIVE!$X$5:$X$104)</f>
        <v>0</v>
      </c>
    </row>
    <row r="5" spans="1:33" s="16" customFormat="1" ht="15" customHeight="1" x14ac:dyDescent="0.25">
      <c r="A5" s="8">
        <f>+BASE!A3</f>
        <v>3</v>
      </c>
      <c r="B5" s="9" t="str">
        <f>+BASE!B3</f>
        <v>jacques</v>
      </c>
      <c r="C5" s="9">
        <f>+BASE!C3</f>
        <v>0</v>
      </c>
      <c r="D5" s="12">
        <f>SUMIFS('Arrêts maladie-AT-MAT-PAT-MTT'!$AC$7:$AC$40,'Arrêts maladie-AT-MAT-PAT-MTT'!$A$7:$A$40,'RECAP Maladie-AT-MAT-PAT-MTT'!A5,'Arrêts maladie-AT-MAT-PAT-MTT'!$AB$7:$AB$40,2015)</f>
        <v>0</v>
      </c>
      <c r="E5" s="12">
        <f>+SUMIFS(ARCHIVE!$AC$5:$AC$104,ARCHIVE!$A$5:$A$104,'RECAP Maladie-AT-MAT-PAT-MTT'!A5,ARCHIVE!$AB$5:$AB$104,2015)</f>
        <v>0</v>
      </c>
      <c r="F5" s="12">
        <f>SUMIFS('Arrêts maladie-AT-MAT-PAT-MTT'!$AC$7:$AC$40,'Arrêts maladie-AT-MAT-PAT-MTT'!$A$7:$A$40,'RECAP Maladie-AT-MAT-PAT-MTT'!A5,'Arrêts maladie-AT-MAT-PAT-MTT'!$AB$7:$AB$40,2016)</f>
        <v>2</v>
      </c>
      <c r="G5" s="12">
        <f>+SUMIFS(ARCHIVE!$AC$5:$AC$104,ARCHIVE!$A$5:$A$104,'RECAP Maladie-AT-MAT-PAT-MTT'!A5,ARCHIVE!$AB$5:$AB$104,2016)</f>
        <v>0</v>
      </c>
      <c r="H5" s="12">
        <f>SUMIFS('Arrêts maladie-AT-MAT-PAT-MTT'!$AC$7:$AC$40,'Arrêts maladie-AT-MAT-PAT-MTT'!$A$7:$A$40,'RECAP Maladie-AT-MAT-PAT-MTT'!A5,'Arrêts maladie-AT-MAT-PAT-MTT'!$AB$7:$AB$40,2017)</f>
        <v>0</v>
      </c>
      <c r="I5" s="12">
        <f>+SUMIFS(ARCHIVE!$AC$5:$AC$104,ARCHIVE!$A$5:$A$104,'RECAP Maladie-AT-MAT-PAT-MTT'!A5,ARCHIVE!$AB$5:$AB$104,2017)</f>
        <v>0</v>
      </c>
      <c r="J5" s="12">
        <f>SUMIFS('Arrêts maladie-AT-MAT-PAT-MTT'!$B$7:$B$40,'Arrêts maladie-AT-MAT-PAT-MTT'!$A$7:$A$40,'RECAP Maladie-AT-MAT-PAT-MTT'!A5,'Arrêts maladie-AT-MAT-PAT-MTT'!$AB$7:$AB$40,2016)</f>
        <v>14</v>
      </c>
      <c r="K5" s="12">
        <f>+SUMIF('Arrêts maladie-AT-MAT-PAT-MTT'!$A$7:$A$102,A5,'Arrêts maladie-AT-MAT-PAT-MTT'!$B$7:$B$102)</f>
        <v>14</v>
      </c>
      <c r="L5" s="5">
        <f t="shared" si="0"/>
        <v>3</v>
      </c>
      <c r="M5" s="5">
        <f>SUMPRODUCT(('Arrêts maladie-AT-MAT-PAT-MTT'!$A$7:$A$105='RECAP Maladie-AT-MAT-PAT-MTT'!A5)*('Arrêts maladie-AT-MAT-PAT-MTT'!$G$7:$G$105=BASE!$L$3)*('Arrêts maladie-AT-MAT-PAT-MTT'!$B$7:$B$105))</f>
        <v>3</v>
      </c>
      <c r="N5" s="5">
        <f>SUMPRODUCT(('Arrêts maladie-AT-MAT-PAT-MTT'!$A$7:$A$105='RECAP Maladie-AT-MAT-PAT-MTT'!A5)*('Arrêts maladie-AT-MAT-PAT-MTT'!$G$7:$G$105=BASE!$L$4)*('Arrêts maladie-AT-MAT-PAT-MTT'!$B$7:$B$105))</f>
        <v>0</v>
      </c>
      <c r="O5" s="5">
        <f t="shared" si="1"/>
        <v>0</v>
      </c>
      <c r="P5" s="5">
        <f>SUMPRODUCT(('Arrêts maladie-AT-MAT-PAT-MTT'!$A$7:$A$105='RECAP Maladie-AT-MAT-PAT-MTT'!A5)*('Arrêts maladie-AT-MAT-PAT-MTT'!$G$7:$G$105=BASE!$L$1)*('Arrêts maladie-AT-MAT-PAT-MTT'!$B$7:$B$105))</f>
        <v>0</v>
      </c>
      <c r="Q5" s="5">
        <f>SUMPRODUCT(('Arrêts maladie-AT-MAT-PAT-MTT'!$A$7:$A$105='RECAP Maladie-AT-MAT-PAT-MTT'!A5)*('Arrêts maladie-AT-MAT-PAT-MTT'!$G$7:$G$105=BASE!$L$2)*('Arrêts maladie-AT-MAT-PAT-MTT'!$B$7:$B$105))</f>
        <v>0</v>
      </c>
      <c r="R5" s="5">
        <f>SUMPRODUCT(('Arrêts maladie-AT-MAT-PAT-MTT'!$A$7:$A$105='RECAP Maladie-AT-MAT-PAT-MTT'!A5)*('Arrêts maladie-AT-MAT-PAT-MTT'!$G$7:$G$105=BASE!$L$8)*('Arrêts maladie-AT-MAT-PAT-MTT'!$B$7:$B$105))</f>
        <v>11</v>
      </c>
      <c r="S5" s="5">
        <f t="shared" si="2"/>
        <v>0</v>
      </c>
      <c r="T5" s="5">
        <f>SUMPRODUCT(('Arrêts maladie-AT-MAT-PAT-MTT'!$A$7:$A$105='RECAP Maladie-AT-MAT-PAT-MTT'!A5)*('Arrêts maladie-AT-MAT-PAT-MTT'!$G$7:$G$105=BASE!$L$5)*('Arrêts maladie-AT-MAT-PAT-MTT'!$B$7:$B$105))</f>
        <v>0</v>
      </c>
      <c r="U5" s="5">
        <f>SUMPRODUCT(('Arrêts maladie-AT-MAT-PAT-MTT'!$A$7:$A$105='RECAP Maladie-AT-MAT-PAT-MTT'!A5)*('Arrêts maladie-AT-MAT-PAT-MTT'!$G$7:$G$105=BASE!$L$6)*('Arrêts maladie-AT-MAT-PAT-MTT'!$B$7:$B$105))</f>
        <v>0</v>
      </c>
      <c r="V5" s="5">
        <f>SUMPRODUCT(('Arrêts maladie-AT-MAT-PAT-MTT'!$A$7:$A$105='RECAP Maladie-AT-MAT-PAT-MTT'!A5)*('Arrêts maladie-AT-MAT-PAT-MTT'!$G$7:$G$105=BASE!$L$7)*('Arrêts maladie-AT-MAT-PAT-MTT'!$B$7:$B$105))</f>
        <v>0</v>
      </c>
      <c r="W5" s="12">
        <f>+SUMIFS(ARCHIVE!$B$5:$B$104,ARCHIVE!$A$5:$A$104,'RECAP Maladie-AT-MAT-PAT-MTT'!A5,ARCHIVE!$AB$5:$AB$104,2016)</f>
        <v>0</v>
      </c>
      <c r="X5" s="12">
        <f>+SUMIF(ARCHIVE!$A$5:$A$104,'RECAP Maladie-AT-MAT-PAT-MTT'!A5,ARCHIVE!$X$5:$X$104)</f>
        <v>0</v>
      </c>
      <c r="Z5" s="102" t="s">
        <v>42</v>
      </c>
      <c r="AA5" s="102"/>
      <c r="AB5" s="102"/>
      <c r="AC5" s="102"/>
      <c r="AD5" s="102"/>
      <c r="AE5" s="102"/>
      <c r="AF5" s="102"/>
      <c r="AG5" s="102"/>
    </row>
    <row r="6" spans="1:33" x14ac:dyDescent="0.25">
      <c r="A6" s="8">
        <f>+BASE!A4</f>
        <v>4</v>
      </c>
      <c r="B6" s="9" t="str">
        <f>+BASE!B4</f>
        <v>marie</v>
      </c>
      <c r="C6" s="9">
        <f>+BASE!C4</f>
        <v>0</v>
      </c>
      <c r="D6" s="12">
        <f>SUMIFS('Arrêts maladie-AT-MAT-PAT-MTT'!$AC$7:$AC$40,'Arrêts maladie-AT-MAT-PAT-MTT'!$A$7:$A$40,'RECAP Maladie-AT-MAT-PAT-MTT'!A6,'Arrêts maladie-AT-MAT-PAT-MTT'!$AB$7:$AB$40,2015)</f>
        <v>0</v>
      </c>
      <c r="E6" s="12">
        <f>+SUMIFS(ARCHIVE!$AC$5:$AC$104,ARCHIVE!$A$5:$A$104,'RECAP Maladie-AT-MAT-PAT-MTT'!A6,ARCHIVE!$AB$5:$AB$104,2015)</f>
        <v>0</v>
      </c>
      <c r="F6" s="12">
        <f>SUMIFS('Arrêts maladie-AT-MAT-PAT-MTT'!$AC$7:$AC$40,'Arrêts maladie-AT-MAT-PAT-MTT'!$A$7:$A$40,'RECAP Maladie-AT-MAT-PAT-MTT'!A6,'Arrêts maladie-AT-MAT-PAT-MTT'!$AB$7:$AB$40,2016)</f>
        <v>2</v>
      </c>
      <c r="G6" s="12">
        <f>+SUMIFS(ARCHIVE!$AC$5:$AC$104,ARCHIVE!$A$5:$A$104,'RECAP Maladie-AT-MAT-PAT-MTT'!A6,ARCHIVE!$AB$5:$AB$104,2016)</f>
        <v>0</v>
      </c>
      <c r="H6" s="12">
        <f>SUMIFS('Arrêts maladie-AT-MAT-PAT-MTT'!$AC$7:$AC$40,'Arrêts maladie-AT-MAT-PAT-MTT'!$A$7:$A$40,'RECAP Maladie-AT-MAT-PAT-MTT'!A6,'Arrêts maladie-AT-MAT-PAT-MTT'!$AB$7:$AB$40,2017)</f>
        <v>0</v>
      </c>
      <c r="I6" s="12">
        <f>+SUMIFS(ARCHIVE!$AC$5:$AC$104,ARCHIVE!$A$5:$A$104,'RECAP Maladie-AT-MAT-PAT-MTT'!A6,ARCHIVE!$AB$5:$AB$104,2017)</f>
        <v>0</v>
      </c>
      <c r="J6" s="12">
        <f>SUMIFS('Arrêts maladie-AT-MAT-PAT-MTT'!$B$7:$B$40,'Arrêts maladie-AT-MAT-PAT-MTT'!$A$7:$A$40,'RECAP Maladie-AT-MAT-PAT-MTT'!A6,'Arrêts maladie-AT-MAT-PAT-MTT'!$AB$7:$AB$40,2016)</f>
        <v>21</v>
      </c>
      <c r="K6" s="12">
        <f>+SUMIF('Arrêts maladie-AT-MAT-PAT-MTT'!$A$7:$A$102,A6,'Arrêts maladie-AT-MAT-PAT-MTT'!$B$7:$B$102)</f>
        <v>21</v>
      </c>
      <c r="L6" s="5">
        <f t="shared" si="0"/>
        <v>21</v>
      </c>
      <c r="M6" s="5">
        <f>SUMPRODUCT(('Arrêts maladie-AT-MAT-PAT-MTT'!$A$7:$A$105='RECAP Maladie-AT-MAT-PAT-MTT'!A6)*('Arrêts maladie-AT-MAT-PAT-MTT'!$G$7:$G$105=BASE!$L$3)*('Arrêts maladie-AT-MAT-PAT-MTT'!$B$7:$B$105))</f>
        <v>21</v>
      </c>
      <c r="N6" s="5">
        <f>SUMPRODUCT(('Arrêts maladie-AT-MAT-PAT-MTT'!$A$7:$A$105='RECAP Maladie-AT-MAT-PAT-MTT'!A6)*('Arrêts maladie-AT-MAT-PAT-MTT'!$G$7:$G$105=BASE!$L$4)*('Arrêts maladie-AT-MAT-PAT-MTT'!$B$7:$B$105))</f>
        <v>0</v>
      </c>
      <c r="O6" s="5">
        <f t="shared" si="1"/>
        <v>0</v>
      </c>
      <c r="P6" s="5">
        <f>SUMPRODUCT(('Arrêts maladie-AT-MAT-PAT-MTT'!$A$7:$A$105='RECAP Maladie-AT-MAT-PAT-MTT'!A6)*('Arrêts maladie-AT-MAT-PAT-MTT'!$G$7:$G$105=BASE!$L$1)*('Arrêts maladie-AT-MAT-PAT-MTT'!$B$7:$B$105))</f>
        <v>0</v>
      </c>
      <c r="Q6" s="5">
        <f>SUMPRODUCT(('Arrêts maladie-AT-MAT-PAT-MTT'!$A$7:$A$105='RECAP Maladie-AT-MAT-PAT-MTT'!A6)*('Arrêts maladie-AT-MAT-PAT-MTT'!$G$7:$G$105=BASE!$L$2)*('Arrêts maladie-AT-MAT-PAT-MTT'!$B$7:$B$105))</f>
        <v>0</v>
      </c>
      <c r="R6" s="5">
        <f>SUMPRODUCT(('Arrêts maladie-AT-MAT-PAT-MTT'!$A$7:$A$105='RECAP Maladie-AT-MAT-PAT-MTT'!A6)*('Arrêts maladie-AT-MAT-PAT-MTT'!$G$7:$G$105=BASE!$L$8)*('Arrêts maladie-AT-MAT-PAT-MTT'!$B$7:$B$105))</f>
        <v>0</v>
      </c>
      <c r="S6" s="5">
        <f t="shared" si="2"/>
        <v>0</v>
      </c>
      <c r="T6" s="5">
        <f>SUMPRODUCT(('Arrêts maladie-AT-MAT-PAT-MTT'!$A$7:$A$105='RECAP Maladie-AT-MAT-PAT-MTT'!A6)*('Arrêts maladie-AT-MAT-PAT-MTT'!$G$7:$G$105=BASE!$L$5)*('Arrêts maladie-AT-MAT-PAT-MTT'!$B$7:$B$105))</f>
        <v>0</v>
      </c>
      <c r="U6" s="5">
        <f>SUMPRODUCT(('Arrêts maladie-AT-MAT-PAT-MTT'!$A$7:$A$105='RECAP Maladie-AT-MAT-PAT-MTT'!A6)*('Arrêts maladie-AT-MAT-PAT-MTT'!$G$7:$G$105=BASE!$L$6)*('Arrêts maladie-AT-MAT-PAT-MTT'!$B$7:$B$105))</f>
        <v>0</v>
      </c>
      <c r="V6" s="5">
        <f>SUMPRODUCT(('Arrêts maladie-AT-MAT-PAT-MTT'!$A$7:$A$105='RECAP Maladie-AT-MAT-PAT-MTT'!A6)*('Arrêts maladie-AT-MAT-PAT-MTT'!$G$7:$G$105=BASE!$L$7)*('Arrêts maladie-AT-MAT-PAT-MTT'!$B$7:$B$105))</f>
        <v>0</v>
      </c>
      <c r="W6" s="12">
        <f>+SUMIFS(ARCHIVE!$B$5:$B$104,ARCHIVE!$A$5:$A$104,'RECAP Maladie-AT-MAT-PAT-MTT'!A6,ARCHIVE!$AB$5:$AB$104,2016)</f>
        <v>0</v>
      </c>
      <c r="X6" s="12">
        <f>+SUMIF(ARCHIVE!$A$5:$A$104,'RECAP Maladie-AT-MAT-PAT-MTT'!A6,ARCHIVE!$X$5:$X$104)</f>
        <v>0</v>
      </c>
      <c r="Z6" s="101">
        <v>42491</v>
      </c>
      <c r="AA6" s="101">
        <v>42522</v>
      </c>
      <c r="AB6" s="101">
        <v>42552</v>
      </c>
      <c r="AC6" s="101">
        <v>42583</v>
      </c>
      <c r="AD6" s="101">
        <v>42614</v>
      </c>
      <c r="AE6" s="101">
        <v>42644</v>
      </c>
      <c r="AF6" s="101">
        <v>42675</v>
      </c>
      <c r="AG6" s="101">
        <v>42705</v>
      </c>
    </row>
    <row r="7" spans="1:33" x14ac:dyDescent="0.25">
      <c r="A7" s="8">
        <f>+BASE!A5</f>
        <v>5</v>
      </c>
      <c r="B7" s="9" t="str">
        <f>+BASE!B5</f>
        <v>lucie</v>
      </c>
      <c r="C7" s="9">
        <f>+BASE!C5</f>
        <v>0</v>
      </c>
      <c r="D7" s="12">
        <f>SUMIFS('Arrêts maladie-AT-MAT-PAT-MTT'!$AC$7:$AC$40,'Arrêts maladie-AT-MAT-PAT-MTT'!$A$7:$A$40,'RECAP Maladie-AT-MAT-PAT-MTT'!A7,'Arrêts maladie-AT-MAT-PAT-MTT'!$AB$7:$AB$40,2015)</f>
        <v>2</v>
      </c>
      <c r="E7" s="12">
        <f>+SUMIFS(ARCHIVE!$AC$5:$AC$104,ARCHIVE!$A$5:$A$104,'RECAP Maladie-AT-MAT-PAT-MTT'!A7,ARCHIVE!$AB$5:$AB$104,2015)</f>
        <v>0</v>
      </c>
      <c r="F7" s="12">
        <f>SUMIFS('Arrêts maladie-AT-MAT-PAT-MTT'!$AC$7:$AC$40,'Arrêts maladie-AT-MAT-PAT-MTT'!$A$7:$A$40,'RECAP Maladie-AT-MAT-PAT-MTT'!A7,'Arrêts maladie-AT-MAT-PAT-MTT'!$AB$7:$AB$40,2016)</f>
        <v>1</v>
      </c>
      <c r="G7" s="12">
        <f>+SUMIFS(ARCHIVE!$AC$5:$AC$104,ARCHIVE!$A$5:$A$104,'RECAP Maladie-AT-MAT-PAT-MTT'!A7,ARCHIVE!$AB$5:$AB$104,2016)</f>
        <v>0</v>
      </c>
      <c r="H7" s="12">
        <f>SUMIFS('Arrêts maladie-AT-MAT-PAT-MTT'!$AC$7:$AC$40,'Arrêts maladie-AT-MAT-PAT-MTT'!$A$7:$A$40,'RECAP Maladie-AT-MAT-PAT-MTT'!A7,'Arrêts maladie-AT-MAT-PAT-MTT'!$AB$7:$AB$40,2017)</f>
        <v>0</v>
      </c>
      <c r="I7" s="12">
        <f>+SUMIFS(ARCHIVE!$AC$5:$AC$104,ARCHIVE!$A$5:$A$104,'RECAP Maladie-AT-MAT-PAT-MTT'!A7,ARCHIVE!$AB$5:$AB$104,2017)</f>
        <v>0</v>
      </c>
      <c r="J7" s="12">
        <f>SUMIFS('Arrêts maladie-AT-MAT-PAT-MTT'!$B$7:$B$40,'Arrêts maladie-AT-MAT-PAT-MTT'!$A$7:$A$40,'RECAP Maladie-AT-MAT-PAT-MTT'!A7,'Arrêts maladie-AT-MAT-PAT-MTT'!$AB$7:$AB$40,2016)</f>
        <v>1</v>
      </c>
      <c r="K7" s="12">
        <f>+SUMIF('Arrêts maladie-AT-MAT-PAT-MTT'!$A$7:$A$102,A7,'Arrêts maladie-AT-MAT-PAT-MTT'!$B$7:$B$102)</f>
        <v>9</v>
      </c>
      <c r="L7" s="5">
        <f t="shared" si="0"/>
        <v>9</v>
      </c>
      <c r="M7" s="5">
        <f>SUMPRODUCT(('Arrêts maladie-AT-MAT-PAT-MTT'!$A$7:$A$105='RECAP Maladie-AT-MAT-PAT-MTT'!A7)*('Arrêts maladie-AT-MAT-PAT-MTT'!$G$7:$G$105=BASE!$L$3)*('Arrêts maladie-AT-MAT-PAT-MTT'!$B$7:$B$105))</f>
        <v>9</v>
      </c>
      <c r="N7" s="5">
        <f>SUMPRODUCT(('Arrêts maladie-AT-MAT-PAT-MTT'!$A$7:$A$105='RECAP Maladie-AT-MAT-PAT-MTT'!A7)*('Arrêts maladie-AT-MAT-PAT-MTT'!$G$7:$G$105=BASE!$L$4)*('Arrêts maladie-AT-MAT-PAT-MTT'!$B$7:$B$105))</f>
        <v>0</v>
      </c>
      <c r="O7" s="5">
        <f t="shared" si="1"/>
        <v>0</v>
      </c>
      <c r="P7" s="5">
        <f>SUMPRODUCT(('Arrêts maladie-AT-MAT-PAT-MTT'!$A$7:$A$105='RECAP Maladie-AT-MAT-PAT-MTT'!A7)*('Arrêts maladie-AT-MAT-PAT-MTT'!$G$7:$G$105=BASE!$L$1)*('Arrêts maladie-AT-MAT-PAT-MTT'!$B$7:$B$105))</f>
        <v>0</v>
      </c>
      <c r="Q7" s="5">
        <f>SUMPRODUCT(('Arrêts maladie-AT-MAT-PAT-MTT'!$A$7:$A$105='RECAP Maladie-AT-MAT-PAT-MTT'!A7)*('Arrêts maladie-AT-MAT-PAT-MTT'!$G$7:$G$105=BASE!$L$2)*('Arrêts maladie-AT-MAT-PAT-MTT'!$B$7:$B$105))</f>
        <v>0</v>
      </c>
      <c r="R7" s="5">
        <f>SUMPRODUCT(('Arrêts maladie-AT-MAT-PAT-MTT'!$A$7:$A$105='RECAP Maladie-AT-MAT-PAT-MTT'!A7)*('Arrêts maladie-AT-MAT-PAT-MTT'!$G$7:$G$105=BASE!$L$8)*('Arrêts maladie-AT-MAT-PAT-MTT'!$B$7:$B$105))</f>
        <v>0</v>
      </c>
      <c r="S7" s="5">
        <f t="shared" si="2"/>
        <v>0</v>
      </c>
      <c r="T7" s="5">
        <f>SUMPRODUCT(('Arrêts maladie-AT-MAT-PAT-MTT'!$A$7:$A$105='RECAP Maladie-AT-MAT-PAT-MTT'!A7)*('Arrêts maladie-AT-MAT-PAT-MTT'!$G$7:$G$105=BASE!$L$5)*('Arrêts maladie-AT-MAT-PAT-MTT'!$B$7:$B$105))</f>
        <v>0</v>
      </c>
      <c r="U7" s="5">
        <f>SUMPRODUCT(('Arrêts maladie-AT-MAT-PAT-MTT'!$A$7:$A$105='RECAP Maladie-AT-MAT-PAT-MTT'!A7)*('Arrêts maladie-AT-MAT-PAT-MTT'!$G$7:$G$105=BASE!$L$6)*('Arrêts maladie-AT-MAT-PAT-MTT'!$B$7:$B$105))</f>
        <v>0</v>
      </c>
      <c r="V7" s="5">
        <f>SUMPRODUCT(('Arrêts maladie-AT-MAT-PAT-MTT'!$A$7:$A$105='RECAP Maladie-AT-MAT-PAT-MTT'!A7)*('Arrêts maladie-AT-MAT-PAT-MTT'!$G$7:$G$105=BASE!$L$7)*('Arrêts maladie-AT-MAT-PAT-MTT'!$B$7:$B$105))</f>
        <v>0</v>
      </c>
      <c r="W7" s="12">
        <f>+SUMIFS(ARCHIVE!$B$5:$B$104,ARCHIVE!$A$5:$A$104,'RECAP Maladie-AT-MAT-PAT-MTT'!A7,ARCHIVE!$AB$5:$AB$104,2016)</f>
        <v>0</v>
      </c>
      <c r="X7" s="12">
        <f>+SUMIF(ARCHIVE!$A$5:$A$104,'RECAP Maladie-AT-MAT-PAT-MTT'!A7,ARCHIVE!$X$5:$X$104)</f>
        <v>0</v>
      </c>
      <c r="Z7" s="100"/>
      <c r="AA7" s="100"/>
      <c r="AB7" s="100"/>
      <c r="AC7" s="100"/>
      <c r="AD7" s="100"/>
      <c r="AE7" s="100"/>
      <c r="AF7" s="100"/>
      <c r="AG7" s="100"/>
    </row>
    <row r="8" spans="1:33" x14ac:dyDescent="0.25">
      <c r="A8" s="8">
        <f>+BASE!A6</f>
        <v>6</v>
      </c>
      <c r="B8" s="9" t="str">
        <f>+BASE!B6</f>
        <v>denis</v>
      </c>
      <c r="C8" s="9">
        <f>+BASE!C6</f>
        <v>0</v>
      </c>
      <c r="D8" s="12">
        <f>SUMIFS('Arrêts maladie-AT-MAT-PAT-MTT'!$AC$7:$AC$40,'Arrêts maladie-AT-MAT-PAT-MTT'!$A$7:$A$40,'RECAP Maladie-AT-MAT-PAT-MTT'!A8,'Arrêts maladie-AT-MAT-PAT-MTT'!$AB$7:$AB$40,2015)</f>
        <v>0</v>
      </c>
      <c r="E8" s="12">
        <f>+SUMIFS(ARCHIVE!$AC$5:$AC$104,ARCHIVE!$A$5:$A$104,'RECAP Maladie-AT-MAT-PAT-MTT'!A8,ARCHIVE!$AB$5:$AB$104,2015)</f>
        <v>0</v>
      </c>
      <c r="F8" s="12">
        <f>SUMIFS('Arrêts maladie-AT-MAT-PAT-MTT'!$AC$7:$AC$40,'Arrêts maladie-AT-MAT-PAT-MTT'!$A$7:$A$40,'RECAP Maladie-AT-MAT-PAT-MTT'!A8,'Arrêts maladie-AT-MAT-PAT-MTT'!$AB$7:$AB$40,2016)</f>
        <v>0</v>
      </c>
      <c r="G8" s="12">
        <f>+SUMIFS(ARCHIVE!$AC$5:$AC$104,ARCHIVE!$A$5:$A$104,'RECAP Maladie-AT-MAT-PAT-MTT'!A8,ARCHIVE!$AB$5:$AB$104,2016)</f>
        <v>0</v>
      </c>
      <c r="H8" s="12">
        <f>SUMIFS('Arrêts maladie-AT-MAT-PAT-MTT'!$AC$7:$AC$40,'Arrêts maladie-AT-MAT-PAT-MTT'!$A$7:$A$40,'RECAP Maladie-AT-MAT-PAT-MTT'!A8,'Arrêts maladie-AT-MAT-PAT-MTT'!$AB$7:$AB$40,2017)</f>
        <v>0</v>
      </c>
      <c r="I8" s="12">
        <f>+SUMIFS(ARCHIVE!$AC$5:$AC$104,ARCHIVE!$A$5:$A$104,'RECAP Maladie-AT-MAT-PAT-MTT'!A8,ARCHIVE!$AB$5:$AB$104,2017)</f>
        <v>0</v>
      </c>
      <c r="J8" s="12">
        <f>SUMIFS('Arrêts maladie-AT-MAT-PAT-MTT'!$B$7:$B$40,'Arrêts maladie-AT-MAT-PAT-MTT'!$A$7:$A$40,'RECAP Maladie-AT-MAT-PAT-MTT'!A8,'Arrêts maladie-AT-MAT-PAT-MTT'!$AB$7:$AB$40,2016)</f>
        <v>0</v>
      </c>
      <c r="K8" s="12">
        <f>+SUMIF('Arrêts maladie-AT-MAT-PAT-MTT'!$A$7:$A$102,A8,'Arrêts maladie-AT-MAT-PAT-MTT'!$B$7:$B$102)</f>
        <v>0</v>
      </c>
      <c r="L8" s="5">
        <f t="shared" si="0"/>
        <v>0</v>
      </c>
      <c r="M8" s="5">
        <f>SUMPRODUCT(('Arrêts maladie-AT-MAT-PAT-MTT'!$A$7:$A$105='RECAP Maladie-AT-MAT-PAT-MTT'!A8)*('Arrêts maladie-AT-MAT-PAT-MTT'!$G$7:$G$105=BASE!$L$3)*('Arrêts maladie-AT-MAT-PAT-MTT'!$B$7:$B$105))</f>
        <v>0</v>
      </c>
      <c r="N8" s="5">
        <f>SUMPRODUCT(('Arrêts maladie-AT-MAT-PAT-MTT'!$A$7:$A$105='RECAP Maladie-AT-MAT-PAT-MTT'!A8)*('Arrêts maladie-AT-MAT-PAT-MTT'!$G$7:$G$105=BASE!$L$4)*('Arrêts maladie-AT-MAT-PAT-MTT'!$B$7:$B$105))</f>
        <v>0</v>
      </c>
      <c r="O8" s="5">
        <f t="shared" si="1"/>
        <v>0</v>
      </c>
      <c r="P8" s="5">
        <f>SUMPRODUCT(('Arrêts maladie-AT-MAT-PAT-MTT'!$A$7:$A$105='RECAP Maladie-AT-MAT-PAT-MTT'!A8)*('Arrêts maladie-AT-MAT-PAT-MTT'!$G$7:$G$105=BASE!$L$1)*('Arrêts maladie-AT-MAT-PAT-MTT'!$B$7:$B$105))</f>
        <v>0</v>
      </c>
      <c r="Q8" s="5">
        <f>SUMPRODUCT(('Arrêts maladie-AT-MAT-PAT-MTT'!$A$7:$A$105='RECAP Maladie-AT-MAT-PAT-MTT'!A8)*('Arrêts maladie-AT-MAT-PAT-MTT'!$G$7:$G$105=BASE!$L$2)*('Arrêts maladie-AT-MAT-PAT-MTT'!$B$7:$B$105))</f>
        <v>0</v>
      </c>
      <c r="R8" s="5">
        <f>SUMPRODUCT(('Arrêts maladie-AT-MAT-PAT-MTT'!$A$7:$A$105='RECAP Maladie-AT-MAT-PAT-MTT'!A8)*('Arrêts maladie-AT-MAT-PAT-MTT'!$G$7:$G$105=BASE!$L$8)*('Arrêts maladie-AT-MAT-PAT-MTT'!$B$7:$B$105))</f>
        <v>0</v>
      </c>
      <c r="S8" s="5">
        <f t="shared" si="2"/>
        <v>0</v>
      </c>
      <c r="T8" s="5">
        <f>SUMPRODUCT(('Arrêts maladie-AT-MAT-PAT-MTT'!$A$7:$A$105='RECAP Maladie-AT-MAT-PAT-MTT'!A8)*('Arrêts maladie-AT-MAT-PAT-MTT'!$G$7:$G$105=BASE!$L$5)*('Arrêts maladie-AT-MAT-PAT-MTT'!$B$7:$B$105))</f>
        <v>0</v>
      </c>
      <c r="U8" s="5">
        <f>SUMPRODUCT(('Arrêts maladie-AT-MAT-PAT-MTT'!$A$7:$A$105='RECAP Maladie-AT-MAT-PAT-MTT'!A8)*('Arrêts maladie-AT-MAT-PAT-MTT'!$G$7:$G$105=BASE!$L$6)*('Arrêts maladie-AT-MAT-PAT-MTT'!$B$7:$B$105))</f>
        <v>0</v>
      </c>
      <c r="V8" s="5">
        <f>SUMPRODUCT(('Arrêts maladie-AT-MAT-PAT-MTT'!$A$7:$A$105='RECAP Maladie-AT-MAT-PAT-MTT'!A8)*('Arrêts maladie-AT-MAT-PAT-MTT'!$G$7:$G$105=BASE!$L$7)*('Arrêts maladie-AT-MAT-PAT-MTT'!$B$7:$B$105))</f>
        <v>0</v>
      </c>
      <c r="W8" s="12">
        <f>+SUMIFS(ARCHIVE!$B$5:$B$104,ARCHIVE!$A$5:$A$104,'RECAP Maladie-AT-MAT-PAT-MTT'!A8,ARCHIVE!$AB$5:$AB$104,2016)</f>
        <v>0</v>
      </c>
      <c r="X8" s="12">
        <f>+SUMIF(ARCHIVE!$A$5:$A$104,'RECAP Maladie-AT-MAT-PAT-MTT'!A8,ARCHIVE!$X$5:$X$104)</f>
        <v>0</v>
      </c>
      <c r="Z8" s="5">
        <f ca="1">SUMIF(IJSS1,Z6,'Arrêts maladie-AT-MAT-PAT-MTT'!$AJ$8:$AJ$40)</f>
        <v>0</v>
      </c>
      <c r="AA8" s="5">
        <f ca="1">SUMIF(IJSS1,AA6,'Arrêts maladie-AT-MAT-PAT-MTT'!$AJ$8:$AJ$40)</f>
        <v>0</v>
      </c>
      <c r="AB8" s="5">
        <f ca="1">SUMIF(IJSS1,AB6,'Arrêts maladie-AT-MAT-PAT-MTT'!$AJ$8:$AJ$40)</f>
        <v>301.5</v>
      </c>
      <c r="AC8" s="5">
        <f ca="1">SUMIF(IJSS1,AC6,'Arrêts maladie-AT-MAT-PAT-MTT'!$AJ$8:$AJ$40)</f>
        <v>0</v>
      </c>
      <c r="AD8" s="5">
        <f ca="1">SUMIF(IJSS1,AD6,'Arrêts maladie-AT-MAT-PAT-MTT'!$AJ$8:$AJ$40)</f>
        <v>0</v>
      </c>
      <c r="AE8" s="5">
        <f ca="1">SUMIF(IJSS1,AE6,'Arrêts maladie-AT-MAT-PAT-MTT'!$AJ$8:$AJ$40)</f>
        <v>0</v>
      </c>
      <c r="AF8" s="5">
        <f ca="1">SUMIF(IJSS1,AF6,'Arrêts maladie-AT-MAT-PAT-MTT'!$AJ$8:$AJ$40)</f>
        <v>0</v>
      </c>
      <c r="AG8" s="5">
        <f ca="1">SUMIF(IJSS1,AG6,'Arrêts maladie-AT-MAT-PAT-MTT'!$AJ$8:$AJ$40)</f>
        <v>0</v>
      </c>
    </row>
    <row r="9" spans="1:33" x14ac:dyDescent="0.25">
      <c r="A9" s="8">
        <f>+BASE!A7</f>
        <v>7</v>
      </c>
      <c r="B9" s="9" t="str">
        <f>+BASE!B7</f>
        <v>lea</v>
      </c>
      <c r="C9" s="9">
        <f>+BASE!C7</f>
        <v>0</v>
      </c>
      <c r="D9" s="12">
        <f>SUMIFS('Arrêts maladie-AT-MAT-PAT-MTT'!$AC$7:$AC$40,'Arrêts maladie-AT-MAT-PAT-MTT'!$A$7:$A$40,'RECAP Maladie-AT-MAT-PAT-MTT'!A9,'Arrêts maladie-AT-MAT-PAT-MTT'!$AB$7:$AB$40,2015)</f>
        <v>2</v>
      </c>
      <c r="E9" s="12">
        <f>+SUMIFS(ARCHIVE!$AC$5:$AC$104,ARCHIVE!$A$5:$A$104,'RECAP Maladie-AT-MAT-PAT-MTT'!A9,ARCHIVE!$AB$5:$AB$104,2015)</f>
        <v>1</v>
      </c>
      <c r="F9" s="12">
        <f>SUMIFS('Arrêts maladie-AT-MAT-PAT-MTT'!$AC$7:$AC$40,'Arrêts maladie-AT-MAT-PAT-MTT'!$A$7:$A$40,'RECAP Maladie-AT-MAT-PAT-MTT'!A9,'Arrêts maladie-AT-MAT-PAT-MTT'!$AB$7:$AB$40,2016)</f>
        <v>0</v>
      </c>
      <c r="G9" s="12">
        <f>+SUMIFS(ARCHIVE!$AC$5:$AC$104,ARCHIVE!$A$5:$A$104,'RECAP Maladie-AT-MAT-PAT-MTT'!A9,ARCHIVE!$AB$5:$AB$104,2016)</f>
        <v>0</v>
      </c>
      <c r="H9" s="12">
        <f>SUMIFS('Arrêts maladie-AT-MAT-PAT-MTT'!$AC$7:$AC$40,'Arrêts maladie-AT-MAT-PAT-MTT'!$A$7:$A$40,'RECAP Maladie-AT-MAT-PAT-MTT'!A9,'Arrêts maladie-AT-MAT-PAT-MTT'!$AB$7:$AB$40,2017)</f>
        <v>0</v>
      </c>
      <c r="I9" s="12">
        <f>+SUMIFS(ARCHIVE!$AC$5:$AC$104,ARCHIVE!$A$5:$A$104,'RECAP Maladie-AT-MAT-PAT-MTT'!A9,ARCHIVE!$AB$5:$AB$104,2017)</f>
        <v>0</v>
      </c>
      <c r="J9" s="12">
        <f>SUMIFS('Arrêts maladie-AT-MAT-PAT-MTT'!$B$7:$B$40,'Arrêts maladie-AT-MAT-PAT-MTT'!$A$7:$A$40,'RECAP Maladie-AT-MAT-PAT-MTT'!A9,'Arrêts maladie-AT-MAT-PAT-MTT'!$AB$7:$AB$40,2016)</f>
        <v>0</v>
      </c>
      <c r="K9" s="12">
        <f>+SUMIF('Arrêts maladie-AT-MAT-PAT-MTT'!$A$7:$A$102,A9,'Arrêts maladie-AT-MAT-PAT-MTT'!$B$7:$B$102)</f>
        <v>11</v>
      </c>
      <c r="L9" s="5">
        <f t="shared" si="0"/>
        <v>11</v>
      </c>
      <c r="M9" s="5">
        <f>SUMPRODUCT(('Arrêts maladie-AT-MAT-PAT-MTT'!$A$7:$A$105='RECAP Maladie-AT-MAT-PAT-MTT'!A9)*('Arrêts maladie-AT-MAT-PAT-MTT'!$G$7:$G$105=BASE!$L$3)*('Arrêts maladie-AT-MAT-PAT-MTT'!$B$7:$B$105))</f>
        <v>11</v>
      </c>
      <c r="N9" s="5">
        <f>SUMPRODUCT(('Arrêts maladie-AT-MAT-PAT-MTT'!$A$7:$A$105='RECAP Maladie-AT-MAT-PAT-MTT'!A9)*('Arrêts maladie-AT-MAT-PAT-MTT'!$G$7:$G$105=BASE!$L$4)*('Arrêts maladie-AT-MAT-PAT-MTT'!$B$7:$B$105))</f>
        <v>0</v>
      </c>
      <c r="O9" s="5">
        <f t="shared" si="1"/>
        <v>0</v>
      </c>
      <c r="P9" s="5">
        <f>SUMPRODUCT(('Arrêts maladie-AT-MAT-PAT-MTT'!$A$7:$A$105='RECAP Maladie-AT-MAT-PAT-MTT'!A9)*('Arrêts maladie-AT-MAT-PAT-MTT'!$G$7:$G$105=BASE!$L$1)*('Arrêts maladie-AT-MAT-PAT-MTT'!$B$7:$B$105))</f>
        <v>0</v>
      </c>
      <c r="Q9" s="5">
        <f>SUMPRODUCT(('Arrêts maladie-AT-MAT-PAT-MTT'!$A$7:$A$105='RECAP Maladie-AT-MAT-PAT-MTT'!A9)*('Arrêts maladie-AT-MAT-PAT-MTT'!$G$7:$G$105=BASE!$L$2)*('Arrêts maladie-AT-MAT-PAT-MTT'!$B$7:$B$105))</f>
        <v>0</v>
      </c>
      <c r="R9" s="5">
        <f>SUMPRODUCT(('Arrêts maladie-AT-MAT-PAT-MTT'!$A$7:$A$105='RECAP Maladie-AT-MAT-PAT-MTT'!A9)*('Arrêts maladie-AT-MAT-PAT-MTT'!$G$7:$G$105=BASE!$L$8)*('Arrêts maladie-AT-MAT-PAT-MTT'!$B$7:$B$105))</f>
        <v>0</v>
      </c>
      <c r="S9" s="5">
        <f t="shared" si="2"/>
        <v>0</v>
      </c>
      <c r="T9" s="5">
        <f>SUMPRODUCT(('Arrêts maladie-AT-MAT-PAT-MTT'!$A$7:$A$105='RECAP Maladie-AT-MAT-PAT-MTT'!A9)*('Arrêts maladie-AT-MAT-PAT-MTT'!$G$7:$G$105=BASE!$L$5)*('Arrêts maladie-AT-MAT-PAT-MTT'!$B$7:$B$105))</f>
        <v>0</v>
      </c>
      <c r="U9" s="5">
        <f>SUMPRODUCT(('Arrêts maladie-AT-MAT-PAT-MTT'!$A$7:$A$105='RECAP Maladie-AT-MAT-PAT-MTT'!A9)*('Arrêts maladie-AT-MAT-PAT-MTT'!$G$7:$G$105=BASE!$L$6)*('Arrêts maladie-AT-MAT-PAT-MTT'!$B$7:$B$105))</f>
        <v>0</v>
      </c>
      <c r="V9" s="5">
        <f>SUMPRODUCT(('Arrêts maladie-AT-MAT-PAT-MTT'!$A$7:$A$105='RECAP Maladie-AT-MAT-PAT-MTT'!A9)*('Arrêts maladie-AT-MAT-PAT-MTT'!$G$7:$G$105=BASE!$L$7)*('Arrêts maladie-AT-MAT-PAT-MTT'!$B$7:$B$105))</f>
        <v>0</v>
      </c>
      <c r="W9" s="12">
        <f>+SUMIFS(ARCHIVE!$B$5:$B$104,ARCHIVE!$A$5:$A$104,'RECAP Maladie-AT-MAT-PAT-MTT'!A9,ARCHIVE!$AB$5:$AB$104,2016)</f>
        <v>0</v>
      </c>
      <c r="X9" s="12">
        <f>+SUMIF(ARCHIVE!$A$5:$A$104,'RECAP Maladie-AT-MAT-PAT-MTT'!A9,ARCHIVE!$X$5:$X$104)</f>
        <v>1</v>
      </c>
      <c r="Z9" s="6">
        <f t="shared" ref="Z9:AG9" ca="1" si="3">+SUM(Z8:Z8)</f>
        <v>0</v>
      </c>
      <c r="AA9" s="6">
        <f t="shared" ca="1" si="3"/>
        <v>0</v>
      </c>
      <c r="AB9" s="6">
        <f t="shared" ca="1" si="3"/>
        <v>301.5</v>
      </c>
      <c r="AC9" s="6">
        <f t="shared" ca="1" si="3"/>
        <v>0</v>
      </c>
      <c r="AD9" s="6">
        <f t="shared" ca="1" si="3"/>
        <v>0</v>
      </c>
      <c r="AE9" s="6">
        <f t="shared" ca="1" si="3"/>
        <v>0</v>
      </c>
      <c r="AF9" s="6">
        <f t="shared" ca="1" si="3"/>
        <v>0</v>
      </c>
      <c r="AG9" s="6">
        <f t="shared" ca="1" si="3"/>
        <v>0</v>
      </c>
    </row>
    <row r="10" spans="1:33" x14ac:dyDescent="0.25">
      <c r="A10" s="8">
        <f>+BASE!A8</f>
        <v>8</v>
      </c>
      <c r="B10" s="9" t="str">
        <f>+BASE!B8</f>
        <v>sam</v>
      </c>
      <c r="C10" s="9">
        <f>+BASE!C8</f>
        <v>0</v>
      </c>
      <c r="D10" s="12">
        <f>SUMIFS('Arrêts maladie-AT-MAT-PAT-MTT'!$AC$7:$AC$40,'Arrêts maladie-AT-MAT-PAT-MTT'!$A$7:$A$40,'RECAP Maladie-AT-MAT-PAT-MTT'!A10,'Arrêts maladie-AT-MAT-PAT-MTT'!$AB$7:$AB$40,2015)</f>
        <v>0</v>
      </c>
      <c r="E10" s="12">
        <f>+SUMIFS(ARCHIVE!$AC$5:$AC$104,ARCHIVE!$A$5:$A$104,'RECAP Maladie-AT-MAT-PAT-MTT'!A10,ARCHIVE!$AB$5:$AB$104,2015)</f>
        <v>0</v>
      </c>
      <c r="F10" s="12">
        <f>SUMIFS('Arrêts maladie-AT-MAT-PAT-MTT'!$AC$7:$AC$40,'Arrêts maladie-AT-MAT-PAT-MTT'!$A$7:$A$40,'RECAP Maladie-AT-MAT-PAT-MTT'!A10,'Arrêts maladie-AT-MAT-PAT-MTT'!$AB$7:$AB$40,2016)</f>
        <v>1</v>
      </c>
      <c r="G10" s="12">
        <f>+SUMIFS(ARCHIVE!$AC$5:$AC$104,ARCHIVE!$A$5:$A$104,'RECAP Maladie-AT-MAT-PAT-MTT'!A10,ARCHIVE!$AB$5:$AB$104,2016)</f>
        <v>0</v>
      </c>
      <c r="H10" s="12">
        <f>SUMIFS('Arrêts maladie-AT-MAT-PAT-MTT'!$AC$7:$AC$40,'Arrêts maladie-AT-MAT-PAT-MTT'!$A$7:$A$40,'RECAP Maladie-AT-MAT-PAT-MTT'!A10,'Arrêts maladie-AT-MAT-PAT-MTT'!$AB$7:$AB$40,2017)</f>
        <v>0</v>
      </c>
      <c r="I10" s="12">
        <f>+SUMIFS(ARCHIVE!$AC$5:$AC$104,ARCHIVE!$A$5:$A$104,'RECAP Maladie-AT-MAT-PAT-MTT'!A10,ARCHIVE!$AB$5:$AB$104,2017)</f>
        <v>0</v>
      </c>
      <c r="J10" s="12">
        <f>SUMIFS('Arrêts maladie-AT-MAT-PAT-MTT'!$B$7:$B$40,'Arrêts maladie-AT-MAT-PAT-MTT'!$A$7:$A$40,'RECAP Maladie-AT-MAT-PAT-MTT'!A10,'Arrêts maladie-AT-MAT-PAT-MTT'!$AB$7:$AB$40,2016)</f>
        <v>2</v>
      </c>
      <c r="K10" s="12">
        <f>+SUMIF('Arrêts maladie-AT-MAT-PAT-MTT'!$A$7:$A$102,A10,'Arrêts maladie-AT-MAT-PAT-MTT'!$B$7:$B$102)</f>
        <v>2</v>
      </c>
      <c r="L10" s="5">
        <f t="shared" si="0"/>
        <v>2</v>
      </c>
      <c r="M10" s="5">
        <f>SUMPRODUCT(('Arrêts maladie-AT-MAT-PAT-MTT'!$A$7:$A$105='RECAP Maladie-AT-MAT-PAT-MTT'!A10)*('Arrêts maladie-AT-MAT-PAT-MTT'!$G$7:$G$105=BASE!$L$3)*('Arrêts maladie-AT-MAT-PAT-MTT'!$B$7:$B$105))</f>
        <v>2</v>
      </c>
      <c r="N10" s="5">
        <f>SUMPRODUCT(('Arrêts maladie-AT-MAT-PAT-MTT'!$A$7:$A$105='RECAP Maladie-AT-MAT-PAT-MTT'!A10)*('Arrêts maladie-AT-MAT-PAT-MTT'!$G$7:$G$105=BASE!$L$4)*('Arrêts maladie-AT-MAT-PAT-MTT'!$B$7:$B$105))</f>
        <v>0</v>
      </c>
      <c r="O10" s="5">
        <f t="shared" si="1"/>
        <v>0</v>
      </c>
      <c r="P10" s="5">
        <f>SUMPRODUCT(('Arrêts maladie-AT-MAT-PAT-MTT'!$A$7:$A$105='RECAP Maladie-AT-MAT-PAT-MTT'!A10)*('Arrêts maladie-AT-MAT-PAT-MTT'!$G$7:$G$105=BASE!$L$1)*('Arrêts maladie-AT-MAT-PAT-MTT'!$B$7:$B$105))</f>
        <v>0</v>
      </c>
      <c r="Q10" s="5">
        <f>SUMPRODUCT(('Arrêts maladie-AT-MAT-PAT-MTT'!$A$7:$A$105='RECAP Maladie-AT-MAT-PAT-MTT'!A10)*('Arrêts maladie-AT-MAT-PAT-MTT'!$G$7:$G$105=BASE!$L$2)*('Arrêts maladie-AT-MAT-PAT-MTT'!$B$7:$B$105))</f>
        <v>0</v>
      </c>
      <c r="R10" s="5">
        <f>SUMPRODUCT(('Arrêts maladie-AT-MAT-PAT-MTT'!$A$7:$A$105='RECAP Maladie-AT-MAT-PAT-MTT'!A10)*('Arrêts maladie-AT-MAT-PAT-MTT'!$G$7:$G$105=BASE!$L$8)*('Arrêts maladie-AT-MAT-PAT-MTT'!$B$7:$B$105))</f>
        <v>0</v>
      </c>
      <c r="S10" s="5">
        <f t="shared" si="2"/>
        <v>0</v>
      </c>
      <c r="T10" s="5">
        <f>SUMPRODUCT(('Arrêts maladie-AT-MAT-PAT-MTT'!$A$7:$A$105='RECAP Maladie-AT-MAT-PAT-MTT'!A10)*('Arrêts maladie-AT-MAT-PAT-MTT'!$G$7:$G$105=BASE!$L$5)*('Arrêts maladie-AT-MAT-PAT-MTT'!$B$7:$B$105))</f>
        <v>0</v>
      </c>
      <c r="U10" s="5">
        <f>SUMPRODUCT(('Arrêts maladie-AT-MAT-PAT-MTT'!$A$7:$A$105='RECAP Maladie-AT-MAT-PAT-MTT'!A10)*('Arrêts maladie-AT-MAT-PAT-MTT'!$G$7:$G$105=BASE!$L$6)*('Arrêts maladie-AT-MAT-PAT-MTT'!$B$7:$B$105))</f>
        <v>0</v>
      </c>
      <c r="V10" s="5">
        <f>SUMPRODUCT(('Arrêts maladie-AT-MAT-PAT-MTT'!$A$7:$A$105='RECAP Maladie-AT-MAT-PAT-MTT'!A10)*('Arrêts maladie-AT-MAT-PAT-MTT'!$G$7:$G$105=BASE!$L$7)*('Arrêts maladie-AT-MAT-PAT-MTT'!$B$7:$B$105))</f>
        <v>0</v>
      </c>
      <c r="W10" s="12">
        <f>+SUMIFS(ARCHIVE!$B$5:$B$104,ARCHIVE!$A$5:$A$104,'RECAP Maladie-AT-MAT-PAT-MTT'!A10,ARCHIVE!$AB$5:$AB$104,2016)</f>
        <v>0</v>
      </c>
      <c r="X10" s="12">
        <f>+SUMIF(ARCHIVE!$A$5:$A$104,'RECAP Maladie-AT-MAT-PAT-MTT'!A10,ARCHIVE!$X$5:$X$104)</f>
        <v>0</v>
      </c>
    </row>
    <row r="11" spans="1:33" x14ac:dyDescent="0.25">
      <c r="A11" s="8">
        <f>+BASE!A9</f>
        <v>9</v>
      </c>
      <c r="B11" s="9" t="str">
        <f>+BASE!B9</f>
        <v>claire</v>
      </c>
      <c r="C11" s="9">
        <f>+BASE!C9</f>
        <v>0</v>
      </c>
      <c r="D11" s="12">
        <f>SUMIFS('Arrêts maladie-AT-MAT-PAT-MTT'!$AC$7:$AC$40,'Arrêts maladie-AT-MAT-PAT-MTT'!$A$7:$A$40,'RECAP Maladie-AT-MAT-PAT-MTT'!A11,'Arrêts maladie-AT-MAT-PAT-MTT'!$AB$7:$AB$40,2015)</f>
        <v>0</v>
      </c>
      <c r="E11" s="12">
        <f>+SUMIFS(ARCHIVE!$AC$5:$AC$104,ARCHIVE!$A$5:$A$104,'RECAP Maladie-AT-MAT-PAT-MTT'!A11,ARCHIVE!$AB$5:$AB$104,2015)</f>
        <v>0</v>
      </c>
      <c r="F11" s="12">
        <f>SUMIFS('Arrêts maladie-AT-MAT-PAT-MTT'!$AC$7:$AC$40,'Arrêts maladie-AT-MAT-PAT-MTT'!$A$7:$A$40,'RECAP Maladie-AT-MAT-PAT-MTT'!A11,'Arrêts maladie-AT-MAT-PAT-MTT'!$AB$7:$AB$40,2016)</f>
        <v>0</v>
      </c>
      <c r="G11" s="12">
        <f>+SUMIFS(ARCHIVE!$AC$5:$AC$104,ARCHIVE!$A$5:$A$104,'RECAP Maladie-AT-MAT-PAT-MTT'!A11,ARCHIVE!$AB$5:$AB$104,2016)</f>
        <v>0</v>
      </c>
      <c r="H11" s="12">
        <f>SUMIFS('Arrêts maladie-AT-MAT-PAT-MTT'!$AC$7:$AC$40,'Arrêts maladie-AT-MAT-PAT-MTT'!$A$7:$A$40,'RECAP Maladie-AT-MAT-PAT-MTT'!A11,'Arrêts maladie-AT-MAT-PAT-MTT'!$AB$7:$AB$40,2017)</f>
        <v>0</v>
      </c>
      <c r="I11" s="12">
        <f>+SUMIFS(ARCHIVE!$AC$5:$AC$104,ARCHIVE!$A$5:$A$104,'RECAP Maladie-AT-MAT-PAT-MTT'!A11,ARCHIVE!$AB$5:$AB$104,2017)</f>
        <v>0</v>
      </c>
      <c r="J11" s="12">
        <f>SUMIFS('Arrêts maladie-AT-MAT-PAT-MTT'!$B$7:$B$40,'Arrêts maladie-AT-MAT-PAT-MTT'!$A$7:$A$40,'RECAP Maladie-AT-MAT-PAT-MTT'!A11,'Arrêts maladie-AT-MAT-PAT-MTT'!$AB$7:$AB$40,2016)</f>
        <v>0</v>
      </c>
      <c r="K11" s="12">
        <f>+SUMIF('Arrêts maladie-AT-MAT-PAT-MTT'!$A$7:$A$102,A11,'Arrêts maladie-AT-MAT-PAT-MTT'!$B$7:$B$102)</f>
        <v>0</v>
      </c>
      <c r="L11" s="5">
        <f t="shared" si="0"/>
        <v>0</v>
      </c>
      <c r="M11" s="5">
        <f>SUMPRODUCT(('Arrêts maladie-AT-MAT-PAT-MTT'!$A$7:$A$105='RECAP Maladie-AT-MAT-PAT-MTT'!A11)*('Arrêts maladie-AT-MAT-PAT-MTT'!$G$7:$G$105=BASE!$L$3)*('Arrêts maladie-AT-MAT-PAT-MTT'!$B$7:$B$105))</f>
        <v>0</v>
      </c>
      <c r="N11" s="5">
        <f>SUMPRODUCT(('Arrêts maladie-AT-MAT-PAT-MTT'!$A$7:$A$105='RECAP Maladie-AT-MAT-PAT-MTT'!A11)*('Arrêts maladie-AT-MAT-PAT-MTT'!$G$7:$G$105=BASE!$L$4)*('Arrêts maladie-AT-MAT-PAT-MTT'!$B$7:$B$105))</f>
        <v>0</v>
      </c>
      <c r="O11" s="5">
        <f t="shared" si="1"/>
        <v>0</v>
      </c>
      <c r="P11" s="5">
        <f>SUMPRODUCT(('Arrêts maladie-AT-MAT-PAT-MTT'!$A$7:$A$105='RECAP Maladie-AT-MAT-PAT-MTT'!A11)*('Arrêts maladie-AT-MAT-PAT-MTT'!$G$7:$G$105=BASE!$L$1)*('Arrêts maladie-AT-MAT-PAT-MTT'!$B$7:$B$105))</f>
        <v>0</v>
      </c>
      <c r="Q11" s="5">
        <f>SUMPRODUCT(('Arrêts maladie-AT-MAT-PAT-MTT'!$A$7:$A$105='RECAP Maladie-AT-MAT-PAT-MTT'!A11)*('Arrêts maladie-AT-MAT-PAT-MTT'!$G$7:$G$105=BASE!$L$2)*('Arrêts maladie-AT-MAT-PAT-MTT'!$B$7:$B$105))</f>
        <v>0</v>
      </c>
      <c r="R11" s="5">
        <f>SUMPRODUCT(('Arrêts maladie-AT-MAT-PAT-MTT'!$A$7:$A$105='RECAP Maladie-AT-MAT-PAT-MTT'!A11)*('Arrêts maladie-AT-MAT-PAT-MTT'!$G$7:$G$105=BASE!$L$8)*('Arrêts maladie-AT-MAT-PAT-MTT'!$B$7:$B$105))</f>
        <v>0</v>
      </c>
      <c r="S11" s="5">
        <f t="shared" si="2"/>
        <v>0</v>
      </c>
      <c r="T11" s="5">
        <f>SUMPRODUCT(('Arrêts maladie-AT-MAT-PAT-MTT'!$A$7:$A$105='RECAP Maladie-AT-MAT-PAT-MTT'!A11)*('Arrêts maladie-AT-MAT-PAT-MTT'!$G$7:$G$105=BASE!$L$5)*('Arrêts maladie-AT-MAT-PAT-MTT'!$B$7:$B$105))</f>
        <v>0</v>
      </c>
      <c r="U11" s="5">
        <f>SUMPRODUCT(('Arrêts maladie-AT-MAT-PAT-MTT'!$A$7:$A$105='RECAP Maladie-AT-MAT-PAT-MTT'!A11)*('Arrêts maladie-AT-MAT-PAT-MTT'!$G$7:$G$105=BASE!$L$6)*('Arrêts maladie-AT-MAT-PAT-MTT'!$B$7:$B$105))</f>
        <v>0</v>
      </c>
      <c r="V11" s="5">
        <f>SUMPRODUCT(('Arrêts maladie-AT-MAT-PAT-MTT'!$A$7:$A$105='RECAP Maladie-AT-MAT-PAT-MTT'!A11)*('Arrêts maladie-AT-MAT-PAT-MTT'!$G$7:$G$105=BASE!$L$7)*('Arrêts maladie-AT-MAT-PAT-MTT'!$B$7:$B$105))</f>
        <v>0</v>
      </c>
      <c r="W11" s="12">
        <f>+SUMIFS(ARCHIVE!$B$5:$B$104,ARCHIVE!$A$5:$A$104,'RECAP Maladie-AT-MAT-PAT-MTT'!A11,ARCHIVE!$AB$5:$AB$104,2016)</f>
        <v>0</v>
      </c>
      <c r="X11" s="12">
        <f>+SUMIF(ARCHIVE!$A$5:$A$104,'RECAP Maladie-AT-MAT-PAT-MTT'!A11,ARCHIVE!$X$5:$X$104)</f>
        <v>0</v>
      </c>
    </row>
    <row r="12" spans="1:33" x14ac:dyDescent="0.25">
      <c r="A12" s="8">
        <f>+BASE!A10</f>
        <v>10</v>
      </c>
      <c r="B12" s="9" t="str">
        <f>+BASE!B10</f>
        <v>tim</v>
      </c>
      <c r="C12" s="9">
        <f>+BASE!C10</f>
        <v>0</v>
      </c>
      <c r="D12" s="12">
        <f>SUMIFS('Arrêts maladie-AT-MAT-PAT-MTT'!$AC$7:$AC$40,'Arrêts maladie-AT-MAT-PAT-MTT'!$A$7:$A$40,'RECAP Maladie-AT-MAT-PAT-MTT'!A12,'Arrêts maladie-AT-MAT-PAT-MTT'!$AB$7:$AB$40,2015)</f>
        <v>0</v>
      </c>
      <c r="E12" s="12">
        <f>+SUMIFS(ARCHIVE!$AC$5:$AC$104,ARCHIVE!$A$5:$A$104,'RECAP Maladie-AT-MAT-PAT-MTT'!A12,ARCHIVE!$AB$5:$AB$104,2015)</f>
        <v>0</v>
      </c>
      <c r="F12" s="12">
        <f>SUMIFS('Arrêts maladie-AT-MAT-PAT-MTT'!$AC$7:$AC$40,'Arrêts maladie-AT-MAT-PAT-MTT'!$A$7:$A$40,'RECAP Maladie-AT-MAT-PAT-MTT'!A12,'Arrêts maladie-AT-MAT-PAT-MTT'!$AB$7:$AB$40,2016)</f>
        <v>0</v>
      </c>
      <c r="G12" s="12">
        <f>+SUMIFS(ARCHIVE!$AC$5:$AC$104,ARCHIVE!$A$5:$A$104,'RECAP Maladie-AT-MAT-PAT-MTT'!A12,ARCHIVE!$AB$5:$AB$104,2016)</f>
        <v>0</v>
      </c>
      <c r="H12" s="12">
        <f>SUMIFS('Arrêts maladie-AT-MAT-PAT-MTT'!$AC$7:$AC$40,'Arrêts maladie-AT-MAT-PAT-MTT'!$A$7:$A$40,'RECAP Maladie-AT-MAT-PAT-MTT'!A12,'Arrêts maladie-AT-MAT-PAT-MTT'!$AB$7:$AB$40,2017)</f>
        <v>0</v>
      </c>
      <c r="I12" s="12">
        <f>+SUMIFS(ARCHIVE!$AC$5:$AC$104,ARCHIVE!$A$5:$A$104,'RECAP Maladie-AT-MAT-PAT-MTT'!A12,ARCHIVE!$AB$5:$AB$104,2017)</f>
        <v>0</v>
      </c>
      <c r="J12" s="12">
        <f>SUMIFS('Arrêts maladie-AT-MAT-PAT-MTT'!$B$7:$B$40,'Arrêts maladie-AT-MAT-PAT-MTT'!$A$7:$A$40,'RECAP Maladie-AT-MAT-PAT-MTT'!A12,'Arrêts maladie-AT-MAT-PAT-MTT'!$AB$7:$AB$40,2016)</f>
        <v>0</v>
      </c>
      <c r="K12" s="12">
        <f>+SUMIF('Arrêts maladie-AT-MAT-PAT-MTT'!$A$7:$A$102,A12,'Arrêts maladie-AT-MAT-PAT-MTT'!$B$7:$B$102)</f>
        <v>0</v>
      </c>
      <c r="L12" s="5">
        <f t="shared" si="0"/>
        <v>0</v>
      </c>
      <c r="M12" s="5">
        <f>SUMPRODUCT(('Arrêts maladie-AT-MAT-PAT-MTT'!$A$7:$A$105='RECAP Maladie-AT-MAT-PAT-MTT'!A12)*('Arrêts maladie-AT-MAT-PAT-MTT'!$G$7:$G$105=BASE!$L$3)*('Arrêts maladie-AT-MAT-PAT-MTT'!$B$7:$B$105))</f>
        <v>0</v>
      </c>
      <c r="N12" s="5">
        <f>SUMPRODUCT(('Arrêts maladie-AT-MAT-PAT-MTT'!$A$7:$A$105='RECAP Maladie-AT-MAT-PAT-MTT'!A12)*('Arrêts maladie-AT-MAT-PAT-MTT'!$G$7:$G$105=BASE!$L$4)*('Arrêts maladie-AT-MAT-PAT-MTT'!$B$7:$B$105))</f>
        <v>0</v>
      </c>
      <c r="O12" s="5">
        <f t="shared" si="1"/>
        <v>0</v>
      </c>
      <c r="P12" s="5">
        <f>SUMPRODUCT(('Arrêts maladie-AT-MAT-PAT-MTT'!$A$7:$A$105='RECAP Maladie-AT-MAT-PAT-MTT'!A12)*('Arrêts maladie-AT-MAT-PAT-MTT'!$G$7:$G$105=BASE!$L$1)*('Arrêts maladie-AT-MAT-PAT-MTT'!$B$7:$B$105))</f>
        <v>0</v>
      </c>
      <c r="Q12" s="5">
        <f>SUMPRODUCT(('Arrêts maladie-AT-MAT-PAT-MTT'!$A$7:$A$105='RECAP Maladie-AT-MAT-PAT-MTT'!A12)*('Arrêts maladie-AT-MAT-PAT-MTT'!$G$7:$G$105=BASE!$L$2)*('Arrêts maladie-AT-MAT-PAT-MTT'!$B$7:$B$105))</f>
        <v>0</v>
      </c>
      <c r="R12" s="5">
        <f>SUMPRODUCT(('Arrêts maladie-AT-MAT-PAT-MTT'!$A$7:$A$105='RECAP Maladie-AT-MAT-PAT-MTT'!A12)*('Arrêts maladie-AT-MAT-PAT-MTT'!$G$7:$G$105=BASE!$L$8)*('Arrêts maladie-AT-MAT-PAT-MTT'!$B$7:$B$105))</f>
        <v>0</v>
      </c>
      <c r="S12" s="5">
        <f t="shared" si="2"/>
        <v>0</v>
      </c>
      <c r="T12" s="5">
        <f>SUMPRODUCT(('Arrêts maladie-AT-MAT-PAT-MTT'!$A$7:$A$105='RECAP Maladie-AT-MAT-PAT-MTT'!A12)*('Arrêts maladie-AT-MAT-PAT-MTT'!$G$7:$G$105=BASE!$L$5)*('Arrêts maladie-AT-MAT-PAT-MTT'!$B$7:$B$105))</f>
        <v>0</v>
      </c>
      <c r="U12" s="5">
        <f>SUMPRODUCT(('Arrêts maladie-AT-MAT-PAT-MTT'!$A$7:$A$105='RECAP Maladie-AT-MAT-PAT-MTT'!A12)*('Arrêts maladie-AT-MAT-PAT-MTT'!$G$7:$G$105=BASE!$L$6)*('Arrêts maladie-AT-MAT-PAT-MTT'!$B$7:$B$105))</f>
        <v>0</v>
      </c>
      <c r="V12" s="5">
        <f>SUMPRODUCT(('Arrêts maladie-AT-MAT-PAT-MTT'!$A$7:$A$105='RECAP Maladie-AT-MAT-PAT-MTT'!A12)*('Arrêts maladie-AT-MAT-PAT-MTT'!$G$7:$G$105=BASE!$L$7)*('Arrêts maladie-AT-MAT-PAT-MTT'!$B$7:$B$105))</f>
        <v>0</v>
      </c>
      <c r="W12" s="12">
        <f>+SUMIFS(ARCHIVE!$B$5:$B$104,ARCHIVE!$A$5:$A$104,'RECAP Maladie-AT-MAT-PAT-MTT'!A12,ARCHIVE!$AB$5:$AB$104,2016)</f>
        <v>0</v>
      </c>
      <c r="X12" s="12">
        <f>+SUMIF(ARCHIVE!$A$5:$A$104,'RECAP Maladie-AT-MAT-PAT-MTT'!A12,ARCHIVE!$X$5:$X$104)</f>
        <v>0</v>
      </c>
    </row>
    <row r="13" spans="1:33" x14ac:dyDescent="0.25">
      <c r="A13" s="8">
        <f>+BASE!A11</f>
        <v>11</v>
      </c>
      <c r="B13" s="9" t="str">
        <f>+BASE!B11</f>
        <v>leo</v>
      </c>
      <c r="C13" s="9">
        <f>+BASE!C11</f>
        <v>0</v>
      </c>
      <c r="D13" s="12">
        <f>SUMIFS('Arrêts maladie-AT-MAT-PAT-MTT'!$AC$7:$AC$40,'Arrêts maladie-AT-MAT-PAT-MTT'!$A$7:$A$40,'RECAP Maladie-AT-MAT-PAT-MTT'!A13,'Arrêts maladie-AT-MAT-PAT-MTT'!$AB$7:$AB$40,2015)</f>
        <v>0</v>
      </c>
      <c r="E13" s="12">
        <f>+SUMIFS(ARCHIVE!$AC$5:$AC$104,ARCHIVE!$A$5:$A$104,'RECAP Maladie-AT-MAT-PAT-MTT'!A13,ARCHIVE!$AB$5:$AB$104,2015)</f>
        <v>0</v>
      </c>
      <c r="F13" s="12">
        <f>SUMIFS('Arrêts maladie-AT-MAT-PAT-MTT'!$AC$7:$AC$40,'Arrêts maladie-AT-MAT-PAT-MTT'!$A$7:$A$40,'RECAP Maladie-AT-MAT-PAT-MTT'!A13,'Arrêts maladie-AT-MAT-PAT-MTT'!$AB$7:$AB$40,2016)</f>
        <v>0</v>
      </c>
      <c r="G13" s="12">
        <f>+SUMIFS(ARCHIVE!$AC$5:$AC$104,ARCHIVE!$A$5:$A$104,'RECAP Maladie-AT-MAT-PAT-MTT'!A13,ARCHIVE!$AB$5:$AB$104,2016)</f>
        <v>0</v>
      </c>
      <c r="H13" s="12">
        <f>SUMIFS('Arrêts maladie-AT-MAT-PAT-MTT'!$AC$7:$AC$40,'Arrêts maladie-AT-MAT-PAT-MTT'!$A$7:$A$40,'RECAP Maladie-AT-MAT-PAT-MTT'!A13,'Arrêts maladie-AT-MAT-PAT-MTT'!$AB$7:$AB$40,2017)</f>
        <v>0</v>
      </c>
      <c r="I13" s="12">
        <f>+SUMIFS(ARCHIVE!$AC$5:$AC$104,ARCHIVE!$A$5:$A$104,'RECAP Maladie-AT-MAT-PAT-MTT'!A13,ARCHIVE!$AB$5:$AB$104,2017)</f>
        <v>0</v>
      </c>
      <c r="J13" s="12">
        <f>SUMIFS('Arrêts maladie-AT-MAT-PAT-MTT'!$B$7:$B$40,'Arrêts maladie-AT-MAT-PAT-MTT'!$A$7:$A$40,'RECAP Maladie-AT-MAT-PAT-MTT'!A13,'Arrêts maladie-AT-MAT-PAT-MTT'!$AB$7:$AB$40,2016)</f>
        <v>0</v>
      </c>
      <c r="K13" s="12">
        <f>+SUMIF('Arrêts maladie-AT-MAT-PAT-MTT'!$A$7:$A$102,A13,'Arrêts maladie-AT-MAT-PAT-MTT'!$B$7:$B$102)</f>
        <v>0</v>
      </c>
      <c r="L13" s="5">
        <f t="shared" si="0"/>
        <v>0</v>
      </c>
      <c r="M13" s="5">
        <f>SUMPRODUCT(('Arrêts maladie-AT-MAT-PAT-MTT'!$A$7:$A$105='RECAP Maladie-AT-MAT-PAT-MTT'!A13)*('Arrêts maladie-AT-MAT-PAT-MTT'!$G$7:$G$105=BASE!$L$3)*('Arrêts maladie-AT-MAT-PAT-MTT'!$B$7:$B$105))</f>
        <v>0</v>
      </c>
      <c r="N13" s="5">
        <f>SUMPRODUCT(('Arrêts maladie-AT-MAT-PAT-MTT'!$A$7:$A$105='RECAP Maladie-AT-MAT-PAT-MTT'!A13)*('Arrêts maladie-AT-MAT-PAT-MTT'!$G$7:$G$105=BASE!$L$4)*('Arrêts maladie-AT-MAT-PAT-MTT'!$B$7:$B$105))</f>
        <v>0</v>
      </c>
      <c r="O13" s="5">
        <f t="shared" si="1"/>
        <v>0</v>
      </c>
      <c r="P13" s="5">
        <f>SUMPRODUCT(('Arrêts maladie-AT-MAT-PAT-MTT'!$A$7:$A$105='RECAP Maladie-AT-MAT-PAT-MTT'!A13)*('Arrêts maladie-AT-MAT-PAT-MTT'!$G$7:$G$105=BASE!$L$1)*('Arrêts maladie-AT-MAT-PAT-MTT'!$B$7:$B$105))</f>
        <v>0</v>
      </c>
      <c r="Q13" s="5">
        <f>SUMPRODUCT(('Arrêts maladie-AT-MAT-PAT-MTT'!$A$7:$A$105='RECAP Maladie-AT-MAT-PAT-MTT'!A13)*('Arrêts maladie-AT-MAT-PAT-MTT'!$G$7:$G$105=BASE!$L$2)*('Arrêts maladie-AT-MAT-PAT-MTT'!$B$7:$B$105))</f>
        <v>0</v>
      </c>
      <c r="R13" s="5">
        <f>SUMPRODUCT(('Arrêts maladie-AT-MAT-PAT-MTT'!$A$7:$A$105='RECAP Maladie-AT-MAT-PAT-MTT'!A13)*('Arrêts maladie-AT-MAT-PAT-MTT'!$G$7:$G$105=BASE!$L$8)*('Arrêts maladie-AT-MAT-PAT-MTT'!$B$7:$B$105))</f>
        <v>0</v>
      </c>
      <c r="S13" s="5">
        <f t="shared" si="2"/>
        <v>0</v>
      </c>
      <c r="T13" s="5">
        <f>SUMPRODUCT(('Arrêts maladie-AT-MAT-PAT-MTT'!$A$7:$A$105='RECAP Maladie-AT-MAT-PAT-MTT'!A13)*('Arrêts maladie-AT-MAT-PAT-MTT'!$G$7:$G$105=BASE!$L$5)*('Arrêts maladie-AT-MAT-PAT-MTT'!$B$7:$B$105))</f>
        <v>0</v>
      </c>
      <c r="U13" s="5">
        <f>SUMPRODUCT(('Arrêts maladie-AT-MAT-PAT-MTT'!$A$7:$A$105='RECAP Maladie-AT-MAT-PAT-MTT'!A13)*('Arrêts maladie-AT-MAT-PAT-MTT'!$G$7:$G$105=BASE!$L$6)*('Arrêts maladie-AT-MAT-PAT-MTT'!$B$7:$B$105))</f>
        <v>0</v>
      </c>
      <c r="V13" s="5">
        <f>SUMPRODUCT(('Arrêts maladie-AT-MAT-PAT-MTT'!$A$7:$A$105='RECAP Maladie-AT-MAT-PAT-MTT'!A13)*('Arrêts maladie-AT-MAT-PAT-MTT'!$G$7:$G$105=BASE!$L$7)*('Arrêts maladie-AT-MAT-PAT-MTT'!$B$7:$B$105))</f>
        <v>0</v>
      </c>
      <c r="W13" s="12">
        <f>+SUMIFS(ARCHIVE!$B$5:$B$104,ARCHIVE!$A$5:$A$104,'RECAP Maladie-AT-MAT-PAT-MTT'!A13,ARCHIVE!$AB$5:$AB$104,2016)</f>
        <v>0</v>
      </c>
      <c r="X13" s="12">
        <f>+SUMIF(ARCHIVE!$A$5:$A$104,'RECAP Maladie-AT-MAT-PAT-MTT'!A13,ARCHIVE!$X$5:$X$104)</f>
        <v>0</v>
      </c>
    </row>
    <row r="14" spans="1:33" x14ac:dyDescent="0.25">
      <c r="A14" s="8">
        <f>+BASE!A12</f>
        <v>0</v>
      </c>
      <c r="B14" s="9">
        <f>+BASE!B12</f>
        <v>0</v>
      </c>
      <c r="C14" s="9">
        <f>+BASE!C12</f>
        <v>0</v>
      </c>
      <c r="D14" s="12">
        <f>SUMIFS('Arrêts maladie-AT-MAT-PAT-MTT'!$AC$7:$AC$40,'Arrêts maladie-AT-MAT-PAT-MTT'!$A$7:$A$40,'RECAP Maladie-AT-MAT-PAT-MTT'!A14,'Arrêts maladie-AT-MAT-PAT-MTT'!$AB$7:$AB$40,2015)</f>
        <v>0</v>
      </c>
      <c r="E14" s="12">
        <f>+SUMIFS(ARCHIVE!$AC$5:$AC$104,ARCHIVE!$A$5:$A$104,'RECAP Maladie-AT-MAT-PAT-MTT'!A14,ARCHIVE!$AB$5:$AB$104,2015)</f>
        <v>0</v>
      </c>
      <c r="F14" s="12">
        <f>SUMIFS('Arrêts maladie-AT-MAT-PAT-MTT'!$AC$7:$AC$40,'Arrêts maladie-AT-MAT-PAT-MTT'!$A$7:$A$40,'RECAP Maladie-AT-MAT-PAT-MTT'!A14,'Arrêts maladie-AT-MAT-PAT-MTT'!$AB$7:$AB$40,2016)</f>
        <v>0</v>
      </c>
      <c r="G14" s="12">
        <f>+SUMIFS(ARCHIVE!$AC$5:$AC$104,ARCHIVE!$A$5:$A$104,'RECAP Maladie-AT-MAT-PAT-MTT'!A14,ARCHIVE!$AB$5:$AB$104,2016)</f>
        <v>0</v>
      </c>
      <c r="H14" s="12">
        <f>SUMIFS('Arrêts maladie-AT-MAT-PAT-MTT'!$AC$7:$AC$40,'Arrêts maladie-AT-MAT-PAT-MTT'!$A$7:$A$40,'RECAP Maladie-AT-MAT-PAT-MTT'!A14,'Arrêts maladie-AT-MAT-PAT-MTT'!$AB$7:$AB$40,2017)</f>
        <v>0</v>
      </c>
      <c r="I14" s="12">
        <f>+SUMIFS(ARCHIVE!$AC$5:$AC$104,ARCHIVE!$A$5:$A$104,'RECAP Maladie-AT-MAT-PAT-MTT'!A14,ARCHIVE!$AB$5:$AB$104,2017)</f>
        <v>0</v>
      </c>
      <c r="J14" s="12">
        <f>SUMIFS('Arrêts maladie-AT-MAT-PAT-MTT'!$B$7:$B$40,'Arrêts maladie-AT-MAT-PAT-MTT'!$A$7:$A$40,'RECAP Maladie-AT-MAT-PAT-MTT'!A14,'Arrêts maladie-AT-MAT-PAT-MTT'!$AB$7:$AB$40,2016)</f>
        <v>0</v>
      </c>
      <c r="K14" s="12">
        <f>+SUMIF('Arrêts maladie-AT-MAT-PAT-MTT'!$A$7:$A$102,A14,'Arrêts maladie-AT-MAT-PAT-MTT'!$B$7:$B$102)</f>
        <v>0</v>
      </c>
      <c r="L14" s="5">
        <f t="shared" si="0"/>
        <v>1</v>
      </c>
      <c r="M14" s="5">
        <f>SUMPRODUCT(('Arrêts maladie-AT-MAT-PAT-MTT'!$A$7:$A$105='RECAP Maladie-AT-MAT-PAT-MTT'!A14)*('Arrêts maladie-AT-MAT-PAT-MTT'!$G$7:$G$105=BASE!$L$3)*('Arrêts maladie-AT-MAT-PAT-MTT'!$B$7:$B$105))</f>
        <v>1</v>
      </c>
      <c r="N14" s="5">
        <f>SUMPRODUCT(('Arrêts maladie-AT-MAT-PAT-MTT'!$A$7:$A$105='RECAP Maladie-AT-MAT-PAT-MTT'!A14)*('Arrêts maladie-AT-MAT-PAT-MTT'!$G$7:$G$105=BASE!$L$4)*('Arrêts maladie-AT-MAT-PAT-MTT'!$B$7:$B$105))</f>
        <v>0</v>
      </c>
      <c r="O14" s="5">
        <f t="shared" si="1"/>
        <v>2</v>
      </c>
      <c r="P14" s="5">
        <f>SUMPRODUCT(('Arrêts maladie-AT-MAT-PAT-MTT'!$A$7:$A$105='RECAP Maladie-AT-MAT-PAT-MTT'!A14)*('Arrêts maladie-AT-MAT-PAT-MTT'!$G$7:$G$105=BASE!$L$1)*('Arrêts maladie-AT-MAT-PAT-MTT'!$B$7:$B$105))</f>
        <v>2</v>
      </c>
      <c r="Q14" s="5">
        <f>SUMPRODUCT(('Arrêts maladie-AT-MAT-PAT-MTT'!$A$7:$A$105='RECAP Maladie-AT-MAT-PAT-MTT'!A14)*('Arrêts maladie-AT-MAT-PAT-MTT'!$G$7:$G$105=BASE!$L$2)*('Arrêts maladie-AT-MAT-PAT-MTT'!$B$7:$B$105))</f>
        <v>0</v>
      </c>
      <c r="R14" s="5">
        <f>SUMPRODUCT(('Arrêts maladie-AT-MAT-PAT-MTT'!$A$7:$A$105='RECAP Maladie-AT-MAT-PAT-MTT'!A14)*('Arrêts maladie-AT-MAT-PAT-MTT'!$G$7:$G$105=BASE!$L$8)*('Arrêts maladie-AT-MAT-PAT-MTT'!$B$7:$B$105))</f>
        <v>0</v>
      </c>
      <c r="S14" s="5">
        <f t="shared" si="2"/>
        <v>0</v>
      </c>
      <c r="T14" s="5">
        <f>SUMPRODUCT(('Arrêts maladie-AT-MAT-PAT-MTT'!$A$7:$A$105='RECAP Maladie-AT-MAT-PAT-MTT'!A14)*('Arrêts maladie-AT-MAT-PAT-MTT'!$G$7:$G$105=BASE!$L$5)*('Arrêts maladie-AT-MAT-PAT-MTT'!$B$7:$B$105))</f>
        <v>0</v>
      </c>
      <c r="U14" s="5">
        <f>SUMPRODUCT(('Arrêts maladie-AT-MAT-PAT-MTT'!$A$7:$A$105='RECAP Maladie-AT-MAT-PAT-MTT'!A14)*('Arrêts maladie-AT-MAT-PAT-MTT'!$G$7:$G$105=BASE!$L$6)*('Arrêts maladie-AT-MAT-PAT-MTT'!$B$7:$B$105))</f>
        <v>0</v>
      </c>
      <c r="V14" s="5">
        <f>SUMPRODUCT(('Arrêts maladie-AT-MAT-PAT-MTT'!$A$7:$A$105='RECAP Maladie-AT-MAT-PAT-MTT'!A14)*('Arrêts maladie-AT-MAT-PAT-MTT'!$G$7:$G$105=BASE!$L$7)*('Arrêts maladie-AT-MAT-PAT-MTT'!$B$7:$B$105))</f>
        <v>0</v>
      </c>
      <c r="W14" s="12">
        <f>+SUMIFS(ARCHIVE!$B$5:$B$104,ARCHIVE!$A$5:$A$104,'RECAP Maladie-AT-MAT-PAT-MTT'!A14,ARCHIVE!$AB$5:$AB$104,2016)</f>
        <v>0</v>
      </c>
      <c r="X14" s="12">
        <f>+SUMIF(ARCHIVE!$A$5:$A$104,'RECAP Maladie-AT-MAT-PAT-MTT'!A14,ARCHIVE!$X$5:$X$104)</f>
        <v>0</v>
      </c>
    </row>
    <row r="15" spans="1:33" x14ac:dyDescent="0.25">
      <c r="A15" s="8">
        <f>+BASE!A13</f>
        <v>0</v>
      </c>
      <c r="B15" s="9">
        <f>+BASE!B13</f>
        <v>0</v>
      </c>
      <c r="C15" s="9">
        <f>+BASE!C13</f>
        <v>0</v>
      </c>
      <c r="D15" s="12">
        <f>SUMIFS('Arrêts maladie-AT-MAT-PAT-MTT'!$AC$7:$AC$40,'Arrêts maladie-AT-MAT-PAT-MTT'!$A$7:$A$40,'RECAP Maladie-AT-MAT-PAT-MTT'!A15,'Arrêts maladie-AT-MAT-PAT-MTT'!$AB$7:$AB$40,2015)</f>
        <v>0</v>
      </c>
      <c r="E15" s="12">
        <f>+SUMIFS(ARCHIVE!$AC$5:$AC$104,ARCHIVE!$A$5:$A$104,'RECAP Maladie-AT-MAT-PAT-MTT'!A15,ARCHIVE!$AB$5:$AB$104,2015)</f>
        <v>0</v>
      </c>
      <c r="F15" s="12">
        <f>SUMIFS('Arrêts maladie-AT-MAT-PAT-MTT'!$AC$7:$AC$40,'Arrêts maladie-AT-MAT-PAT-MTT'!$A$7:$A$40,'RECAP Maladie-AT-MAT-PAT-MTT'!A15,'Arrêts maladie-AT-MAT-PAT-MTT'!$AB$7:$AB$40,2016)</f>
        <v>0</v>
      </c>
      <c r="G15" s="12">
        <f>+SUMIFS(ARCHIVE!$AC$5:$AC$104,ARCHIVE!$A$5:$A$104,'RECAP Maladie-AT-MAT-PAT-MTT'!A15,ARCHIVE!$AB$5:$AB$104,2016)</f>
        <v>0</v>
      </c>
      <c r="H15" s="12">
        <f>SUMIFS('Arrêts maladie-AT-MAT-PAT-MTT'!$AC$7:$AC$40,'Arrêts maladie-AT-MAT-PAT-MTT'!$A$7:$A$40,'RECAP Maladie-AT-MAT-PAT-MTT'!A15,'Arrêts maladie-AT-MAT-PAT-MTT'!$AB$7:$AB$40,2017)</f>
        <v>0</v>
      </c>
      <c r="I15" s="12">
        <f>+SUMIFS(ARCHIVE!$AC$5:$AC$104,ARCHIVE!$A$5:$A$104,'RECAP Maladie-AT-MAT-PAT-MTT'!A15,ARCHIVE!$AB$5:$AB$104,2017)</f>
        <v>0</v>
      </c>
      <c r="J15" s="12">
        <f>SUMIFS('Arrêts maladie-AT-MAT-PAT-MTT'!$B$7:$B$40,'Arrêts maladie-AT-MAT-PAT-MTT'!$A$7:$A$40,'RECAP Maladie-AT-MAT-PAT-MTT'!A15,'Arrêts maladie-AT-MAT-PAT-MTT'!$AB$7:$AB$40,2016)</f>
        <v>0</v>
      </c>
      <c r="K15" s="12">
        <f>+SUMIF('Arrêts maladie-AT-MAT-PAT-MTT'!$A$7:$A$102,A15,'Arrêts maladie-AT-MAT-PAT-MTT'!$B$7:$B$102)</f>
        <v>0</v>
      </c>
      <c r="L15" s="5">
        <f>+M15+N15</f>
        <v>1</v>
      </c>
      <c r="M15" s="5">
        <f>SUMPRODUCT(('Arrêts maladie-AT-MAT-PAT-MTT'!$A$7:$A$105='RECAP Maladie-AT-MAT-PAT-MTT'!A15)*('Arrêts maladie-AT-MAT-PAT-MTT'!$G$7:$G$105=BASE!$L$3)*('Arrêts maladie-AT-MAT-PAT-MTT'!$B$7:$B$105))</f>
        <v>1</v>
      </c>
      <c r="N15" s="5">
        <f>SUMPRODUCT(('Arrêts maladie-AT-MAT-PAT-MTT'!$A$7:$A$105='RECAP Maladie-AT-MAT-PAT-MTT'!A15)*('Arrêts maladie-AT-MAT-PAT-MTT'!$G$7:$G$105=BASE!$L$4)*('Arrêts maladie-AT-MAT-PAT-MTT'!$B$7:$B$105))</f>
        <v>0</v>
      </c>
      <c r="O15" s="5">
        <f t="shared" si="1"/>
        <v>2</v>
      </c>
      <c r="P15" s="5">
        <f>SUMPRODUCT(('Arrêts maladie-AT-MAT-PAT-MTT'!$A$7:$A$105='RECAP Maladie-AT-MAT-PAT-MTT'!A15)*('Arrêts maladie-AT-MAT-PAT-MTT'!$G$7:$G$105=BASE!$L$1)*('Arrêts maladie-AT-MAT-PAT-MTT'!$B$7:$B$105))</f>
        <v>2</v>
      </c>
      <c r="Q15" s="5">
        <f>SUMPRODUCT(('Arrêts maladie-AT-MAT-PAT-MTT'!$A$7:$A$105='RECAP Maladie-AT-MAT-PAT-MTT'!A15)*('Arrêts maladie-AT-MAT-PAT-MTT'!$G$7:$G$105=BASE!$L$2)*('Arrêts maladie-AT-MAT-PAT-MTT'!$B$7:$B$105))</f>
        <v>0</v>
      </c>
      <c r="R15" s="5">
        <f>SUMPRODUCT(('Arrêts maladie-AT-MAT-PAT-MTT'!$A$7:$A$105='RECAP Maladie-AT-MAT-PAT-MTT'!A15)*('Arrêts maladie-AT-MAT-PAT-MTT'!$G$7:$G$105=BASE!$L$8)*('Arrêts maladie-AT-MAT-PAT-MTT'!$B$7:$B$105))</f>
        <v>0</v>
      </c>
      <c r="S15" s="5">
        <f t="shared" si="2"/>
        <v>0</v>
      </c>
      <c r="T15" s="5">
        <f>SUMPRODUCT(('Arrêts maladie-AT-MAT-PAT-MTT'!$A$7:$A$105='RECAP Maladie-AT-MAT-PAT-MTT'!A15)*('Arrêts maladie-AT-MAT-PAT-MTT'!$G$7:$G$105=BASE!$L$5)*('Arrêts maladie-AT-MAT-PAT-MTT'!$B$7:$B$105))</f>
        <v>0</v>
      </c>
      <c r="U15" s="5">
        <f>SUMPRODUCT(('Arrêts maladie-AT-MAT-PAT-MTT'!$A$7:$A$105='RECAP Maladie-AT-MAT-PAT-MTT'!A15)*('Arrêts maladie-AT-MAT-PAT-MTT'!$G$7:$G$105=BASE!$L$6)*('Arrêts maladie-AT-MAT-PAT-MTT'!$B$7:$B$105))</f>
        <v>0</v>
      </c>
      <c r="V15" s="5">
        <f>SUMPRODUCT(('Arrêts maladie-AT-MAT-PAT-MTT'!$A$7:$A$105='RECAP Maladie-AT-MAT-PAT-MTT'!A15)*('Arrêts maladie-AT-MAT-PAT-MTT'!$G$7:$G$105=BASE!$L$7)*('Arrêts maladie-AT-MAT-PAT-MTT'!$B$7:$B$105))</f>
        <v>0</v>
      </c>
      <c r="W15" s="12">
        <f>+SUMIFS(ARCHIVE!$B$5:$B$104,ARCHIVE!$A$5:$A$104,'RECAP Maladie-AT-MAT-PAT-MTT'!A15,ARCHIVE!$AB$5:$AB$104,2016)</f>
        <v>0</v>
      </c>
      <c r="X15" s="12">
        <f>+SUMIF(ARCHIVE!$A$5:$A$104,'RECAP Maladie-AT-MAT-PAT-MTT'!A15,ARCHIVE!$X$5:$X$104)</f>
        <v>0</v>
      </c>
    </row>
    <row r="16" spans="1:33" x14ac:dyDescent="0.25">
      <c r="A16" s="8">
        <f>+BASE!A14</f>
        <v>0</v>
      </c>
      <c r="B16" s="9">
        <f>+BASE!B14</f>
        <v>0</v>
      </c>
      <c r="C16" s="9">
        <f>+BASE!C14</f>
        <v>0</v>
      </c>
      <c r="D16" s="12">
        <f>SUMIFS('Arrêts maladie-AT-MAT-PAT-MTT'!$AC$7:$AC$40,'Arrêts maladie-AT-MAT-PAT-MTT'!$A$7:$A$40,'RECAP Maladie-AT-MAT-PAT-MTT'!A16,'Arrêts maladie-AT-MAT-PAT-MTT'!$AB$7:$AB$40,2015)</f>
        <v>0</v>
      </c>
      <c r="E16" s="12">
        <f>+SUMIFS(ARCHIVE!$AC$5:$AC$104,ARCHIVE!$A$5:$A$104,'RECAP Maladie-AT-MAT-PAT-MTT'!A16,ARCHIVE!$AB$5:$AB$104,2015)</f>
        <v>0</v>
      </c>
      <c r="F16" s="12">
        <f>SUMIFS('Arrêts maladie-AT-MAT-PAT-MTT'!$AC$7:$AC$40,'Arrêts maladie-AT-MAT-PAT-MTT'!$A$7:$A$40,'RECAP Maladie-AT-MAT-PAT-MTT'!A16,'Arrêts maladie-AT-MAT-PAT-MTT'!$AB$7:$AB$40,2016)</f>
        <v>0</v>
      </c>
      <c r="G16" s="12">
        <f>+SUMIFS(ARCHIVE!$AC$5:$AC$104,ARCHIVE!$A$5:$A$104,'RECAP Maladie-AT-MAT-PAT-MTT'!A16,ARCHIVE!$AB$5:$AB$104,2016)</f>
        <v>0</v>
      </c>
      <c r="H16" s="12">
        <f>SUMIFS('Arrêts maladie-AT-MAT-PAT-MTT'!$AC$7:$AC$40,'Arrêts maladie-AT-MAT-PAT-MTT'!$A$7:$A$40,'RECAP Maladie-AT-MAT-PAT-MTT'!A16,'Arrêts maladie-AT-MAT-PAT-MTT'!$AB$7:$AB$40,2017)</f>
        <v>0</v>
      </c>
      <c r="I16" s="12">
        <f>+SUMIFS(ARCHIVE!$AC$5:$AC$104,ARCHIVE!$A$5:$A$104,'RECAP Maladie-AT-MAT-PAT-MTT'!A16,ARCHIVE!$AB$5:$AB$104,2017)</f>
        <v>0</v>
      </c>
      <c r="J16" s="12">
        <f>SUMIFS('Arrêts maladie-AT-MAT-PAT-MTT'!$B$7:$B$40,'Arrêts maladie-AT-MAT-PAT-MTT'!$A$7:$A$40,'RECAP Maladie-AT-MAT-PAT-MTT'!A16,'Arrêts maladie-AT-MAT-PAT-MTT'!$AB$7:$AB$40,2016)</f>
        <v>0</v>
      </c>
      <c r="K16" s="12">
        <f>+SUMIF('Arrêts maladie-AT-MAT-PAT-MTT'!$A$7:$A$102,A16,'Arrêts maladie-AT-MAT-PAT-MTT'!$B$7:$B$102)</f>
        <v>0</v>
      </c>
      <c r="L16" s="5">
        <f t="shared" si="0"/>
        <v>1</v>
      </c>
      <c r="M16" s="5">
        <f>SUMPRODUCT(('Arrêts maladie-AT-MAT-PAT-MTT'!$A$7:$A$105='RECAP Maladie-AT-MAT-PAT-MTT'!A16)*('Arrêts maladie-AT-MAT-PAT-MTT'!$G$7:$G$105=BASE!$L$3)*('Arrêts maladie-AT-MAT-PAT-MTT'!$B$7:$B$105))</f>
        <v>1</v>
      </c>
      <c r="N16" s="5">
        <f>SUMPRODUCT(('Arrêts maladie-AT-MAT-PAT-MTT'!$A$7:$A$105='RECAP Maladie-AT-MAT-PAT-MTT'!A16)*('Arrêts maladie-AT-MAT-PAT-MTT'!$G$7:$G$105=BASE!$L$4)*('Arrêts maladie-AT-MAT-PAT-MTT'!$B$7:$B$105))</f>
        <v>0</v>
      </c>
      <c r="O16" s="5">
        <f t="shared" si="1"/>
        <v>2</v>
      </c>
      <c r="P16" s="5">
        <f>SUMPRODUCT(('Arrêts maladie-AT-MAT-PAT-MTT'!$A$7:$A$105='RECAP Maladie-AT-MAT-PAT-MTT'!A16)*('Arrêts maladie-AT-MAT-PAT-MTT'!$G$7:$G$105=BASE!$L$1)*('Arrêts maladie-AT-MAT-PAT-MTT'!$B$7:$B$105))</f>
        <v>2</v>
      </c>
      <c r="Q16" s="5">
        <f>SUMPRODUCT(('Arrêts maladie-AT-MAT-PAT-MTT'!$A$7:$A$105='RECAP Maladie-AT-MAT-PAT-MTT'!A16)*('Arrêts maladie-AT-MAT-PAT-MTT'!$G$7:$G$105=BASE!$L$2)*('Arrêts maladie-AT-MAT-PAT-MTT'!$B$7:$B$105))</f>
        <v>0</v>
      </c>
      <c r="R16" s="5">
        <f>SUMPRODUCT(('Arrêts maladie-AT-MAT-PAT-MTT'!$A$7:$A$105='RECAP Maladie-AT-MAT-PAT-MTT'!A16)*('Arrêts maladie-AT-MAT-PAT-MTT'!$G$7:$G$105=BASE!$L$8)*('Arrêts maladie-AT-MAT-PAT-MTT'!$B$7:$B$105))</f>
        <v>0</v>
      </c>
      <c r="S16" s="5">
        <f t="shared" si="2"/>
        <v>0</v>
      </c>
      <c r="T16" s="5">
        <f>SUMPRODUCT(('Arrêts maladie-AT-MAT-PAT-MTT'!$A$7:$A$105='RECAP Maladie-AT-MAT-PAT-MTT'!A16)*('Arrêts maladie-AT-MAT-PAT-MTT'!$G$7:$G$105=BASE!$L$5)*('Arrêts maladie-AT-MAT-PAT-MTT'!$B$7:$B$105))</f>
        <v>0</v>
      </c>
      <c r="U16" s="5">
        <f>SUMPRODUCT(('Arrêts maladie-AT-MAT-PAT-MTT'!$A$7:$A$105='RECAP Maladie-AT-MAT-PAT-MTT'!A16)*('Arrêts maladie-AT-MAT-PAT-MTT'!$G$7:$G$105=BASE!$L$6)*('Arrêts maladie-AT-MAT-PAT-MTT'!$B$7:$B$105))</f>
        <v>0</v>
      </c>
      <c r="V16" s="5">
        <f>SUMPRODUCT(('Arrêts maladie-AT-MAT-PAT-MTT'!$A$7:$A$105='RECAP Maladie-AT-MAT-PAT-MTT'!A16)*('Arrêts maladie-AT-MAT-PAT-MTT'!$G$7:$G$105=BASE!$L$7)*('Arrêts maladie-AT-MAT-PAT-MTT'!$B$7:$B$105))</f>
        <v>0</v>
      </c>
      <c r="W16" s="12">
        <f>+SUMIFS(ARCHIVE!$B$5:$B$104,ARCHIVE!$A$5:$A$104,'RECAP Maladie-AT-MAT-PAT-MTT'!A16,ARCHIVE!$AB$5:$AB$104,2016)</f>
        <v>0</v>
      </c>
      <c r="X16" s="12">
        <f>+SUMIF(ARCHIVE!$A$5:$A$104,'RECAP Maladie-AT-MAT-PAT-MTT'!A16,ARCHIVE!$X$5:$X$104)</f>
        <v>0</v>
      </c>
    </row>
    <row r="17" spans="1:36" x14ac:dyDescent="0.25">
      <c r="A17" s="8">
        <f>+BASE!A15</f>
        <v>0</v>
      </c>
      <c r="B17" s="9">
        <f>+BASE!B15</f>
        <v>0</v>
      </c>
      <c r="C17" s="9">
        <f>+BASE!C15</f>
        <v>0</v>
      </c>
      <c r="D17" s="12">
        <f>SUMIFS('Arrêts maladie-AT-MAT-PAT-MTT'!$AC$7:$AC$40,'Arrêts maladie-AT-MAT-PAT-MTT'!$A$7:$A$40,'RECAP Maladie-AT-MAT-PAT-MTT'!A17,'Arrêts maladie-AT-MAT-PAT-MTT'!$AB$7:$AB$40,2015)</f>
        <v>0</v>
      </c>
      <c r="E17" s="12">
        <f>+SUMIFS(ARCHIVE!$AC$5:$AC$104,ARCHIVE!$A$5:$A$104,'RECAP Maladie-AT-MAT-PAT-MTT'!A17,ARCHIVE!$AB$5:$AB$104,2015)</f>
        <v>0</v>
      </c>
      <c r="F17" s="12">
        <f>SUMIFS('Arrêts maladie-AT-MAT-PAT-MTT'!$AC$7:$AC$40,'Arrêts maladie-AT-MAT-PAT-MTT'!$A$7:$A$40,'RECAP Maladie-AT-MAT-PAT-MTT'!A17,'Arrêts maladie-AT-MAT-PAT-MTT'!$AB$7:$AB$40,2016)</f>
        <v>0</v>
      </c>
      <c r="G17" s="12">
        <f>+SUMIFS(ARCHIVE!$AC$5:$AC$104,ARCHIVE!$A$5:$A$104,'RECAP Maladie-AT-MAT-PAT-MTT'!A17,ARCHIVE!$AB$5:$AB$104,2016)</f>
        <v>0</v>
      </c>
      <c r="H17" s="12">
        <f>SUMIFS('Arrêts maladie-AT-MAT-PAT-MTT'!$AC$7:$AC$40,'Arrêts maladie-AT-MAT-PAT-MTT'!$A$7:$A$40,'RECAP Maladie-AT-MAT-PAT-MTT'!A17,'Arrêts maladie-AT-MAT-PAT-MTT'!$AB$7:$AB$40,2017)</f>
        <v>0</v>
      </c>
      <c r="I17" s="12">
        <f>+SUMIFS(ARCHIVE!$AC$5:$AC$104,ARCHIVE!$A$5:$A$104,'RECAP Maladie-AT-MAT-PAT-MTT'!A17,ARCHIVE!$AB$5:$AB$104,2017)</f>
        <v>0</v>
      </c>
      <c r="J17" s="12">
        <f>SUMIFS('Arrêts maladie-AT-MAT-PAT-MTT'!$B$7:$B$40,'Arrêts maladie-AT-MAT-PAT-MTT'!$A$7:$A$40,'RECAP Maladie-AT-MAT-PAT-MTT'!A17,'Arrêts maladie-AT-MAT-PAT-MTT'!$AB$7:$AB$40,2016)</f>
        <v>0</v>
      </c>
      <c r="K17" s="12">
        <f>+SUMIF('Arrêts maladie-AT-MAT-PAT-MTT'!$A$7:$A$102,A17,'Arrêts maladie-AT-MAT-PAT-MTT'!$B$7:$B$102)</f>
        <v>0</v>
      </c>
      <c r="L17" s="5">
        <f t="shared" si="0"/>
        <v>1</v>
      </c>
      <c r="M17" s="5">
        <f>SUMPRODUCT(('Arrêts maladie-AT-MAT-PAT-MTT'!$A$7:$A$105='RECAP Maladie-AT-MAT-PAT-MTT'!A17)*('Arrêts maladie-AT-MAT-PAT-MTT'!$G$7:$G$105=BASE!$L$3)*('Arrêts maladie-AT-MAT-PAT-MTT'!$B$7:$B$105))</f>
        <v>1</v>
      </c>
      <c r="N17" s="5">
        <f>SUMPRODUCT(('Arrêts maladie-AT-MAT-PAT-MTT'!$A$7:$A$105='RECAP Maladie-AT-MAT-PAT-MTT'!A17)*('Arrêts maladie-AT-MAT-PAT-MTT'!$G$7:$G$105=BASE!$L$4)*('Arrêts maladie-AT-MAT-PAT-MTT'!$B$7:$B$105))</f>
        <v>0</v>
      </c>
      <c r="O17" s="5">
        <f t="shared" si="1"/>
        <v>2</v>
      </c>
      <c r="P17" s="5">
        <f>SUMPRODUCT(('Arrêts maladie-AT-MAT-PAT-MTT'!$A$7:$A$105='RECAP Maladie-AT-MAT-PAT-MTT'!A17)*('Arrêts maladie-AT-MAT-PAT-MTT'!$G$7:$G$105=BASE!$L$1)*('Arrêts maladie-AT-MAT-PAT-MTT'!$B$7:$B$105))</f>
        <v>2</v>
      </c>
      <c r="Q17" s="5">
        <f>SUMPRODUCT(('Arrêts maladie-AT-MAT-PAT-MTT'!$A$7:$A$105='RECAP Maladie-AT-MAT-PAT-MTT'!A17)*('Arrêts maladie-AT-MAT-PAT-MTT'!$G$7:$G$105=BASE!$L$2)*('Arrêts maladie-AT-MAT-PAT-MTT'!$B$7:$B$105))</f>
        <v>0</v>
      </c>
      <c r="R17" s="5">
        <f>SUMPRODUCT(('Arrêts maladie-AT-MAT-PAT-MTT'!$A$7:$A$105='RECAP Maladie-AT-MAT-PAT-MTT'!A17)*('Arrêts maladie-AT-MAT-PAT-MTT'!$G$7:$G$105=BASE!$L$8)*('Arrêts maladie-AT-MAT-PAT-MTT'!$B$7:$B$105))</f>
        <v>0</v>
      </c>
      <c r="S17" s="5">
        <f t="shared" si="2"/>
        <v>0</v>
      </c>
      <c r="T17" s="5">
        <f>SUMPRODUCT(('Arrêts maladie-AT-MAT-PAT-MTT'!$A$7:$A$105='RECAP Maladie-AT-MAT-PAT-MTT'!A17)*('Arrêts maladie-AT-MAT-PAT-MTT'!$G$7:$G$105=BASE!$L$5)*('Arrêts maladie-AT-MAT-PAT-MTT'!$B$7:$B$105))</f>
        <v>0</v>
      </c>
      <c r="U17" s="5">
        <f>SUMPRODUCT(('Arrêts maladie-AT-MAT-PAT-MTT'!$A$7:$A$105='RECAP Maladie-AT-MAT-PAT-MTT'!A17)*('Arrêts maladie-AT-MAT-PAT-MTT'!$G$7:$G$105=BASE!$L$6)*('Arrêts maladie-AT-MAT-PAT-MTT'!$B$7:$B$105))</f>
        <v>0</v>
      </c>
      <c r="V17" s="5">
        <f>SUMPRODUCT(('Arrêts maladie-AT-MAT-PAT-MTT'!$A$7:$A$105='RECAP Maladie-AT-MAT-PAT-MTT'!A17)*('Arrêts maladie-AT-MAT-PAT-MTT'!$G$7:$G$105=BASE!$L$7)*('Arrêts maladie-AT-MAT-PAT-MTT'!$B$7:$B$105))</f>
        <v>0</v>
      </c>
      <c r="W17" s="12">
        <f>+SUMIFS(ARCHIVE!$B$5:$B$104,ARCHIVE!$A$5:$A$104,'RECAP Maladie-AT-MAT-PAT-MTT'!A17,ARCHIVE!$AB$5:$AB$104,2016)</f>
        <v>0</v>
      </c>
      <c r="X17" s="12">
        <f>+SUMIF(ARCHIVE!$A$5:$A$104,'RECAP Maladie-AT-MAT-PAT-MTT'!A17,ARCHIVE!$X$5:$X$104)</f>
        <v>0</v>
      </c>
    </row>
    <row r="18" spans="1:36" x14ac:dyDescent="0.25">
      <c r="A18" s="8">
        <f>+BASE!A16</f>
        <v>0</v>
      </c>
      <c r="B18" s="9">
        <f>+BASE!B16</f>
        <v>0</v>
      </c>
      <c r="C18" s="9">
        <f>+BASE!C16</f>
        <v>0</v>
      </c>
      <c r="D18" s="12">
        <f>SUMIFS('Arrêts maladie-AT-MAT-PAT-MTT'!$AC$7:$AC$40,'Arrêts maladie-AT-MAT-PAT-MTT'!$A$7:$A$40,'RECAP Maladie-AT-MAT-PAT-MTT'!A18,'Arrêts maladie-AT-MAT-PAT-MTT'!$AB$7:$AB$40,2015)</f>
        <v>0</v>
      </c>
      <c r="E18" s="12">
        <f>+SUMIFS(ARCHIVE!$AC$5:$AC$104,ARCHIVE!$A$5:$A$104,'RECAP Maladie-AT-MAT-PAT-MTT'!A18,ARCHIVE!$AB$5:$AB$104,2015)</f>
        <v>0</v>
      </c>
      <c r="F18" s="12">
        <f>SUMIFS('Arrêts maladie-AT-MAT-PAT-MTT'!$AC$7:$AC$40,'Arrêts maladie-AT-MAT-PAT-MTT'!$A$7:$A$40,'RECAP Maladie-AT-MAT-PAT-MTT'!A18,'Arrêts maladie-AT-MAT-PAT-MTT'!$AB$7:$AB$40,2016)</f>
        <v>0</v>
      </c>
      <c r="G18" s="12">
        <f>+SUMIFS(ARCHIVE!$AC$5:$AC$104,ARCHIVE!$A$5:$A$104,'RECAP Maladie-AT-MAT-PAT-MTT'!A18,ARCHIVE!$AB$5:$AB$104,2016)</f>
        <v>0</v>
      </c>
      <c r="H18" s="12">
        <f>SUMIFS('Arrêts maladie-AT-MAT-PAT-MTT'!$AC$7:$AC$40,'Arrêts maladie-AT-MAT-PAT-MTT'!$A$7:$A$40,'RECAP Maladie-AT-MAT-PAT-MTT'!A18,'Arrêts maladie-AT-MAT-PAT-MTT'!$AB$7:$AB$40,2017)</f>
        <v>0</v>
      </c>
      <c r="I18" s="12">
        <f>+SUMIFS(ARCHIVE!$AC$5:$AC$104,ARCHIVE!$A$5:$A$104,'RECAP Maladie-AT-MAT-PAT-MTT'!A18,ARCHIVE!$AB$5:$AB$104,2017)</f>
        <v>0</v>
      </c>
      <c r="J18" s="12">
        <f>SUMIFS('Arrêts maladie-AT-MAT-PAT-MTT'!$B$7:$B$40,'Arrêts maladie-AT-MAT-PAT-MTT'!$A$7:$A$40,'RECAP Maladie-AT-MAT-PAT-MTT'!A18,'Arrêts maladie-AT-MAT-PAT-MTT'!$AB$7:$AB$40,2016)</f>
        <v>0</v>
      </c>
      <c r="K18" s="12">
        <f>+SUMIF('Arrêts maladie-AT-MAT-PAT-MTT'!$A$7:$A$102,A18,'Arrêts maladie-AT-MAT-PAT-MTT'!$B$7:$B$102)</f>
        <v>0</v>
      </c>
      <c r="L18" s="5">
        <f t="shared" si="0"/>
        <v>1</v>
      </c>
      <c r="M18" s="5">
        <f>SUMPRODUCT(('Arrêts maladie-AT-MAT-PAT-MTT'!$A$7:$A$105='RECAP Maladie-AT-MAT-PAT-MTT'!A18)*('Arrêts maladie-AT-MAT-PAT-MTT'!$G$7:$G$105=BASE!$L$3)*('Arrêts maladie-AT-MAT-PAT-MTT'!$B$7:$B$105))</f>
        <v>1</v>
      </c>
      <c r="N18" s="5">
        <f>SUMPRODUCT(('Arrêts maladie-AT-MAT-PAT-MTT'!$A$7:$A$105='RECAP Maladie-AT-MAT-PAT-MTT'!A18)*('Arrêts maladie-AT-MAT-PAT-MTT'!$G$7:$G$105=BASE!$L$4)*('Arrêts maladie-AT-MAT-PAT-MTT'!$B$7:$B$105))</f>
        <v>0</v>
      </c>
      <c r="O18" s="5">
        <f t="shared" si="1"/>
        <v>2</v>
      </c>
      <c r="P18" s="5">
        <f>SUMPRODUCT(('Arrêts maladie-AT-MAT-PAT-MTT'!$A$7:$A$105='RECAP Maladie-AT-MAT-PAT-MTT'!A18)*('Arrêts maladie-AT-MAT-PAT-MTT'!$G$7:$G$105=BASE!$L$1)*('Arrêts maladie-AT-MAT-PAT-MTT'!$B$7:$B$105))</f>
        <v>2</v>
      </c>
      <c r="Q18" s="5">
        <f>SUMPRODUCT(('Arrêts maladie-AT-MAT-PAT-MTT'!$A$7:$A$105='RECAP Maladie-AT-MAT-PAT-MTT'!A18)*('Arrêts maladie-AT-MAT-PAT-MTT'!$G$7:$G$105=BASE!$L$2)*('Arrêts maladie-AT-MAT-PAT-MTT'!$B$7:$B$105))</f>
        <v>0</v>
      </c>
      <c r="R18" s="5">
        <f>SUMPRODUCT(('Arrêts maladie-AT-MAT-PAT-MTT'!$A$7:$A$105='RECAP Maladie-AT-MAT-PAT-MTT'!A18)*('Arrêts maladie-AT-MAT-PAT-MTT'!$G$7:$G$105=BASE!$L$8)*('Arrêts maladie-AT-MAT-PAT-MTT'!$B$7:$B$105))</f>
        <v>0</v>
      </c>
      <c r="S18" s="5">
        <f t="shared" si="2"/>
        <v>0</v>
      </c>
      <c r="T18" s="5">
        <f>SUMPRODUCT(('Arrêts maladie-AT-MAT-PAT-MTT'!$A$7:$A$105='RECAP Maladie-AT-MAT-PAT-MTT'!A18)*('Arrêts maladie-AT-MAT-PAT-MTT'!$G$7:$G$105=BASE!$L$5)*('Arrêts maladie-AT-MAT-PAT-MTT'!$B$7:$B$105))</f>
        <v>0</v>
      </c>
      <c r="U18" s="5">
        <f>SUMPRODUCT(('Arrêts maladie-AT-MAT-PAT-MTT'!$A$7:$A$105='RECAP Maladie-AT-MAT-PAT-MTT'!A18)*('Arrêts maladie-AT-MAT-PAT-MTT'!$G$7:$G$105=BASE!$L$6)*('Arrêts maladie-AT-MAT-PAT-MTT'!$B$7:$B$105))</f>
        <v>0</v>
      </c>
      <c r="V18" s="5">
        <f>SUMPRODUCT(('Arrêts maladie-AT-MAT-PAT-MTT'!$A$7:$A$105='RECAP Maladie-AT-MAT-PAT-MTT'!A18)*('Arrêts maladie-AT-MAT-PAT-MTT'!$G$7:$G$105=BASE!$L$7)*('Arrêts maladie-AT-MAT-PAT-MTT'!$B$7:$B$105))</f>
        <v>0</v>
      </c>
      <c r="W18" s="12">
        <f>+SUMIFS(ARCHIVE!$B$5:$B$104,ARCHIVE!$A$5:$A$104,'RECAP Maladie-AT-MAT-PAT-MTT'!A18,ARCHIVE!$AB$5:$AB$104,2016)</f>
        <v>0</v>
      </c>
      <c r="X18" s="12">
        <f>+SUMIF(ARCHIVE!$A$5:$A$104,'RECAP Maladie-AT-MAT-PAT-MTT'!A18,ARCHIVE!$X$5:$X$104)</f>
        <v>0</v>
      </c>
      <c r="Z18" s="100" t="s">
        <v>61</v>
      </c>
      <c r="AA18" s="100" t="s">
        <v>67</v>
      </c>
      <c r="AB18" s="107" t="s">
        <v>70</v>
      </c>
      <c r="AC18" s="107" t="s">
        <v>4</v>
      </c>
      <c r="AD18" s="107" t="s">
        <v>50</v>
      </c>
      <c r="AE18" s="107" t="s">
        <v>52</v>
      </c>
      <c r="AF18" s="107" t="s">
        <v>51</v>
      </c>
      <c r="AG18" s="107" t="s">
        <v>53</v>
      </c>
      <c r="AH18" s="100" t="s">
        <v>14</v>
      </c>
      <c r="AI18" s="100" t="s">
        <v>71</v>
      </c>
      <c r="AJ18" s="100" t="s">
        <v>69</v>
      </c>
    </row>
    <row r="19" spans="1:36" x14ac:dyDescent="0.25">
      <c r="A19" s="8">
        <f>+BASE!A17</f>
        <v>0</v>
      </c>
      <c r="B19" s="9">
        <f>+BASE!B17</f>
        <v>0</v>
      </c>
      <c r="C19" s="9">
        <f>+BASE!C17</f>
        <v>0</v>
      </c>
      <c r="D19" s="12">
        <f>SUMIFS('Arrêts maladie-AT-MAT-PAT-MTT'!$AC$7:$AC$40,'Arrêts maladie-AT-MAT-PAT-MTT'!$A$7:$A$40,'RECAP Maladie-AT-MAT-PAT-MTT'!A19,'Arrêts maladie-AT-MAT-PAT-MTT'!$AB$7:$AB$40,2015)</f>
        <v>0</v>
      </c>
      <c r="E19" s="12">
        <f>+SUMIFS(ARCHIVE!$AC$5:$AC$104,ARCHIVE!$A$5:$A$104,'RECAP Maladie-AT-MAT-PAT-MTT'!A19,ARCHIVE!$AB$5:$AB$104,2015)</f>
        <v>0</v>
      </c>
      <c r="F19" s="12">
        <f>SUMIFS('Arrêts maladie-AT-MAT-PAT-MTT'!$AC$7:$AC$40,'Arrêts maladie-AT-MAT-PAT-MTT'!$A$7:$A$40,'RECAP Maladie-AT-MAT-PAT-MTT'!A19,'Arrêts maladie-AT-MAT-PAT-MTT'!$AB$7:$AB$40,2016)</f>
        <v>0</v>
      </c>
      <c r="G19" s="12">
        <f>+SUMIFS(ARCHIVE!$AC$5:$AC$104,ARCHIVE!$A$5:$A$104,'RECAP Maladie-AT-MAT-PAT-MTT'!A19,ARCHIVE!$AB$5:$AB$104,2016)</f>
        <v>0</v>
      </c>
      <c r="H19" s="12">
        <f>SUMIFS('Arrêts maladie-AT-MAT-PAT-MTT'!$AC$7:$AC$40,'Arrêts maladie-AT-MAT-PAT-MTT'!$A$7:$A$40,'RECAP Maladie-AT-MAT-PAT-MTT'!A19,'Arrêts maladie-AT-MAT-PAT-MTT'!$AB$7:$AB$40,2017)</f>
        <v>0</v>
      </c>
      <c r="I19" s="12">
        <f>+SUMIFS(ARCHIVE!$AC$5:$AC$104,ARCHIVE!$A$5:$A$104,'RECAP Maladie-AT-MAT-PAT-MTT'!A19,ARCHIVE!$AB$5:$AB$104,2017)</f>
        <v>0</v>
      </c>
      <c r="J19" s="12">
        <f>SUMIFS('Arrêts maladie-AT-MAT-PAT-MTT'!$B$7:$B$40,'Arrêts maladie-AT-MAT-PAT-MTT'!$A$7:$A$40,'RECAP Maladie-AT-MAT-PAT-MTT'!A19,'Arrêts maladie-AT-MAT-PAT-MTT'!$AB$7:$AB$40,2016)</f>
        <v>0</v>
      </c>
      <c r="K19" s="12">
        <f>+SUMIF('Arrêts maladie-AT-MAT-PAT-MTT'!$A$7:$A$102,A19,'Arrêts maladie-AT-MAT-PAT-MTT'!$B$7:$B$102)</f>
        <v>0</v>
      </c>
      <c r="L19" s="5">
        <f t="shared" si="0"/>
        <v>1</v>
      </c>
      <c r="M19" s="5">
        <f>SUMPRODUCT(('Arrêts maladie-AT-MAT-PAT-MTT'!$A$7:$A$105='RECAP Maladie-AT-MAT-PAT-MTT'!A19)*('Arrêts maladie-AT-MAT-PAT-MTT'!$G$7:$G$105=BASE!$L$3)*('Arrêts maladie-AT-MAT-PAT-MTT'!$B$7:$B$105))</f>
        <v>1</v>
      </c>
      <c r="N19" s="5">
        <f>SUMPRODUCT(('Arrêts maladie-AT-MAT-PAT-MTT'!$A$7:$A$105='RECAP Maladie-AT-MAT-PAT-MTT'!A19)*('Arrêts maladie-AT-MAT-PAT-MTT'!$G$7:$G$105=BASE!$L$4)*('Arrêts maladie-AT-MAT-PAT-MTT'!$B$7:$B$105))</f>
        <v>0</v>
      </c>
      <c r="O19" s="5">
        <f t="shared" si="1"/>
        <v>2</v>
      </c>
      <c r="P19" s="5">
        <f>SUMPRODUCT(('Arrêts maladie-AT-MAT-PAT-MTT'!$A$7:$A$105='RECAP Maladie-AT-MAT-PAT-MTT'!A19)*('Arrêts maladie-AT-MAT-PAT-MTT'!$G$7:$G$105=BASE!$L$1)*('Arrêts maladie-AT-MAT-PAT-MTT'!$B$7:$B$105))</f>
        <v>2</v>
      </c>
      <c r="Q19" s="5">
        <f>SUMPRODUCT(('Arrêts maladie-AT-MAT-PAT-MTT'!$A$7:$A$105='RECAP Maladie-AT-MAT-PAT-MTT'!A19)*('Arrêts maladie-AT-MAT-PAT-MTT'!$G$7:$G$105=BASE!$L$2)*('Arrêts maladie-AT-MAT-PAT-MTT'!$B$7:$B$105))</f>
        <v>0</v>
      </c>
      <c r="R19" s="5">
        <f>SUMPRODUCT(('Arrêts maladie-AT-MAT-PAT-MTT'!$A$7:$A$105='RECAP Maladie-AT-MAT-PAT-MTT'!A19)*('Arrêts maladie-AT-MAT-PAT-MTT'!$G$7:$G$105=BASE!$L$8)*('Arrêts maladie-AT-MAT-PAT-MTT'!$B$7:$B$105))</f>
        <v>0</v>
      </c>
      <c r="S19" s="5">
        <f t="shared" si="2"/>
        <v>0</v>
      </c>
      <c r="T19" s="5">
        <f>SUMPRODUCT(('Arrêts maladie-AT-MAT-PAT-MTT'!$A$7:$A$105='RECAP Maladie-AT-MAT-PAT-MTT'!A19)*('Arrêts maladie-AT-MAT-PAT-MTT'!$G$7:$G$105=BASE!$L$5)*('Arrêts maladie-AT-MAT-PAT-MTT'!$B$7:$B$105))</f>
        <v>0</v>
      </c>
      <c r="U19" s="5">
        <f>SUMPRODUCT(('Arrêts maladie-AT-MAT-PAT-MTT'!$A$7:$A$105='RECAP Maladie-AT-MAT-PAT-MTT'!A19)*('Arrêts maladie-AT-MAT-PAT-MTT'!$G$7:$G$105=BASE!$L$6)*('Arrêts maladie-AT-MAT-PAT-MTT'!$B$7:$B$105))</f>
        <v>0</v>
      </c>
      <c r="V19" s="5">
        <f>SUMPRODUCT(('Arrêts maladie-AT-MAT-PAT-MTT'!$A$7:$A$105='RECAP Maladie-AT-MAT-PAT-MTT'!A19)*('Arrêts maladie-AT-MAT-PAT-MTT'!$G$7:$G$105=BASE!$L$7)*('Arrêts maladie-AT-MAT-PAT-MTT'!$B$7:$B$105))</f>
        <v>0</v>
      </c>
      <c r="W19" s="12">
        <f>+SUMIFS(ARCHIVE!$B$5:$B$104,ARCHIVE!$A$5:$A$104,'RECAP Maladie-AT-MAT-PAT-MTT'!A19,ARCHIVE!$AB$5:$AB$104,2016)</f>
        <v>0</v>
      </c>
      <c r="X19" s="12">
        <f>+SUMIF(ARCHIVE!$A$5:$A$104,'RECAP Maladie-AT-MAT-PAT-MTT'!A19,ARCHIVE!$X$5:$X$104)</f>
        <v>0</v>
      </c>
      <c r="Z19" s="100"/>
      <c r="AA19" s="100"/>
      <c r="AB19" s="108"/>
      <c r="AC19" s="108"/>
      <c r="AD19" s="108"/>
      <c r="AE19" s="108"/>
      <c r="AF19" s="108"/>
      <c r="AG19" s="108"/>
      <c r="AH19" s="100"/>
      <c r="AI19" s="100"/>
      <c r="AJ19" s="100"/>
    </row>
    <row r="20" spans="1:36" ht="15" customHeight="1" x14ac:dyDescent="0.25">
      <c r="A20" s="105" t="s">
        <v>5</v>
      </c>
      <c r="B20" s="106"/>
      <c r="C20" s="106"/>
      <c r="D20" s="37">
        <f>+SUM(D3:D19)</f>
        <v>4</v>
      </c>
      <c r="E20" s="37">
        <f t="shared" ref="E20:J20" si="4">+SUM(E3:E19)</f>
        <v>1</v>
      </c>
      <c r="F20" s="37">
        <f t="shared" si="4"/>
        <v>6</v>
      </c>
      <c r="G20" s="37">
        <f t="shared" si="4"/>
        <v>0</v>
      </c>
      <c r="H20" s="37">
        <f t="shared" si="4"/>
        <v>0</v>
      </c>
      <c r="I20" s="37">
        <f t="shared" si="4"/>
        <v>0</v>
      </c>
      <c r="J20" s="37">
        <f t="shared" si="4"/>
        <v>38</v>
      </c>
      <c r="K20" s="6">
        <f>+SUM(K3:K19)</f>
        <v>57</v>
      </c>
      <c r="L20" s="6">
        <f>+SUM(L3:L19)</f>
        <v>52</v>
      </c>
      <c r="M20" s="6"/>
      <c r="N20" s="6"/>
      <c r="O20" s="6">
        <f>+SUM(O3:O19)</f>
        <v>12</v>
      </c>
      <c r="P20" s="6"/>
      <c r="Q20" s="6"/>
      <c r="R20" s="6">
        <f>+SUM(R3:R19)</f>
        <v>11</v>
      </c>
      <c r="S20" s="6">
        <f>+SUM(S3:S19)</f>
        <v>0</v>
      </c>
      <c r="T20" s="6"/>
      <c r="U20" s="6"/>
      <c r="V20" s="6">
        <f>+SUM(V3:V19)</f>
        <v>0</v>
      </c>
      <c r="W20" s="6">
        <f>+SUM(W3:W19)</f>
        <v>0</v>
      </c>
      <c r="X20" s="6">
        <f>+SUM(X3:X19)</f>
        <v>1</v>
      </c>
      <c r="Z20" s="1">
        <f>+F20</f>
        <v>6</v>
      </c>
      <c r="AA20" s="1">
        <f>+G20</f>
        <v>0</v>
      </c>
      <c r="AB20" s="1">
        <f>+J20</f>
        <v>38</v>
      </c>
      <c r="AC20" s="1">
        <f>+K20</f>
        <v>57</v>
      </c>
      <c r="AD20" s="1">
        <f>+L20</f>
        <v>52</v>
      </c>
      <c r="AE20" s="1">
        <f>+O20</f>
        <v>12</v>
      </c>
      <c r="AF20" s="1">
        <f>+R20</f>
        <v>11</v>
      </c>
      <c r="AG20" s="1">
        <f>+S20</f>
        <v>0</v>
      </c>
      <c r="AH20" s="1">
        <f>+V20</f>
        <v>0</v>
      </c>
      <c r="AI20" s="1">
        <f>+W20</f>
        <v>0</v>
      </c>
      <c r="AJ20" s="1">
        <f>+X20</f>
        <v>1</v>
      </c>
    </row>
    <row r="26" spans="1:36" ht="15" customHeight="1" x14ac:dyDescent="0.25"/>
    <row r="27" spans="1:36" ht="33" customHeight="1" x14ac:dyDescent="0.25"/>
  </sheetData>
  <autoFilter ref="B1:C2"/>
  <sortState ref="A3:D13">
    <sortCondition ref="A3"/>
  </sortState>
  <mergeCells count="45">
    <mergeCell ref="AH18:AH19"/>
    <mergeCell ref="AI18:AI19"/>
    <mergeCell ref="AJ18:AJ19"/>
    <mergeCell ref="Z18:Z19"/>
    <mergeCell ref="AA18:AA19"/>
    <mergeCell ref="AB18:AB19"/>
    <mergeCell ref="AC18:AC19"/>
    <mergeCell ref="AD18:AD19"/>
    <mergeCell ref="AE18:AE19"/>
    <mergeCell ref="AF18:AF19"/>
    <mergeCell ref="AG18:AG19"/>
    <mergeCell ref="W1:W2"/>
    <mergeCell ref="V1:V2"/>
    <mergeCell ref="N1:N2"/>
    <mergeCell ref="U1:U2"/>
    <mergeCell ref="M1:M2"/>
    <mergeCell ref="L1:L2"/>
    <mergeCell ref="P1:P2"/>
    <mergeCell ref="Q1:Q2"/>
    <mergeCell ref="T1:T2"/>
    <mergeCell ref="R1:R2"/>
    <mergeCell ref="O1:O2"/>
    <mergeCell ref="S1:S2"/>
    <mergeCell ref="A1:A2"/>
    <mergeCell ref="C1:C2"/>
    <mergeCell ref="K1:K2"/>
    <mergeCell ref="B1:B2"/>
    <mergeCell ref="A20:C20"/>
    <mergeCell ref="F1:F2"/>
    <mergeCell ref="D1:D2"/>
    <mergeCell ref="H1:H2"/>
    <mergeCell ref="E1:E2"/>
    <mergeCell ref="G1:G2"/>
    <mergeCell ref="I1:I2"/>
    <mergeCell ref="J1:J2"/>
    <mergeCell ref="X1:X2"/>
    <mergeCell ref="AG6:AG7"/>
    <mergeCell ref="Z5:AG5"/>
    <mergeCell ref="AA6:AA7"/>
    <mergeCell ref="AB6:AB7"/>
    <mergeCell ref="AC6:AC7"/>
    <mergeCell ref="AD6:AD7"/>
    <mergeCell ref="AE6:AE7"/>
    <mergeCell ref="AF6:AF7"/>
    <mergeCell ref="Z6:Z7"/>
  </mergeCells>
  <conditionalFormatting sqref="F3:F19 K3:K19">
    <cfRule type="cellIs" dxfId="47" priority="33" operator="greaterThan">
      <formula>180</formula>
    </cfRule>
    <cfRule type="cellIs" dxfId="46" priority="34" operator="greaterThan">
      <formula>90</formula>
    </cfRule>
  </conditionalFormatting>
  <conditionalFormatting sqref="D3:E19">
    <cfRule type="cellIs" dxfId="45" priority="29" operator="greaterThan">
      <formula>180</formula>
    </cfRule>
    <cfRule type="cellIs" dxfId="44" priority="30" operator="greaterThan">
      <formula>90</formula>
    </cfRule>
  </conditionalFormatting>
  <conditionalFormatting sqref="H3:H19">
    <cfRule type="cellIs" dxfId="43" priority="27" operator="greaterThan">
      <formula>180</formula>
    </cfRule>
    <cfRule type="cellIs" dxfId="42" priority="28" operator="greaterThan">
      <formula>90</formula>
    </cfRule>
  </conditionalFormatting>
  <conditionalFormatting sqref="X3:X19">
    <cfRule type="cellIs" dxfId="41" priority="15" operator="greaterThan">
      <formula>180</formula>
    </cfRule>
    <cfRule type="cellIs" dxfId="40" priority="16" operator="greaterThan">
      <formula>90</formula>
    </cfRule>
  </conditionalFormatting>
  <conditionalFormatting sqref="G3:G19">
    <cfRule type="cellIs" dxfId="39" priority="13" operator="greaterThan">
      <formula>180</formula>
    </cfRule>
    <cfRule type="cellIs" dxfId="38" priority="14" operator="greaterThan">
      <formula>90</formula>
    </cfRule>
  </conditionalFormatting>
  <conditionalFormatting sqref="I3:I19">
    <cfRule type="cellIs" dxfId="37" priority="11" operator="greaterThan">
      <formula>180</formula>
    </cfRule>
    <cfRule type="cellIs" dxfId="36" priority="12" operator="greaterThan">
      <formula>90</formula>
    </cfRule>
  </conditionalFormatting>
  <conditionalFormatting sqref="J3:J19">
    <cfRule type="cellIs" dxfId="35" priority="7" operator="greaterThan">
      <formula>180</formula>
    </cfRule>
    <cfRule type="cellIs" dxfId="34" priority="8" operator="greaterThan">
      <formula>90</formula>
    </cfRule>
  </conditionalFormatting>
  <conditionalFormatting sqref="W3:W19">
    <cfRule type="cellIs" dxfId="33" priority="1" operator="greaterThan">
      <formula>180</formula>
    </cfRule>
    <cfRule type="cellIs" dxfId="32" priority="2" operator="greaterThan">
      <formula>90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249977111117893"/>
  </sheetPr>
  <dimension ref="A1:V94"/>
  <sheetViews>
    <sheetView tabSelected="1" zoomScaleNormal="100" workbookViewId="0">
      <selection activeCell="A8" sqref="A8"/>
    </sheetView>
  </sheetViews>
  <sheetFormatPr baseColWidth="10" defaultRowHeight="15" x14ac:dyDescent="0.25"/>
  <cols>
    <col min="1" max="1" width="17.28515625" customWidth="1"/>
    <col min="2" max="3" width="10.7109375" customWidth="1"/>
    <col min="4" max="5" width="6.85546875" customWidth="1"/>
    <col min="6" max="6" width="10.7109375" customWidth="1"/>
    <col min="7" max="20" width="11.7109375" customWidth="1"/>
    <col min="21" max="21" width="10.7109375" customWidth="1"/>
    <col min="22" max="22" width="22.7109375" customWidth="1"/>
  </cols>
  <sheetData>
    <row r="1" spans="1:22" ht="59.2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2" ht="20.25" x14ac:dyDescent="0.3">
      <c r="A2" s="87" t="s">
        <v>33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</row>
    <row r="3" spans="1:22" ht="15" customHeight="1" x14ac:dyDescent="0.25">
      <c r="A3" s="98" t="s">
        <v>34</v>
      </c>
      <c r="B3" s="98"/>
      <c r="C3" s="98"/>
      <c r="D3" s="98"/>
      <c r="E3" s="75"/>
      <c r="F3" s="98" t="s">
        <v>35</v>
      </c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85" t="s">
        <v>64</v>
      </c>
    </row>
    <row r="4" spans="1:22" ht="28.5" customHeight="1" x14ac:dyDescent="0.25">
      <c r="A4" s="27" t="s">
        <v>26</v>
      </c>
      <c r="B4" s="25" t="s">
        <v>27</v>
      </c>
      <c r="C4" s="25" t="s">
        <v>28</v>
      </c>
      <c r="D4" s="25" t="s">
        <v>3</v>
      </c>
      <c r="E4" s="25" t="s">
        <v>92</v>
      </c>
      <c r="F4" s="25" t="s">
        <v>6</v>
      </c>
      <c r="G4" s="25" t="s">
        <v>49</v>
      </c>
      <c r="H4" s="25" t="s">
        <v>48</v>
      </c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 t="s">
        <v>95</v>
      </c>
      <c r="V4" s="86"/>
    </row>
    <row r="5" spans="1:22" ht="15" customHeight="1" x14ac:dyDescent="0.25">
      <c r="A5" s="64"/>
      <c r="B5" s="66"/>
      <c r="C5" s="66"/>
      <c r="D5" s="66"/>
      <c r="E5" s="66"/>
      <c r="F5" s="66"/>
      <c r="G5" s="66"/>
      <c r="H5" s="66"/>
      <c r="I5" s="74">
        <v>42370</v>
      </c>
      <c r="J5" s="74">
        <v>42401</v>
      </c>
      <c r="K5" s="74">
        <v>42430</v>
      </c>
      <c r="L5" s="74">
        <v>42461</v>
      </c>
      <c r="M5" s="74">
        <v>42491</v>
      </c>
      <c r="N5" s="74">
        <v>42522</v>
      </c>
      <c r="O5" s="74">
        <v>42552</v>
      </c>
      <c r="P5" s="74">
        <v>42583</v>
      </c>
      <c r="Q5" s="74">
        <v>42614</v>
      </c>
      <c r="R5" s="74">
        <v>42644</v>
      </c>
      <c r="S5" s="74">
        <v>42675</v>
      </c>
      <c r="T5" s="74">
        <v>42705</v>
      </c>
      <c r="U5" s="66"/>
      <c r="V5" s="73"/>
    </row>
    <row r="6" spans="1:22" ht="15" customHeight="1" x14ac:dyDescent="0.25">
      <c r="A6" s="64"/>
      <c r="B6" s="66"/>
      <c r="C6" s="66"/>
      <c r="D6" s="66"/>
      <c r="E6" s="66"/>
      <c r="F6" s="66"/>
      <c r="G6" s="66"/>
      <c r="H6" s="66"/>
      <c r="I6" s="74">
        <v>42400</v>
      </c>
      <c r="J6" s="74">
        <v>42429</v>
      </c>
      <c r="K6" s="74">
        <v>42460</v>
      </c>
      <c r="L6" s="74">
        <v>42490</v>
      </c>
      <c r="M6" s="74">
        <v>42521</v>
      </c>
      <c r="N6" s="74">
        <v>42551</v>
      </c>
      <c r="O6" s="74">
        <v>42582</v>
      </c>
      <c r="P6" s="74">
        <v>42613</v>
      </c>
      <c r="Q6" s="74">
        <v>42643</v>
      </c>
      <c r="R6" s="74">
        <v>42674</v>
      </c>
      <c r="S6" s="74">
        <v>42704</v>
      </c>
      <c r="T6" s="74">
        <v>42735</v>
      </c>
      <c r="U6" s="66"/>
      <c r="V6" s="73"/>
    </row>
    <row r="7" spans="1:22" x14ac:dyDescent="0.25">
      <c r="A7" s="41">
        <v>4</v>
      </c>
      <c r="B7" s="39" t="str">
        <f>+IF(A7="","",VLOOKUP(A7,BASE!$A$1:$C$23,2))</f>
        <v>marie</v>
      </c>
      <c r="C7" s="5">
        <f>IF(A7="","",VLOOKUP(A7,BASE!$A$1:$C$23,3))</f>
        <v>0</v>
      </c>
      <c r="D7" s="5">
        <v>1</v>
      </c>
      <c r="E7" s="5" t="str">
        <f>IF(A7="","",VLOOKUP(A7,BASE!A1:E12,5))</f>
        <v>CDA</v>
      </c>
      <c r="F7" s="44" t="s">
        <v>86</v>
      </c>
      <c r="G7" s="46">
        <v>42370</v>
      </c>
      <c r="H7" s="46">
        <v>42402</v>
      </c>
      <c r="I7" s="76">
        <f>+IF(ISBLANK(G7),"",IF(MIN(H7,$I$6)-MAX(G7,$I$5)+1&gt;=0,MIN(H7,$I$6)-MAX(G7,$I$5)+1,0))</f>
        <v>31</v>
      </c>
      <c r="J7" s="76">
        <f>IF(ISBLANK(G7),"",IF(MIN(H7,$J$6)-MAX(G7,$J$5)+1&gt;=0,MIN(H7,$J$6)-MAX(G7,$J$5)+1,0))</f>
        <v>2</v>
      </c>
      <c r="K7" s="76">
        <f>+IF(ISBLANK(G7),"",IF(MIN(H7,$K$6)-MAX(G7,$K$5)+1&gt;=0,MIN(H7,$K$6)-MAX(G7,$K$5)+1,0))</f>
        <v>0</v>
      </c>
      <c r="L7" s="76"/>
      <c r="M7" s="76"/>
      <c r="N7" s="76"/>
      <c r="O7" s="76"/>
      <c r="P7" s="76"/>
      <c r="Q7" s="76"/>
      <c r="R7" s="76"/>
      <c r="S7" s="76"/>
      <c r="T7" s="76"/>
      <c r="U7" s="11">
        <f>+IF(ISBLANK(G7),0,H7-G7+1)</f>
        <v>33</v>
      </c>
      <c r="V7" s="63"/>
    </row>
    <row r="8" spans="1:22" x14ac:dyDescent="0.25">
      <c r="A8" s="41">
        <v>6</v>
      </c>
      <c r="B8" s="39" t="str">
        <f>+IF(A8="","",VLOOKUP(A8,BASE!$A$1:$C$23,2))</f>
        <v>denis</v>
      </c>
      <c r="C8" s="5">
        <f>IF(A8="","",VLOOKUP(A8,BASE!$A$1:$C$23,3))</f>
        <v>0</v>
      </c>
      <c r="D8" s="43">
        <v>1</v>
      </c>
      <c r="E8" s="5" t="str">
        <f>IF(A8="","",VLOOKUP(A8,BASE!A2:E13,5))</f>
        <v>CDI</v>
      </c>
      <c r="F8" s="44"/>
      <c r="G8" s="46"/>
      <c r="H8" s="46"/>
      <c r="I8" s="76" t="str">
        <f t="shared" ref="I8:I20" si="0">+IF(ISBLANK(G8),"",IF(MIN(H8,$I$6)-MAX(G8,$I$5)+1&gt;=0,MIN(H8,$I$6)-MAX(G8,$I$5)+1,0))</f>
        <v/>
      </c>
      <c r="J8" s="76" t="str">
        <f t="shared" ref="J8:J20" si="1">IF(ISBLANK(G8),"",IF(MIN(H8,$J$6)-MAX(G8,$J$5)+1&gt;=0,MIN(H8,$J$6)-MAX(G8,$J$5)+1,0))</f>
        <v/>
      </c>
      <c r="K8" s="76" t="str">
        <f t="shared" ref="K8:K18" si="2">+IF(ISBLANK(G8),"",IF(MIN(H8,$K$6)-MAX(G8,$K$5)+1&gt;=0,MIN(H8,$K$6)-MAX(G8,$K$5)+1,0))</f>
        <v/>
      </c>
      <c r="L8" s="76"/>
      <c r="M8" s="76"/>
      <c r="N8" s="76"/>
      <c r="O8" s="76"/>
      <c r="P8" s="76"/>
      <c r="Q8" s="76"/>
      <c r="R8" s="76"/>
      <c r="S8" s="76"/>
      <c r="T8" s="76"/>
      <c r="U8" s="11">
        <f t="shared" ref="U8:U41" si="3">+IF(ISBLANK(G8),0,H8-G8+1)</f>
        <v>0</v>
      </c>
      <c r="V8" s="63"/>
    </row>
    <row r="9" spans="1:22" x14ac:dyDescent="0.25">
      <c r="A9" s="41"/>
      <c r="B9" s="39" t="str">
        <f>+IF(A9="","",VLOOKUP(A9,BASE!$A$1:$C$23,2))</f>
        <v/>
      </c>
      <c r="C9" s="5" t="str">
        <f>IF(A9="","",VLOOKUP(A9,BASE!$A$1:$C$23,3))</f>
        <v/>
      </c>
      <c r="D9" s="43">
        <v>1</v>
      </c>
      <c r="E9" s="5" t="str">
        <f>IF(A9="","",VLOOKUP(A9,BASE!A3:E14,5))</f>
        <v/>
      </c>
      <c r="F9" s="44"/>
      <c r="G9" s="46"/>
      <c r="H9" s="46"/>
      <c r="I9" s="76" t="str">
        <f t="shared" si="0"/>
        <v/>
      </c>
      <c r="J9" s="76" t="str">
        <f t="shared" si="1"/>
        <v/>
      </c>
      <c r="K9" s="76" t="str">
        <f t="shared" si="2"/>
        <v/>
      </c>
      <c r="L9" s="76"/>
      <c r="M9" s="76"/>
      <c r="N9" s="76"/>
      <c r="O9" s="76"/>
      <c r="P9" s="76"/>
      <c r="Q9" s="76"/>
      <c r="R9" s="76"/>
      <c r="S9" s="76"/>
      <c r="T9" s="76"/>
      <c r="U9" s="11">
        <f t="shared" si="3"/>
        <v>0</v>
      </c>
      <c r="V9" s="63"/>
    </row>
    <row r="10" spans="1:22" x14ac:dyDescent="0.25">
      <c r="A10" s="41"/>
      <c r="B10" s="39" t="str">
        <f>+IF(A10="","",VLOOKUP(A10,BASE!$A$1:$C$23,2))</f>
        <v/>
      </c>
      <c r="C10" s="5" t="str">
        <f>IF(A10="","",VLOOKUP(A10,BASE!$A$1:$C$23,3))</f>
        <v/>
      </c>
      <c r="D10" s="43">
        <v>1</v>
      </c>
      <c r="E10" s="5" t="str">
        <f>IF(A10="","",VLOOKUP(A10,BASE!A4:E15,5))</f>
        <v/>
      </c>
      <c r="F10" s="44"/>
      <c r="G10" s="46"/>
      <c r="H10" s="46"/>
      <c r="I10" s="76" t="str">
        <f t="shared" si="0"/>
        <v/>
      </c>
      <c r="J10" s="76" t="str">
        <f t="shared" si="1"/>
        <v/>
      </c>
      <c r="K10" s="76" t="str">
        <f t="shared" si="2"/>
        <v/>
      </c>
      <c r="L10" s="76"/>
      <c r="M10" s="76"/>
      <c r="N10" s="76"/>
      <c r="O10" s="76"/>
      <c r="P10" s="76"/>
      <c r="Q10" s="76"/>
      <c r="R10" s="76"/>
      <c r="S10" s="76"/>
      <c r="T10" s="76"/>
      <c r="U10" s="11">
        <f t="shared" si="3"/>
        <v>0</v>
      </c>
      <c r="V10" s="63"/>
    </row>
    <row r="11" spans="1:22" x14ac:dyDescent="0.25">
      <c r="A11" s="41"/>
      <c r="B11" s="39" t="str">
        <f>+IF(A11="","",VLOOKUP(A11,BASE!$A$1:$C$23,2))</f>
        <v/>
      </c>
      <c r="C11" s="5" t="str">
        <f>IF(A11="","",VLOOKUP(A11,BASE!$A$1:$C$23,3))</f>
        <v/>
      </c>
      <c r="D11" s="43">
        <v>1</v>
      </c>
      <c r="E11" s="5" t="str">
        <f>IF(A11="","",VLOOKUP(A11,BASE!A5:E16,5))</f>
        <v/>
      </c>
      <c r="F11" s="44"/>
      <c r="G11" s="46"/>
      <c r="H11" s="46"/>
      <c r="I11" s="76" t="str">
        <f t="shared" si="0"/>
        <v/>
      </c>
      <c r="J11" s="76" t="str">
        <f t="shared" si="1"/>
        <v/>
      </c>
      <c r="K11" s="76" t="str">
        <f t="shared" si="2"/>
        <v/>
      </c>
      <c r="L11" s="76"/>
      <c r="M11" s="76"/>
      <c r="N11" s="76"/>
      <c r="O11" s="76"/>
      <c r="P11" s="76"/>
      <c r="Q11" s="76"/>
      <c r="R11" s="76"/>
      <c r="S11" s="76"/>
      <c r="T11" s="76"/>
      <c r="U11" s="11">
        <f t="shared" si="3"/>
        <v>0</v>
      </c>
      <c r="V11" s="63"/>
    </row>
    <row r="12" spans="1:22" x14ac:dyDescent="0.25">
      <c r="A12" s="41"/>
      <c r="B12" s="39" t="str">
        <f>+IF(A12="","",VLOOKUP(A12,BASE!$A$1:$C$23,2))</f>
        <v/>
      </c>
      <c r="C12" s="5" t="str">
        <f>IF(A12="","",VLOOKUP(A12,BASE!$A$1:$C$23,3))</f>
        <v/>
      </c>
      <c r="D12" s="43">
        <v>1</v>
      </c>
      <c r="E12" s="5" t="str">
        <f>IF(A12="","",VLOOKUP(A12,BASE!A6:E17,5))</f>
        <v/>
      </c>
      <c r="F12" s="44"/>
      <c r="G12" s="46"/>
      <c r="H12" s="46"/>
      <c r="I12" s="76" t="str">
        <f t="shared" si="0"/>
        <v/>
      </c>
      <c r="J12" s="76" t="str">
        <f t="shared" si="1"/>
        <v/>
      </c>
      <c r="K12" s="76" t="str">
        <f t="shared" si="2"/>
        <v/>
      </c>
      <c r="L12" s="76"/>
      <c r="M12" s="76"/>
      <c r="N12" s="76"/>
      <c r="O12" s="76"/>
      <c r="P12" s="76"/>
      <c r="Q12" s="76"/>
      <c r="R12" s="76"/>
      <c r="S12" s="76"/>
      <c r="T12" s="76"/>
      <c r="U12" s="11">
        <f t="shared" si="3"/>
        <v>0</v>
      </c>
      <c r="V12" s="63"/>
    </row>
    <row r="13" spans="1:22" x14ac:dyDescent="0.25">
      <c r="A13" s="41"/>
      <c r="B13" s="39" t="str">
        <f>+IF(A13="","",VLOOKUP(A13,BASE!$A$1:$C$23,2))</f>
        <v/>
      </c>
      <c r="C13" s="5" t="str">
        <f>IF(A13="","",VLOOKUP(A13,BASE!$A$1:$C$23,3))</f>
        <v/>
      </c>
      <c r="D13" s="43">
        <v>1</v>
      </c>
      <c r="E13" s="5" t="str">
        <f>IF(A13="","",VLOOKUP(A13,BASE!A7:E18,5))</f>
        <v/>
      </c>
      <c r="F13" s="44"/>
      <c r="G13" s="46"/>
      <c r="H13" s="46"/>
      <c r="I13" s="76" t="str">
        <f t="shared" si="0"/>
        <v/>
      </c>
      <c r="J13" s="76" t="str">
        <f t="shared" si="1"/>
        <v/>
      </c>
      <c r="K13" s="76" t="str">
        <f t="shared" si="2"/>
        <v/>
      </c>
      <c r="L13" s="76"/>
      <c r="M13" s="76"/>
      <c r="N13" s="76"/>
      <c r="O13" s="76"/>
      <c r="P13" s="76"/>
      <c r="Q13" s="76"/>
      <c r="R13" s="76"/>
      <c r="S13" s="76"/>
      <c r="T13" s="76"/>
      <c r="U13" s="11">
        <f t="shared" si="3"/>
        <v>0</v>
      </c>
      <c r="V13" s="63"/>
    </row>
    <row r="14" spans="1:22" x14ac:dyDescent="0.25">
      <c r="A14" s="41"/>
      <c r="B14" s="39" t="str">
        <f>+IF(A14="","",VLOOKUP(A14,BASE!$A$1:$C$23,2))</f>
        <v/>
      </c>
      <c r="C14" s="5" t="str">
        <f>IF(A14="","",VLOOKUP(A14,BASE!$A$1:$C$23,3))</f>
        <v/>
      </c>
      <c r="D14" s="43">
        <v>1</v>
      </c>
      <c r="E14" s="5" t="str">
        <f>IF(A14="","",VLOOKUP(A14,BASE!A8:E19,5))</f>
        <v/>
      </c>
      <c r="F14" s="44"/>
      <c r="G14" s="46"/>
      <c r="H14" s="46"/>
      <c r="I14" s="76" t="str">
        <f t="shared" si="0"/>
        <v/>
      </c>
      <c r="J14" s="76" t="str">
        <f t="shared" si="1"/>
        <v/>
      </c>
      <c r="K14" s="76" t="str">
        <f t="shared" si="2"/>
        <v/>
      </c>
      <c r="L14" s="76"/>
      <c r="M14" s="76"/>
      <c r="N14" s="76"/>
      <c r="O14" s="76"/>
      <c r="P14" s="76"/>
      <c r="Q14" s="76"/>
      <c r="R14" s="76"/>
      <c r="S14" s="76"/>
      <c r="T14" s="76"/>
      <c r="U14" s="11">
        <f t="shared" si="3"/>
        <v>0</v>
      </c>
      <c r="V14" s="63"/>
    </row>
    <row r="15" spans="1:22" x14ac:dyDescent="0.25">
      <c r="A15" s="41"/>
      <c r="B15" s="39" t="str">
        <f>+IF(A15="","",VLOOKUP(A15,BASE!$A$1:$C$23,2))</f>
        <v/>
      </c>
      <c r="C15" s="5" t="str">
        <f>IF(A15="","",VLOOKUP(A15,BASE!$A$1:$C$23,3))</f>
        <v/>
      </c>
      <c r="D15" s="43">
        <v>1</v>
      </c>
      <c r="E15" s="5" t="str">
        <f>IF(A15="","",VLOOKUP(A15,BASE!A9:E20,5))</f>
        <v/>
      </c>
      <c r="F15" s="44"/>
      <c r="G15" s="46"/>
      <c r="H15" s="46"/>
      <c r="I15" s="76" t="str">
        <f t="shared" si="0"/>
        <v/>
      </c>
      <c r="J15" s="76" t="str">
        <f t="shared" si="1"/>
        <v/>
      </c>
      <c r="K15" s="76" t="str">
        <f t="shared" si="2"/>
        <v/>
      </c>
      <c r="L15" s="76"/>
      <c r="M15" s="76"/>
      <c r="N15" s="76"/>
      <c r="O15" s="76"/>
      <c r="P15" s="76"/>
      <c r="Q15" s="76"/>
      <c r="R15" s="76"/>
      <c r="S15" s="76"/>
      <c r="T15" s="76"/>
      <c r="U15" s="11">
        <f t="shared" si="3"/>
        <v>0</v>
      </c>
      <c r="V15" s="63"/>
    </row>
    <row r="16" spans="1:22" x14ac:dyDescent="0.25">
      <c r="A16" s="41"/>
      <c r="B16" s="39" t="str">
        <f>+IF(A16="","",VLOOKUP(A16,BASE!$A$1:$C$23,2))</f>
        <v/>
      </c>
      <c r="C16" s="5" t="str">
        <f>IF(A16="","",VLOOKUP(A16,BASE!$A$1:$C$23,3))</f>
        <v/>
      </c>
      <c r="D16" s="43">
        <v>1</v>
      </c>
      <c r="E16" s="5" t="str">
        <f>IF(A16="","",VLOOKUP(A16,BASE!A10:E21,5))</f>
        <v/>
      </c>
      <c r="F16" s="44"/>
      <c r="G16" s="46"/>
      <c r="H16" s="46"/>
      <c r="I16" s="76" t="str">
        <f t="shared" si="0"/>
        <v/>
      </c>
      <c r="J16" s="76" t="str">
        <f t="shared" si="1"/>
        <v/>
      </c>
      <c r="K16" s="76" t="str">
        <f t="shared" si="2"/>
        <v/>
      </c>
      <c r="L16" s="76"/>
      <c r="M16" s="76"/>
      <c r="N16" s="76"/>
      <c r="O16" s="76"/>
      <c r="P16" s="76"/>
      <c r="Q16" s="76"/>
      <c r="R16" s="76"/>
      <c r="S16" s="76"/>
      <c r="T16" s="76"/>
      <c r="U16" s="11">
        <f t="shared" si="3"/>
        <v>0</v>
      </c>
      <c r="V16" s="63"/>
    </row>
    <row r="17" spans="1:22" x14ac:dyDescent="0.25">
      <c r="A17" s="41"/>
      <c r="B17" s="39" t="str">
        <f>+IF(A17="","",VLOOKUP(A17,BASE!$A$1:$C$23,2))</f>
        <v/>
      </c>
      <c r="C17" s="5" t="str">
        <f>IF(A17="","",VLOOKUP(A17,BASE!$A$1:$C$23,3))</f>
        <v/>
      </c>
      <c r="D17" s="43">
        <v>1</v>
      </c>
      <c r="E17" s="5" t="str">
        <f>IF(A17="","",VLOOKUP(A17,BASE!A11:E22,5))</f>
        <v/>
      </c>
      <c r="F17" s="44"/>
      <c r="G17" s="46"/>
      <c r="H17" s="46"/>
      <c r="I17" s="76" t="str">
        <f t="shared" si="0"/>
        <v/>
      </c>
      <c r="J17" s="76" t="str">
        <f t="shared" si="1"/>
        <v/>
      </c>
      <c r="K17" s="76" t="str">
        <f t="shared" si="2"/>
        <v/>
      </c>
      <c r="L17" s="76"/>
      <c r="M17" s="76"/>
      <c r="N17" s="76"/>
      <c r="O17" s="76"/>
      <c r="P17" s="76"/>
      <c r="Q17" s="76"/>
      <c r="R17" s="76"/>
      <c r="S17" s="76"/>
      <c r="T17" s="76"/>
      <c r="U17" s="11">
        <f t="shared" si="3"/>
        <v>0</v>
      </c>
      <c r="V17" s="63"/>
    </row>
    <row r="18" spans="1:22" x14ac:dyDescent="0.25">
      <c r="A18" s="41"/>
      <c r="B18" s="39" t="str">
        <f>+IF(A18="","",VLOOKUP(A18,BASE!$A$1:$C$23,2))</f>
        <v/>
      </c>
      <c r="C18" s="5" t="str">
        <f>IF(A18="","",VLOOKUP(A18,BASE!$A$1:$C$23,3))</f>
        <v/>
      </c>
      <c r="D18" s="43">
        <v>1</v>
      </c>
      <c r="E18" s="5" t="str">
        <f>IF(A18="","",VLOOKUP(A18,BASE!A12:E23,5))</f>
        <v/>
      </c>
      <c r="F18" s="44"/>
      <c r="G18" s="46"/>
      <c r="H18" s="46"/>
      <c r="I18" s="76" t="str">
        <f t="shared" si="0"/>
        <v/>
      </c>
      <c r="J18" s="76" t="str">
        <f t="shared" si="1"/>
        <v/>
      </c>
      <c r="K18" s="76" t="str">
        <f t="shared" si="2"/>
        <v/>
      </c>
      <c r="L18" s="76"/>
      <c r="M18" s="76"/>
      <c r="N18" s="76"/>
      <c r="O18" s="76"/>
      <c r="P18" s="76"/>
      <c r="Q18" s="76"/>
      <c r="R18" s="76"/>
      <c r="S18" s="76"/>
      <c r="T18" s="76"/>
      <c r="U18" s="11">
        <f t="shared" si="3"/>
        <v>0</v>
      </c>
      <c r="V18" s="63"/>
    </row>
    <row r="19" spans="1:22" x14ac:dyDescent="0.25">
      <c r="A19" s="41"/>
      <c r="B19" s="39" t="str">
        <f>+IF(A19="","",VLOOKUP(A19,BASE!$A$1:$C$23,2))</f>
        <v/>
      </c>
      <c r="C19" s="5" t="str">
        <f>IF(A19="","",VLOOKUP(A19,BASE!$A$1:$C$23,3))</f>
        <v/>
      </c>
      <c r="D19" s="43">
        <v>1</v>
      </c>
      <c r="E19" s="5" t="str">
        <f>IF(A19="","",VLOOKUP(A19,BASE!A13:E24,5))</f>
        <v/>
      </c>
      <c r="F19" s="44"/>
      <c r="G19" s="46"/>
      <c r="H19" s="46"/>
      <c r="I19" s="76" t="str">
        <f t="shared" si="0"/>
        <v/>
      </c>
      <c r="J19" s="76" t="str">
        <f t="shared" si="1"/>
        <v/>
      </c>
      <c r="K19" s="76" t="str">
        <f t="shared" ref="K19" si="4">+IF(ISBLANK(G19),"",IF(MIN(H19,K18)-MAX(G19,K17)+1&gt;=0,MIN(H19,K18)-MAX(G19,K17)+1,0))</f>
        <v/>
      </c>
      <c r="L19" s="76"/>
      <c r="M19" s="76"/>
      <c r="N19" s="76"/>
      <c r="O19" s="76"/>
      <c r="P19" s="76"/>
      <c r="Q19" s="76"/>
      <c r="R19" s="76"/>
      <c r="S19" s="76"/>
      <c r="T19" s="76"/>
      <c r="U19" s="11">
        <f t="shared" si="3"/>
        <v>0</v>
      </c>
      <c r="V19" s="63"/>
    </row>
    <row r="20" spans="1:22" x14ac:dyDescent="0.25">
      <c r="A20" s="41"/>
      <c r="B20" s="39" t="str">
        <f>+IF(A20="","",VLOOKUP(A20,BASE!$A$1:$C$23,2))</f>
        <v/>
      </c>
      <c r="C20" s="5" t="str">
        <f>IF(A20="","",VLOOKUP(A20,BASE!$A$1:$C$23,3))</f>
        <v/>
      </c>
      <c r="D20" s="43">
        <v>1</v>
      </c>
      <c r="E20" s="5" t="str">
        <f>IF(A20="","",VLOOKUP(A20,BASE!A14:E25,5))</f>
        <v/>
      </c>
      <c r="F20" s="44"/>
      <c r="G20" s="46"/>
      <c r="H20" s="46"/>
      <c r="I20" s="76" t="str">
        <f t="shared" si="0"/>
        <v/>
      </c>
      <c r="J20" s="76" t="str">
        <f t="shared" si="1"/>
        <v/>
      </c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11">
        <f t="shared" si="3"/>
        <v>0</v>
      </c>
      <c r="V20" s="63"/>
    </row>
    <row r="21" spans="1:22" x14ac:dyDescent="0.25">
      <c r="A21" s="41"/>
      <c r="B21" s="39" t="str">
        <f>+IF(A21="","",VLOOKUP(A21,BASE!$A$1:$C$23,2))</f>
        <v/>
      </c>
      <c r="C21" s="5" t="str">
        <f>IF(A21="","",VLOOKUP(A21,BASE!$A$1:$C$23,3))</f>
        <v/>
      </c>
      <c r="D21" s="43">
        <v>1</v>
      </c>
      <c r="E21" s="5" t="str">
        <f>IF(A21="","",VLOOKUP(A21,BASE!A15:E26,5))</f>
        <v/>
      </c>
      <c r="F21" s="44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11">
        <f t="shared" si="3"/>
        <v>0</v>
      </c>
      <c r="V21" s="63"/>
    </row>
    <row r="22" spans="1:22" x14ac:dyDescent="0.25">
      <c r="A22" s="41"/>
      <c r="B22" s="39" t="str">
        <f>+IF(A22="","",VLOOKUP(A22,BASE!$A$1:$C$23,2))</f>
        <v/>
      </c>
      <c r="C22" s="5" t="str">
        <f>IF(A22="","",VLOOKUP(A22,BASE!$A$1:$C$23,3))</f>
        <v/>
      </c>
      <c r="D22" s="43">
        <v>1</v>
      </c>
      <c r="E22" s="5" t="str">
        <f>IF(A22="","",VLOOKUP(A22,BASE!A16:E27,5))</f>
        <v/>
      </c>
      <c r="F22" s="44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11">
        <f t="shared" si="3"/>
        <v>0</v>
      </c>
      <c r="V22" s="63"/>
    </row>
    <row r="23" spans="1:22" x14ac:dyDescent="0.25">
      <c r="A23" s="41"/>
      <c r="B23" s="39" t="str">
        <f>+IF(A23="","",VLOOKUP(A23,BASE!$A$1:$C$23,2))</f>
        <v/>
      </c>
      <c r="C23" s="5" t="str">
        <f>IF(A23="","",VLOOKUP(A23,BASE!$A$1:$C$23,3))</f>
        <v/>
      </c>
      <c r="D23" s="43">
        <v>1</v>
      </c>
      <c r="E23" s="5" t="str">
        <f>IF(A23="","",VLOOKUP(A23,BASE!A17:E28,5))</f>
        <v/>
      </c>
      <c r="F23" s="44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11">
        <f t="shared" si="3"/>
        <v>0</v>
      </c>
      <c r="V23" s="63"/>
    </row>
    <row r="24" spans="1:22" x14ac:dyDescent="0.25">
      <c r="A24" s="41"/>
      <c r="B24" s="39" t="str">
        <f>+IF(A24="","",VLOOKUP(A24,BASE!$A$1:$C$23,2))</f>
        <v/>
      </c>
      <c r="C24" s="5" t="str">
        <f>IF(A24="","",VLOOKUP(A24,BASE!$A$1:$C$23,3))</f>
        <v/>
      </c>
      <c r="D24" s="43">
        <v>1</v>
      </c>
      <c r="E24" s="5" t="str">
        <f>IF(A24="","",VLOOKUP(A24,BASE!A18:E29,5))</f>
        <v/>
      </c>
      <c r="F24" s="44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11">
        <f t="shared" si="3"/>
        <v>0</v>
      </c>
      <c r="V24" s="63"/>
    </row>
    <row r="25" spans="1:22" x14ac:dyDescent="0.25">
      <c r="A25" s="41"/>
      <c r="B25" s="39" t="str">
        <f>+IF(A25="","",VLOOKUP(A25,BASE!$A$1:$C$23,2))</f>
        <v/>
      </c>
      <c r="C25" s="5" t="str">
        <f>IF(A25="","",VLOOKUP(A25,BASE!$A$1:$C$23,3))</f>
        <v/>
      </c>
      <c r="D25" s="43">
        <v>1</v>
      </c>
      <c r="E25" s="5" t="str">
        <f>IF(A25="","",VLOOKUP(A25,BASE!A19:E30,5))</f>
        <v/>
      </c>
      <c r="F25" s="44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11">
        <f t="shared" si="3"/>
        <v>0</v>
      </c>
      <c r="V25" s="63"/>
    </row>
    <row r="26" spans="1:22" x14ac:dyDescent="0.25">
      <c r="A26" s="41"/>
      <c r="B26" s="39" t="str">
        <f>+IF(A26="","",VLOOKUP(A26,BASE!$A$1:$C$23,2))</f>
        <v/>
      </c>
      <c r="C26" s="5" t="str">
        <f>IF(A26="","",VLOOKUP(A26,BASE!$A$1:$C$23,3))</f>
        <v/>
      </c>
      <c r="D26" s="43">
        <v>1</v>
      </c>
      <c r="E26" s="5" t="str">
        <f>IF(A26="","",VLOOKUP(A26,BASE!A20:E31,5))</f>
        <v/>
      </c>
      <c r="F26" s="44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11">
        <f t="shared" si="3"/>
        <v>0</v>
      </c>
      <c r="V26" s="63"/>
    </row>
    <row r="27" spans="1:22" x14ac:dyDescent="0.25">
      <c r="A27" s="41"/>
      <c r="B27" s="39" t="str">
        <f>+IF(A27="","",VLOOKUP(A27,BASE!$A$1:$C$23,2))</f>
        <v/>
      </c>
      <c r="C27" s="5" t="str">
        <f>IF(A27="","",VLOOKUP(A27,BASE!$A$1:$C$23,3))</f>
        <v/>
      </c>
      <c r="D27" s="43">
        <v>1</v>
      </c>
      <c r="E27" s="5" t="str">
        <f>IF(A27="","",VLOOKUP(A27,BASE!A21:E32,5))</f>
        <v/>
      </c>
      <c r="F27" s="44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11">
        <f t="shared" si="3"/>
        <v>0</v>
      </c>
      <c r="V27" s="63"/>
    </row>
    <row r="28" spans="1:22" x14ac:dyDescent="0.25">
      <c r="A28" s="41"/>
      <c r="B28" s="39" t="str">
        <f>+IF(A28="","",VLOOKUP(A28,BASE!$A$1:$C$23,2))</f>
        <v/>
      </c>
      <c r="C28" s="5" t="str">
        <f>IF(A28="","",VLOOKUP(A28,BASE!$A$1:$C$23,3))</f>
        <v/>
      </c>
      <c r="D28" s="43">
        <v>1</v>
      </c>
      <c r="E28" s="5" t="str">
        <f>IF(A28="","",VLOOKUP(A28,BASE!A22:E33,5))</f>
        <v/>
      </c>
      <c r="F28" s="44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11">
        <f t="shared" si="3"/>
        <v>0</v>
      </c>
      <c r="V28" s="63"/>
    </row>
    <row r="29" spans="1:22" x14ac:dyDescent="0.25">
      <c r="A29" s="41"/>
      <c r="B29" s="39" t="str">
        <f>+IF(A29="","",VLOOKUP(A29,BASE!$A$1:$C$23,2))</f>
        <v/>
      </c>
      <c r="C29" s="5" t="str">
        <f>IF(A29="","",VLOOKUP(A29,BASE!$A$1:$C$23,3))</f>
        <v/>
      </c>
      <c r="D29" s="43">
        <v>1</v>
      </c>
      <c r="E29" s="5" t="str">
        <f>IF(A29="","",VLOOKUP(A29,BASE!A23:E34,5))</f>
        <v/>
      </c>
      <c r="F29" s="44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11">
        <f t="shared" si="3"/>
        <v>0</v>
      </c>
      <c r="V29" s="63"/>
    </row>
    <row r="30" spans="1:22" x14ac:dyDescent="0.25">
      <c r="A30" s="41"/>
      <c r="B30" s="39" t="str">
        <f>+IF(A30="","",VLOOKUP(A30,BASE!$A$1:$C$23,2))</f>
        <v/>
      </c>
      <c r="C30" s="5" t="str">
        <f>IF(A30="","",VLOOKUP(A30,BASE!$A$1:$C$23,3))</f>
        <v/>
      </c>
      <c r="D30" s="43">
        <v>1</v>
      </c>
      <c r="E30" s="5" t="str">
        <f>IF(A30="","",VLOOKUP(A30,BASE!A24:E35,5))</f>
        <v/>
      </c>
      <c r="F30" s="44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11">
        <f t="shared" si="3"/>
        <v>0</v>
      </c>
      <c r="V30" s="63"/>
    </row>
    <row r="31" spans="1:22" x14ac:dyDescent="0.25">
      <c r="A31" s="41"/>
      <c r="B31" s="39" t="str">
        <f>+IF(A31="","",VLOOKUP(A31,BASE!$A$1:$C$23,2))</f>
        <v/>
      </c>
      <c r="C31" s="5" t="str">
        <f>IF(A31="","",VLOOKUP(A31,BASE!$A$1:$C$23,3))</f>
        <v/>
      </c>
      <c r="D31" s="43">
        <v>1</v>
      </c>
      <c r="E31" s="5" t="str">
        <f>IF(A31="","",VLOOKUP(A31,BASE!A25:E36,5))</f>
        <v/>
      </c>
      <c r="F31" s="44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11">
        <f t="shared" si="3"/>
        <v>0</v>
      </c>
      <c r="V31" s="63"/>
    </row>
    <row r="32" spans="1:22" x14ac:dyDescent="0.25">
      <c r="A32" s="41"/>
      <c r="B32" s="39" t="str">
        <f>+IF(A32="","",VLOOKUP(A32,BASE!$A$1:$C$23,2))</f>
        <v/>
      </c>
      <c r="C32" s="5" t="str">
        <f>IF(A32="","",VLOOKUP(A32,BASE!$A$1:$C$23,3))</f>
        <v/>
      </c>
      <c r="D32" s="43">
        <v>1</v>
      </c>
      <c r="E32" s="5" t="str">
        <f>IF(A32="","",VLOOKUP(A32,BASE!A26:E37,5))</f>
        <v/>
      </c>
      <c r="F32" s="44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11">
        <f t="shared" si="3"/>
        <v>0</v>
      </c>
      <c r="V32" s="63"/>
    </row>
    <row r="33" spans="1:22" x14ac:dyDescent="0.25">
      <c r="A33" s="41"/>
      <c r="B33" s="39" t="str">
        <f>+IF(A33="","",VLOOKUP(A33,BASE!$A$1:$C$23,2))</f>
        <v/>
      </c>
      <c r="C33" s="5" t="str">
        <f>IF(A33="","",VLOOKUP(A33,BASE!$A$1:$C$23,3))</f>
        <v/>
      </c>
      <c r="D33" s="43">
        <v>1</v>
      </c>
      <c r="E33" s="5" t="str">
        <f>IF(A33="","",VLOOKUP(A33,BASE!A27:E38,5))</f>
        <v/>
      </c>
      <c r="F33" s="44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11">
        <f t="shared" si="3"/>
        <v>0</v>
      </c>
      <c r="V33" s="63"/>
    </row>
    <row r="34" spans="1:22" x14ac:dyDescent="0.25">
      <c r="A34" s="41"/>
      <c r="B34" s="39" t="str">
        <f>+IF(A34="","",VLOOKUP(A34,BASE!$A$1:$C$23,2))</f>
        <v/>
      </c>
      <c r="C34" s="5" t="str">
        <f>IF(A34="","",VLOOKUP(A34,BASE!$A$1:$C$23,3))</f>
        <v/>
      </c>
      <c r="D34" s="43">
        <v>1</v>
      </c>
      <c r="E34" s="5" t="str">
        <f>IF(A34="","",VLOOKUP(A34,BASE!A28:E39,5))</f>
        <v/>
      </c>
      <c r="F34" s="44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11">
        <f t="shared" si="3"/>
        <v>0</v>
      </c>
      <c r="V34" s="63"/>
    </row>
    <row r="35" spans="1:22" x14ac:dyDescent="0.25">
      <c r="A35" s="41"/>
      <c r="B35" s="39" t="str">
        <f>+IF(A35="","",VLOOKUP(A35,BASE!$A$1:$C$23,2))</f>
        <v/>
      </c>
      <c r="C35" s="5" t="str">
        <f>IF(A35="","",VLOOKUP(A35,BASE!$A$1:$C$23,3))</f>
        <v/>
      </c>
      <c r="D35" s="43">
        <v>1</v>
      </c>
      <c r="E35" s="5" t="str">
        <f>IF(A35="","",VLOOKUP(A35,BASE!A29:E40,5))</f>
        <v/>
      </c>
      <c r="F35" s="44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11">
        <f t="shared" si="3"/>
        <v>0</v>
      </c>
      <c r="V35" s="63"/>
    </row>
    <row r="36" spans="1:22" x14ac:dyDescent="0.25">
      <c r="A36" s="41"/>
      <c r="B36" s="39" t="str">
        <f>+IF(A36="","",VLOOKUP(A36,BASE!$A$1:$C$23,2))</f>
        <v/>
      </c>
      <c r="C36" s="5" t="str">
        <f>IF(A36="","",VLOOKUP(A36,BASE!$A$1:$C$23,3))</f>
        <v/>
      </c>
      <c r="D36" s="43">
        <v>1</v>
      </c>
      <c r="E36" s="5" t="str">
        <f>IF(A36="","",VLOOKUP(A36,BASE!A30:E41,5))</f>
        <v/>
      </c>
      <c r="F36" s="44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11">
        <f t="shared" si="3"/>
        <v>0</v>
      </c>
      <c r="V36" s="63"/>
    </row>
    <row r="37" spans="1:22" x14ac:dyDescent="0.25">
      <c r="A37" s="41"/>
      <c r="B37" s="39" t="str">
        <f>+IF(A37="","",VLOOKUP(A37,BASE!$A$1:$C$23,2))</f>
        <v/>
      </c>
      <c r="C37" s="5" t="str">
        <f>IF(A37="","",VLOOKUP(A37,BASE!$A$1:$C$23,3))</f>
        <v/>
      </c>
      <c r="D37" s="43">
        <v>1</v>
      </c>
      <c r="E37" s="5" t="str">
        <f>IF(A37="","",VLOOKUP(A37,BASE!A31:E42,5))</f>
        <v/>
      </c>
      <c r="F37" s="44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11">
        <f t="shared" si="3"/>
        <v>0</v>
      </c>
      <c r="V37" s="63"/>
    </row>
    <row r="38" spans="1:22" x14ac:dyDescent="0.25">
      <c r="A38" s="41"/>
      <c r="B38" s="39" t="str">
        <f>+IF(A38="","",VLOOKUP(A38,BASE!$A$1:$C$23,2))</f>
        <v/>
      </c>
      <c r="C38" s="5" t="str">
        <f>IF(A38="","",VLOOKUP(A38,BASE!$A$1:$C$23,3))</f>
        <v/>
      </c>
      <c r="D38" s="43">
        <v>1</v>
      </c>
      <c r="E38" s="5" t="str">
        <f>IF(A38="","",VLOOKUP(A38,BASE!A32:E43,5))</f>
        <v/>
      </c>
      <c r="F38" s="44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11">
        <f t="shared" si="3"/>
        <v>0</v>
      </c>
      <c r="V38" s="63"/>
    </row>
    <row r="39" spans="1:22" x14ac:dyDescent="0.25">
      <c r="A39" s="41"/>
      <c r="B39" s="39" t="str">
        <f>+IF(A39="","",VLOOKUP(A39,BASE!$A$1:$C$23,2))</f>
        <v/>
      </c>
      <c r="C39" s="5" t="str">
        <f>IF(A39="","",VLOOKUP(A39,BASE!$A$1:$C$23,3))</f>
        <v/>
      </c>
      <c r="D39" s="43">
        <v>1</v>
      </c>
      <c r="E39" s="5" t="str">
        <f>IF(A39="","",VLOOKUP(A39,BASE!A33:E44,5))</f>
        <v/>
      </c>
      <c r="F39" s="44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11">
        <f t="shared" si="3"/>
        <v>0</v>
      </c>
      <c r="V39" s="63"/>
    </row>
    <row r="40" spans="1:22" x14ac:dyDescent="0.25">
      <c r="A40" s="41"/>
      <c r="B40" s="39" t="str">
        <f>+IF(A40="","",VLOOKUP(A40,BASE!$A$1:$C$23,2))</f>
        <v/>
      </c>
      <c r="C40" s="5" t="str">
        <f>IF(A40="","",VLOOKUP(A40,BASE!$A$1:$C$23,3))</f>
        <v/>
      </c>
      <c r="D40" s="43">
        <v>1</v>
      </c>
      <c r="E40" s="5" t="str">
        <f>IF(A40="","",VLOOKUP(A40,BASE!A34:E45,5))</f>
        <v/>
      </c>
      <c r="F40" s="44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11">
        <f t="shared" si="3"/>
        <v>0</v>
      </c>
      <c r="V40" s="63"/>
    </row>
    <row r="41" spans="1:22" x14ac:dyDescent="0.25">
      <c r="A41" s="41"/>
      <c r="B41" s="39" t="str">
        <f>+IF(A41="","",VLOOKUP(A41,BASE!$A$1:$C$23,2))</f>
        <v/>
      </c>
      <c r="C41" s="5" t="str">
        <f>IF(A41="","",VLOOKUP(A41,BASE!$A$1:$C$23,3))</f>
        <v/>
      </c>
      <c r="D41" s="43">
        <v>1</v>
      </c>
      <c r="E41" s="5" t="str">
        <f>IF(A41="","",VLOOKUP(A41,BASE!A35:E46,5))</f>
        <v/>
      </c>
      <c r="F41" s="44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11">
        <f t="shared" si="3"/>
        <v>0</v>
      </c>
      <c r="V41" s="63"/>
    </row>
    <row r="42" spans="1:22" x14ac:dyDescent="0.25">
      <c r="A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V42" s="42"/>
    </row>
    <row r="43" spans="1:22" x14ac:dyDescent="0.25">
      <c r="A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V43" s="42"/>
    </row>
    <row r="44" spans="1:22" x14ac:dyDescent="0.25">
      <c r="A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V44" s="42"/>
    </row>
    <row r="45" spans="1:22" x14ac:dyDescent="0.25">
      <c r="A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V45" s="42"/>
    </row>
    <row r="46" spans="1:22" x14ac:dyDescent="0.25">
      <c r="A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V46" s="42"/>
    </row>
    <row r="47" spans="1:22" x14ac:dyDescent="0.25">
      <c r="A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V47" s="42"/>
    </row>
    <row r="48" spans="1:22" x14ac:dyDescent="0.25">
      <c r="A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V48" s="42"/>
    </row>
    <row r="49" spans="1:22" x14ac:dyDescent="0.25">
      <c r="A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V49" s="42"/>
    </row>
    <row r="50" spans="1:22" x14ac:dyDescent="0.25">
      <c r="A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V50" s="42"/>
    </row>
    <row r="51" spans="1:22" x14ac:dyDescent="0.25">
      <c r="A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V51" s="42"/>
    </row>
    <row r="52" spans="1:22" x14ac:dyDescent="0.25">
      <c r="A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V52" s="42"/>
    </row>
    <row r="53" spans="1:22" x14ac:dyDescent="0.25">
      <c r="A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V53" s="42"/>
    </row>
    <row r="54" spans="1:22" x14ac:dyDescent="0.25">
      <c r="A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V54" s="42"/>
    </row>
    <row r="55" spans="1:22" x14ac:dyDescent="0.25">
      <c r="A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V55" s="42"/>
    </row>
    <row r="56" spans="1:22" x14ac:dyDescent="0.25">
      <c r="A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V56" s="42"/>
    </row>
    <row r="57" spans="1:22" x14ac:dyDescent="0.25">
      <c r="A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V57" s="42"/>
    </row>
    <row r="58" spans="1:22" x14ac:dyDescent="0.25">
      <c r="A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V58" s="42"/>
    </row>
    <row r="59" spans="1:22" x14ac:dyDescent="0.25">
      <c r="A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V59" s="42"/>
    </row>
    <row r="60" spans="1:22" x14ac:dyDescent="0.25">
      <c r="A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V60" s="42"/>
    </row>
    <row r="61" spans="1:22" x14ac:dyDescent="0.25">
      <c r="A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V61" s="42"/>
    </row>
    <row r="62" spans="1:22" x14ac:dyDescent="0.25">
      <c r="A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V62" s="42"/>
    </row>
    <row r="63" spans="1:22" x14ac:dyDescent="0.25">
      <c r="A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V63" s="42"/>
    </row>
    <row r="64" spans="1:22" x14ac:dyDescent="0.25">
      <c r="A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V64" s="42"/>
    </row>
    <row r="65" spans="1:22" x14ac:dyDescent="0.25">
      <c r="A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V65" s="42"/>
    </row>
    <row r="66" spans="1:22" x14ac:dyDescent="0.25">
      <c r="A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V66" s="42"/>
    </row>
    <row r="67" spans="1:22" x14ac:dyDescent="0.25">
      <c r="A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V67" s="42"/>
    </row>
    <row r="68" spans="1:22" x14ac:dyDescent="0.25">
      <c r="A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V68" s="42"/>
    </row>
    <row r="69" spans="1:22" x14ac:dyDescent="0.25">
      <c r="A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V69" s="42"/>
    </row>
    <row r="70" spans="1:22" x14ac:dyDescent="0.25">
      <c r="A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V70" s="42"/>
    </row>
    <row r="71" spans="1:22" x14ac:dyDescent="0.25">
      <c r="A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V71" s="42"/>
    </row>
    <row r="72" spans="1:22" x14ac:dyDescent="0.25">
      <c r="A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V72" s="42"/>
    </row>
    <row r="73" spans="1:22" x14ac:dyDescent="0.25">
      <c r="A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V73" s="42"/>
    </row>
    <row r="74" spans="1:22" x14ac:dyDescent="0.25">
      <c r="A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V74" s="42"/>
    </row>
    <row r="75" spans="1:22" x14ac:dyDescent="0.25">
      <c r="A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V75" s="42"/>
    </row>
    <row r="76" spans="1:22" x14ac:dyDescent="0.25">
      <c r="A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V76" s="42"/>
    </row>
    <row r="77" spans="1:22" x14ac:dyDescent="0.25">
      <c r="A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V77" s="42"/>
    </row>
    <row r="78" spans="1:22" x14ac:dyDescent="0.25">
      <c r="A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V78" s="42"/>
    </row>
    <row r="79" spans="1:22" x14ac:dyDescent="0.25">
      <c r="A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V79" s="42"/>
    </row>
    <row r="80" spans="1:22" x14ac:dyDescent="0.25">
      <c r="A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V80" s="42"/>
    </row>
    <row r="81" spans="1:22" x14ac:dyDescent="0.25">
      <c r="A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V81" s="42"/>
    </row>
    <row r="82" spans="1:22" x14ac:dyDescent="0.25">
      <c r="A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V82" s="42"/>
    </row>
    <row r="83" spans="1:22" x14ac:dyDescent="0.25">
      <c r="A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V83" s="42"/>
    </row>
    <row r="84" spans="1:22" x14ac:dyDescent="0.25">
      <c r="A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V84" s="42"/>
    </row>
    <row r="85" spans="1:22" x14ac:dyDescent="0.25">
      <c r="A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V85" s="42"/>
    </row>
    <row r="86" spans="1:22" x14ac:dyDescent="0.25">
      <c r="A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V86" s="42"/>
    </row>
    <row r="87" spans="1:22" x14ac:dyDescent="0.25">
      <c r="A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V87" s="42"/>
    </row>
    <row r="88" spans="1:22" x14ac:dyDescent="0.25">
      <c r="A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V88" s="42"/>
    </row>
    <row r="89" spans="1:22" x14ac:dyDescent="0.25">
      <c r="A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V89" s="42"/>
    </row>
    <row r="90" spans="1:22" x14ac:dyDescent="0.25">
      <c r="A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V90" s="42"/>
    </row>
    <row r="91" spans="1:22" x14ac:dyDescent="0.25">
      <c r="A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V91" s="42"/>
    </row>
    <row r="92" spans="1:22" x14ac:dyDescent="0.25">
      <c r="A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V92" s="42"/>
    </row>
    <row r="93" spans="1:22" x14ac:dyDescent="0.25"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</row>
    <row r="94" spans="1:22" x14ac:dyDescent="0.25"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</row>
  </sheetData>
  <sheetProtection sort="0" autoFilter="0"/>
  <autoFilter ref="A4:U96"/>
  <dataConsolidate/>
  <mergeCells count="4">
    <mergeCell ref="V3:V4"/>
    <mergeCell ref="A2:U2"/>
    <mergeCell ref="A3:D3"/>
    <mergeCell ref="F3:U3"/>
  </mergeCells>
  <dataValidations count="1">
    <dataValidation type="list" allowBlank="1" showInputMessage="1" sqref="A7:A19">
      <formula1>OFFSET(SECUSIEGE,MATCH(D7,ETAB2,0)-1,0,COUNTIF(ETAB2,D7))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BASE!$J$1:$J$10</xm:f>
          </x14:formula1>
          <xm:sqref>D8:D41</xm:sqref>
        </x14:dataValidation>
        <x14:dataValidation type="list" allowBlank="1" showInputMessage="1" showErrorMessage="1">
          <x14:formula1>
            <xm:f>BASE!$S$2:$S$5</xm:f>
          </x14:formula1>
          <xm:sqref>F7:F41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G20"/>
  <sheetViews>
    <sheetView workbookViewId="0">
      <selection activeCell="P20" sqref="P20"/>
    </sheetView>
  </sheetViews>
  <sheetFormatPr baseColWidth="10" defaultRowHeight="15" x14ac:dyDescent="0.25"/>
  <cols>
    <col min="1" max="1" width="14.140625" customWidth="1"/>
    <col min="4" max="5" width="9.28515625" hidden="1" customWidth="1"/>
    <col min="6" max="6" width="9.28515625" customWidth="1"/>
    <col min="7" max="8" width="9.28515625" hidden="1" customWidth="1"/>
    <col min="9" max="9" width="9.28515625" customWidth="1"/>
    <col min="10" max="12" width="9.28515625" hidden="1" customWidth="1"/>
    <col min="13" max="26" width="9.28515625" customWidth="1"/>
  </cols>
  <sheetData>
    <row r="1" spans="1:33" x14ac:dyDescent="0.25">
      <c r="A1" s="103" t="s">
        <v>0</v>
      </c>
      <c r="B1" s="104" t="s">
        <v>1</v>
      </c>
      <c r="C1" s="104" t="s">
        <v>2</v>
      </c>
      <c r="D1" s="109" t="s">
        <v>75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09" t="s">
        <v>84</v>
      </c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</row>
    <row r="2" spans="1:33" ht="36" customHeight="1" x14ac:dyDescent="0.25">
      <c r="A2" s="103"/>
      <c r="B2" s="104"/>
      <c r="C2" s="104"/>
      <c r="D2" s="113" t="s">
        <v>8</v>
      </c>
      <c r="E2" s="113" t="s">
        <v>99</v>
      </c>
      <c r="F2" s="77" t="s">
        <v>76</v>
      </c>
      <c r="G2" s="113" t="s">
        <v>10</v>
      </c>
      <c r="H2" s="113" t="s">
        <v>97</v>
      </c>
      <c r="I2" s="77" t="s">
        <v>78</v>
      </c>
      <c r="J2" s="113" t="s">
        <v>12</v>
      </c>
      <c r="K2" s="113" t="s">
        <v>98</v>
      </c>
      <c r="L2" s="113" t="s">
        <v>18</v>
      </c>
      <c r="M2" s="77" t="s">
        <v>79</v>
      </c>
      <c r="N2" s="77" t="s">
        <v>82</v>
      </c>
      <c r="O2" s="77" t="s">
        <v>80</v>
      </c>
      <c r="P2" s="77" t="s">
        <v>83</v>
      </c>
      <c r="Q2" s="77" t="s">
        <v>81</v>
      </c>
      <c r="R2" s="77" t="s">
        <v>77</v>
      </c>
      <c r="S2" s="113" t="s">
        <v>8</v>
      </c>
      <c r="T2" s="113" t="s">
        <v>99</v>
      </c>
      <c r="U2" s="77" t="s">
        <v>76</v>
      </c>
      <c r="V2" s="113" t="s">
        <v>10</v>
      </c>
      <c r="W2" s="113" t="s">
        <v>97</v>
      </c>
      <c r="X2" s="77" t="s">
        <v>78</v>
      </c>
      <c r="Y2" s="113" t="s">
        <v>12</v>
      </c>
      <c r="Z2" s="113" t="s">
        <v>98</v>
      </c>
      <c r="AA2" s="113" t="s">
        <v>18</v>
      </c>
      <c r="AB2" s="77" t="s">
        <v>79</v>
      </c>
      <c r="AC2" s="77" t="s">
        <v>82</v>
      </c>
      <c r="AD2" s="77" t="s">
        <v>80</v>
      </c>
      <c r="AE2" s="77" t="s">
        <v>83</v>
      </c>
      <c r="AF2" s="77" t="s">
        <v>81</v>
      </c>
      <c r="AG2" s="77" t="s">
        <v>77</v>
      </c>
    </row>
    <row r="3" spans="1:33" x14ac:dyDescent="0.25">
      <c r="A3" s="8">
        <f>+BASE!A1</f>
        <v>1</v>
      </c>
      <c r="B3" s="9" t="str">
        <f>+BASE!B1</f>
        <v>pierre</v>
      </c>
      <c r="C3" s="9">
        <f>+BASE!C1</f>
        <v>0</v>
      </c>
      <c r="D3" s="12">
        <f>SUMIFS('Arrêts maladie-AT-MAT-PAT-MTT'!$L$7:$L$40,'Arrêts maladie-AT-MAT-PAT-MTT'!$A$7:$A$40,A3,'Arrêts maladie-AT-MAT-PAT-MTT'!$G$7:$G$40,BASE!$L$3)</f>
        <v>0</v>
      </c>
      <c r="E3" s="12">
        <f>SUMIFS('Arrêts maladie-AT-MAT-PAT-MTT'!$L$7:$L$40,'Arrêts maladie-AT-MAT-PAT-MTT'!$A$7:$A$40,A3,'Arrêts maladie-AT-MAT-PAT-MTT'!$G$7:$G$40,BASE!$L$4)</f>
        <v>0</v>
      </c>
      <c r="F3" s="12">
        <f>+E3+D3</f>
        <v>0</v>
      </c>
      <c r="G3" s="12">
        <f>SUMIFS('Arrêts maladie-AT-MAT-PAT-MTT'!$L$7:$L$40,'Arrêts maladie-AT-MAT-PAT-MTT'!$A$7:$A$40,A3,'Arrêts maladie-AT-MAT-PAT-MTT'!$G$7:$G$40,BASE!$L$1)</f>
        <v>0</v>
      </c>
      <c r="H3" s="12">
        <f>SUMIFS('Arrêts maladie-AT-MAT-PAT-MTT'!$L$7:$L$40,'Arrêts maladie-AT-MAT-PAT-MTT'!$A$7:$A$40,A3,'Arrêts maladie-AT-MAT-PAT-MTT'!$G$7:$G$40,BASE!$L$2)</f>
        <v>0</v>
      </c>
      <c r="I3" s="12">
        <f>+H3+G3</f>
        <v>0</v>
      </c>
      <c r="J3" s="12">
        <f>SUMIFS('Arrêts maladie-AT-MAT-PAT-MTT'!$L$7:$L$40,'Arrêts maladie-AT-MAT-PAT-MTT'!$A$7:$A$40,A3,'Arrêts maladie-AT-MAT-PAT-MTT'!$G$7:$G$40,BASE!$L$5)</f>
        <v>0</v>
      </c>
      <c r="K3" s="12">
        <f>SUMIFS('Arrêts maladie-AT-MAT-PAT-MTT'!$L$7:$L$40,'Arrêts maladie-AT-MAT-PAT-MTT'!$A$7:$A$40,A3,'Arrêts maladie-AT-MAT-PAT-MTT'!$G$7:$G$40,BASE!$L$6)</f>
        <v>0</v>
      </c>
      <c r="L3" s="12">
        <f>SUMIFS('Arrêts maladie-AT-MAT-PAT-MTT'!$L$7:$L$40,'Arrêts maladie-AT-MAT-PAT-MTT'!$A$7:$A$40,A3,'Arrêts maladie-AT-MAT-PAT-MTT'!$G$7:$G$40,BASE!$L$8)</f>
        <v>0</v>
      </c>
      <c r="M3" s="12">
        <f>+L3+K3+J3</f>
        <v>0</v>
      </c>
      <c r="N3" s="12">
        <f>SUMIFS('Arrêts maladie-AT-MAT-PAT-MTT'!$L$7:$L$40,'Arrêts maladie-AT-MAT-PAT-MTT'!$A$7:$A$40,A3,'Arrêts maladie-AT-MAT-PAT-MTT'!$G$7:$G$40,BASE!$L$7)</f>
        <v>0</v>
      </c>
      <c r="O3" s="12">
        <f>SUMIFS('Absences diverses'!$I$7:$I$41,'Absences diverses'!$A$7:$A$41,A3,'Absences diverses'!$F$7:$F$41,BASE!$S$2)</f>
        <v>0</v>
      </c>
      <c r="P3" s="12">
        <f>SUMIFS('Absences diverses'!$I$7:$I$41,'Absences diverses'!$A$7:$A$41,A3,'Absences diverses'!$F$7:$F$41,BASE!$S$3)</f>
        <v>0</v>
      </c>
      <c r="Q3" s="12">
        <f>SUMIFS('Absences diverses'!$I$7:$I$41,'Absences diverses'!$A$7:$A$41,A3,'Absences diverses'!$F$7:$F$41,BASE!$S$4)</f>
        <v>0</v>
      </c>
      <c r="R3" s="12">
        <f>SUMIFS('Absences diverses'!$I$7:$I$41,'Absences diverses'!$A$7:$A$41,A3,'Absences diverses'!$F$7:$F$41,BASE!$S$5)</f>
        <v>0</v>
      </c>
      <c r="S3" s="12">
        <f>SUMIFS('Arrêts maladie-AT-MAT-PAT-MTT'!$M$7:$M$40,'Arrêts maladie-AT-MAT-PAT-MTT'!$A$7:$A$40,A3,'Arrêts maladie-AT-MAT-PAT-MTT'!$G$7:$G$40,BASE!$L$3)</f>
        <v>0</v>
      </c>
      <c r="T3" s="12">
        <f>SUMIFS('Arrêts maladie-AT-MAT-PAT-MTT'!$M$7:$M$40,'Arrêts maladie-AT-MAT-PAT-MTT'!$A$7:$A$40,A3,'Arrêts maladie-AT-MAT-PAT-MTT'!$G$7:$G$40,BASE!$L$4)</f>
        <v>0</v>
      </c>
      <c r="U3" s="12">
        <f>+T3+S3</f>
        <v>0</v>
      </c>
      <c r="V3" s="12">
        <f>SUMIFS('Arrêts maladie-AT-MAT-PAT-MTT'!$M$7:$M$40,'Arrêts maladie-AT-MAT-PAT-MTT'!$A$7:$A$40,A3,'Arrêts maladie-AT-MAT-PAT-MTT'!$G$7:$G$40,BASE!$L$1)</f>
        <v>0</v>
      </c>
      <c r="W3" s="12">
        <f>SUMIFS('Arrêts maladie-AT-MAT-PAT-MTT'!$M$7:$M$40,'Arrêts maladie-AT-MAT-PAT-MTT'!$A$7:$A$40,A3,'Arrêts maladie-AT-MAT-PAT-MTT'!$G$7:$G$40,BASE!$L$2)</f>
        <v>0</v>
      </c>
      <c r="X3" s="12">
        <f>+W3+V3</f>
        <v>0</v>
      </c>
      <c r="Y3" s="12">
        <f>SUMIFS('Arrêts maladie-AT-MAT-PAT-MTT'!$M$7:$M$40,'Arrêts maladie-AT-MAT-PAT-MTT'!$A$7:$A$40,A3,'Arrêts maladie-AT-MAT-PAT-MTT'!$G$7:$G$40,BASE!$L$5)</f>
        <v>0</v>
      </c>
      <c r="Z3" s="12">
        <f>SUMIFS('Arrêts maladie-AT-MAT-PAT-MTT'!$M$7:$M$40,'Arrêts maladie-AT-MAT-PAT-MTT'!$A$7:$A$40,A3,'Arrêts maladie-AT-MAT-PAT-MTT'!$G$7:$G$40,BASE!$L$6)</f>
        <v>0</v>
      </c>
      <c r="AA3" s="12">
        <f>SUMIFS('Arrêts maladie-AT-MAT-PAT-MTT'!$M$7:$M$40,'Arrêts maladie-AT-MAT-PAT-MTT'!$A$7:$A$40,A3,'Arrêts maladie-AT-MAT-PAT-MTT'!$G$7:$G$40,BASE!$L$8)</f>
        <v>0</v>
      </c>
      <c r="AB3" s="12">
        <f>+AA3+Z3+Y3</f>
        <v>0</v>
      </c>
      <c r="AC3" s="12">
        <f>SUMIFS('Arrêts maladie-AT-MAT-PAT-MTT'!$M$7:$M$40,'Arrêts maladie-AT-MAT-PAT-MTT'!$A$7:$A$40,A3,'Arrêts maladie-AT-MAT-PAT-MTT'!$G$7:$G$40,BASE!$L$7)</f>
        <v>0</v>
      </c>
      <c r="AD3" s="12">
        <f>SUMIFS('Absences diverses'!$J$7:$J$41,'Absences diverses'!$A$7:$A$41,A3,'Absences diverses'!$F$7:$F$41,BASE!$S$2)</f>
        <v>0</v>
      </c>
      <c r="AE3" s="12">
        <f>SUMIFS('Absences diverses'!$J$7:$J$41,'Absences diverses'!$A$7:$A$41,A3,'Absences diverses'!$F$7:$F$41,BASE!$S$3)</f>
        <v>0</v>
      </c>
      <c r="AF3" s="12">
        <f>SUMIFS('Absences diverses'!$J$7:$J$41,'Absences diverses'!$A$7:$A$41,A3,'Absences diverses'!$F$7:$F$41,BASE!$S$4)</f>
        <v>0</v>
      </c>
      <c r="AG3" s="12">
        <f>SUMIFS('Absences diverses'!$J$7:$J$41,'Absences diverses'!$A$7:$A$41,A3,'Absences diverses'!$F$7:$F$41,BASE!$S$5)</f>
        <v>0</v>
      </c>
    </row>
    <row r="4" spans="1:33" x14ac:dyDescent="0.25">
      <c r="A4" s="8">
        <f>+BASE!A2</f>
        <v>2</v>
      </c>
      <c r="B4" s="9" t="str">
        <f>+BASE!B2</f>
        <v>paul</v>
      </c>
      <c r="C4" s="9">
        <f>+BASE!C2</f>
        <v>0</v>
      </c>
      <c r="D4" s="12">
        <f>SUMIFS('Arrêts maladie-AT-MAT-PAT-MTT'!$L$7:$L$40,'Arrêts maladie-AT-MAT-PAT-MTT'!$A$7:$A$40,A4,'Arrêts maladie-AT-MAT-PAT-MTT'!$G$7:$G$40,BASE!$L$3)</f>
        <v>0</v>
      </c>
      <c r="E4" s="12">
        <f>SUMIFS('Arrêts maladie-AT-MAT-PAT-MTT'!$L$7:$L$40,'Arrêts maladie-AT-MAT-PAT-MTT'!$A$7:$A$40,A4,'Arrêts maladie-AT-MAT-PAT-MTT'!$G$7:$G$40,BASE!$L$4)</f>
        <v>0</v>
      </c>
      <c r="F4" s="12">
        <f t="shared" ref="F4:F19" si="0">+E4+D4</f>
        <v>0</v>
      </c>
      <c r="G4" s="12">
        <f>SUMIFS('Arrêts maladie-AT-MAT-PAT-MTT'!$L$7:$L$40,'Arrêts maladie-AT-MAT-PAT-MTT'!$A$7:$A$40,A4,'Arrêts maladie-AT-MAT-PAT-MTT'!$G$7:$G$40,BASE!$L$1)</f>
        <v>0</v>
      </c>
      <c r="H4" s="12">
        <f>SUMIFS('Arrêts maladie-AT-MAT-PAT-MTT'!$L$7:$L$40,'Arrêts maladie-AT-MAT-PAT-MTT'!$A$7:$A$40,B4,'Arrêts maladie-AT-MAT-PAT-MTT'!$G$7:$G$40,BASE!$L$2)</f>
        <v>0</v>
      </c>
      <c r="I4" s="12">
        <f t="shared" ref="I4:I19" si="1">+H4+G4</f>
        <v>0</v>
      </c>
      <c r="J4" s="12">
        <f>SUMIFS('Arrêts maladie-AT-MAT-PAT-MTT'!$L$7:$L$40,'Arrêts maladie-AT-MAT-PAT-MTT'!$A$7:$A$40,A4,'Arrêts maladie-AT-MAT-PAT-MTT'!$G$7:$G$40,BASE!$L$5)</f>
        <v>0</v>
      </c>
      <c r="K4" s="12">
        <f>SUMIFS('Arrêts maladie-AT-MAT-PAT-MTT'!$L$7:$L$40,'Arrêts maladie-AT-MAT-PAT-MTT'!$A$7:$A$40,A4,'Arrêts maladie-AT-MAT-PAT-MTT'!$G$7:$G$40,BASE!$L$6)</f>
        <v>0</v>
      </c>
      <c r="L4" s="12">
        <f>SUMIFS('Arrêts maladie-AT-MAT-PAT-MTT'!$L$7:$L$40,'Arrêts maladie-AT-MAT-PAT-MTT'!$A$7:$A$40,A4,'Arrêts maladie-AT-MAT-PAT-MTT'!$G$7:$G$40,BASE!$L$8)</f>
        <v>0</v>
      </c>
      <c r="M4" s="12">
        <f t="shared" ref="M4:M19" si="2">+L4+K4+J4</f>
        <v>0</v>
      </c>
      <c r="N4" s="12">
        <f>SUMIFS('Arrêts maladie-AT-MAT-PAT-MTT'!$L$7:$L$40,'Arrêts maladie-AT-MAT-PAT-MTT'!$A$7:$A$40,A4,'Arrêts maladie-AT-MAT-PAT-MTT'!$G$7:$G$40,BASE!$L$7)</f>
        <v>0</v>
      </c>
      <c r="O4" s="12">
        <f>SUMIFS('Absences diverses'!$I$7:$I$41,'Absences diverses'!$A$7:$A$41,A4,'Absences diverses'!$F$7:$F$41,BASE!$S$2)</f>
        <v>0</v>
      </c>
      <c r="P4" s="12">
        <f>SUMIFS('Absences diverses'!$I$7:$I$41,'Absences diverses'!$A$7:$A$41,A4,'Absences diverses'!$F$7:$F$41,BASE!$S$3)</f>
        <v>0</v>
      </c>
      <c r="Q4" s="12">
        <f>SUMIFS('Absences diverses'!$I$7:$I$41,'Absences diverses'!$A$7:$A$41,A4,'Absences diverses'!$F$7:$F$41,BASE!$S$4)</f>
        <v>0</v>
      </c>
      <c r="R4" s="12">
        <f>SUMIFS('Absences diverses'!$I$7:$I$41,'Absences diverses'!$A$7:$A$41,A4,'Absences diverses'!$F$7:$F$41,BASE!$S$5)</f>
        <v>0</v>
      </c>
      <c r="S4" s="12">
        <f>SUMIFS('Arrêts maladie-AT-MAT-PAT-MTT'!$L$7:$L$40,'Arrêts maladie-AT-MAT-PAT-MTT'!$A$7:$A$40,P4,'Arrêts maladie-AT-MAT-PAT-MTT'!$G$7:$G$40,BASE!$L$3)</f>
        <v>0</v>
      </c>
      <c r="T4" s="12">
        <f>SUMIFS('Arrêts maladie-AT-MAT-PAT-MTT'!$L$7:$L$40,'Arrêts maladie-AT-MAT-PAT-MTT'!$A$7:$A$40,P4,'Arrêts maladie-AT-MAT-PAT-MTT'!$G$7:$G$40,BASE!$L$4)</f>
        <v>0</v>
      </c>
      <c r="U4" s="12">
        <f t="shared" ref="U4:U19" si="3">+T4+S4</f>
        <v>0</v>
      </c>
      <c r="V4" s="12">
        <f>SUMIFS('Arrêts maladie-AT-MAT-PAT-MTT'!$L$7:$L$40,'Arrêts maladie-AT-MAT-PAT-MTT'!$A$7:$A$40,P4,'Arrêts maladie-AT-MAT-PAT-MTT'!$G$7:$G$40,BASE!$L$1)</f>
        <v>0</v>
      </c>
      <c r="W4" s="12">
        <f>SUMIFS('Arrêts maladie-AT-MAT-PAT-MTT'!$L$7:$L$40,'Arrêts maladie-AT-MAT-PAT-MTT'!$A$7:$A$40,Q4,'Arrêts maladie-AT-MAT-PAT-MTT'!$G$7:$G$40,BASE!$L$2)</f>
        <v>0</v>
      </c>
      <c r="X4" s="12">
        <f t="shared" ref="X4:X19" si="4">+W4+V4</f>
        <v>0</v>
      </c>
      <c r="Y4" s="12">
        <f>SUMIFS('Arrêts maladie-AT-MAT-PAT-MTT'!$M$7:$M$40,'Arrêts maladie-AT-MAT-PAT-MTT'!$A$7:$A$40,A4,'Arrêts maladie-AT-MAT-PAT-MTT'!$G$7:$G$40,BASE!$L$5)</f>
        <v>0</v>
      </c>
      <c r="Z4" s="12">
        <f>SUMIFS('Arrêts maladie-AT-MAT-PAT-MTT'!$M$7:$M$40,'Arrêts maladie-AT-MAT-PAT-MTT'!$A$7:$A$40,A4,'Arrêts maladie-AT-MAT-PAT-MTT'!$G$7:$G$40,BASE!$L$6)</f>
        <v>0</v>
      </c>
      <c r="AA4" s="12">
        <f>SUMIFS('Arrêts maladie-AT-MAT-PAT-MTT'!$M$7:$M$40,'Arrêts maladie-AT-MAT-PAT-MTT'!$A$7:$A$40,A4,'Arrêts maladie-AT-MAT-PAT-MTT'!$G$7:$G$40,BASE!$L$8)</f>
        <v>0</v>
      </c>
      <c r="AB4" s="12">
        <f t="shared" ref="AB4:AB19" si="5">+AA4+Z4+Y4</f>
        <v>0</v>
      </c>
      <c r="AC4" s="12">
        <f>SUMIFS('Arrêts maladie-AT-MAT-PAT-MTT'!$M$7:$M$40,'Arrêts maladie-AT-MAT-PAT-MTT'!$A$7:$A$40,A4,'Arrêts maladie-AT-MAT-PAT-MTT'!$G$7:$G$40,BASE!$L$7)</f>
        <v>0</v>
      </c>
      <c r="AD4" s="12">
        <f>SUMIFS('Absences diverses'!$J$7:$J$41,'Absences diverses'!$A$7:$A$41,A4,'Absences diverses'!$F$7:$F$41,BASE!$S$2)</f>
        <v>0</v>
      </c>
      <c r="AE4" s="12">
        <f>SUMIFS('Absences diverses'!$J$7:$J$41,'Absences diverses'!$A$7:$A$41,A4,'Absences diverses'!$F$7:$F$41,BASE!$S$3)</f>
        <v>0</v>
      </c>
      <c r="AF4" s="12">
        <f>SUMIFS('Absences diverses'!$J$7:$J$41,'Absences diverses'!$A$7:$A$41,A4,'Absences diverses'!$F$7:$F$41,BASE!$S$4)</f>
        <v>0</v>
      </c>
      <c r="AG4" s="12">
        <f>SUMIFS('Absences diverses'!$J$7:$J$41,'Absences diverses'!$A$7:$A$41,A4,'Absences diverses'!$F$7:$F$41,BASE!$S$5)</f>
        <v>0</v>
      </c>
    </row>
    <row r="5" spans="1:33" x14ac:dyDescent="0.25">
      <c r="A5" s="8">
        <f>+BASE!A3</f>
        <v>3</v>
      </c>
      <c r="B5" s="9" t="str">
        <f>+BASE!B3</f>
        <v>jacques</v>
      </c>
      <c r="C5" s="9">
        <f>+BASE!C3</f>
        <v>0</v>
      </c>
      <c r="D5" s="12">
        <f>SUMIFS('Arrêts maladie-AT-MAT-PAT-MTT'!$L$7:$L$40,'Arrêts maladie-AT-MAT-PAT-MTT'!$A$7:$A$40,A5,'Arrêts maladie-AT-MAT-PAT-MTT'!$G$7:$G$40,BASE!$L$3)</f>
        <v>0</v>
      </c>
      <c r="E5" s="12">
        <f>SUMIFS('Arrêts maladie-AT-MAT-PAT-MTT'!$L$7:$L$40,'Arrêts maladie-AT-MAT-PAT-MTT'!$A$7:$A$40,A5,'Arrêts maladie-AT-MAT-PAT-MTT'!$G$7:$G$40,BASE!$L$4)</f>
        <v>0</v>
      </c>
      <c r="F5" s="12">
        <f t="shared" si="0"/>
        <v>0</v>
      </c>
      <c r="G5" s="12">
        <f>SUMIFS('Arrêts maladie-AT-MAT-PAT-MTT'!$L$7:$L$40,'Arrêts maladie-AT-MAT-PAT-MTT'!$A$7:$A$40,A5,'Arrêts maladie-AT-MAT-PAT-MTT'!$G$7:$G$40,BASE!$L$1)</f>
        <v>0</v>
      </c>
      <c r="H5" s="12">
        <f>SUMIFS('Arrêts maladie-AT-MAT-PAT-MTT'!$L$7:$L$40,'Arrêts maladie-AT-MAT-PAT-MTT'!$A$7:$A$40,B5,'Arrêts maladie-AT-MAT-PAT-MTT'!$G$7:$G$40,BASE!$L$2)</f>
        <v>0</v>
      </c>
      <c r="I5" s="12">
        <f t="shared" si="1"/>
        <v>0</v>
      </c>
      <c r="J5" s="12">
        <f>SUMIFS('Arrêts maladie-AT-MAT-PAT-MTT'!$L$7:$L$40,'Arrêts maladie-AT-MAT-PAT-MTT'!$A$7:$A$40,A5,'Arrêts maladie-AT-MAT-PAT-MTT'!$G$7:$G$40,BASE!$L$5)</f>
        <v>0</v>
      </c>
      <c r="K5" s="12">
        <f>SUMIFS('Arrêts maladie-AT-MAT-PAT-MTT'!$L$7:$L$40,'Arrêts maladie-AT-MAT-PAT-MTT'!$A$7:$A$40,A5,'Arrêts maladie-AT-MAT-PAT-MTT'!$G$7:$G$40,BASE!$L$6)</f>
        <v>0</v>
      </c>
      <c r="L5" s="12">
        <f>SUMIFS('Arrêts maladie-AT-MAT-PAT-MTT'!$L$7:$L$40,'Arrêts maladie-AT-MAT-PAT-MTT'!$A$7:$A$40,A5,'Arrêts maladie-AT-MAT-PAT-MTT'!$G$7:$G$40,BASE!$L$8)</f>
        <v>0</v>
      </c>
      <c r="M5" s="12">
        <f t="shared" si="2"/>
        <v>0</v>
      </c>
      <c r="N5" s="12">
        <f>SUMIFS('Arrêts maladie-AT-MAT-PAT-MTT'!$L$7:$L$40,'Arrêts maladie-AT-MAT-PAT-MTT'!$A$7:$A$40,A5,'Arrêts maladie-AT-MAT-PAT-MTT'!$G$7:$G$40,BASE!$L$7)</f>
        <v>0</v>
      </c>
      <c r="O5" s="12">
        <f>SUMIFS('Absences diverses'!$I$7:$I$41,'Absences diverses'!$A$7:$A$41,A5,'Absences diverses'!$F$7:$F$41,BASE!$S$2)</f>
        <v>0</v>
      </c>
      <c r="P5" s="12">
        <f>SUMIFS('Absences diverses'!$I$7:$I$41,'Absences diverses'!$A$7:$A$41,A5,'Absences diverses'!$F$7:$F$41,BASE!$S$3)</f>
        <v>0</v>
      </c>
      <c r="Q5" s="12">
        <f>SUMIFS('Absences diverses'!$I$7:$I$41,'Absences diverses'!$A$7:$A$41,A5,'Absences diverses'!$F$7:$F$41,BASE!$S$4)</f>
        <v>0</v>
      </c>
      <c r="R5" s="12">
        <f>SUMIFS('Absences diverses'!$I$7:$I$41,'Absences diverses'!$A$7:$A$41,A5,'Absences diverses'!$F$7:$F$41,BASE!$S$5)</f>
        <v>0</v>
      </c>
      <c r="S5" s="12">
        <f>SUMIFS('Arrêts maladie-AT-MAT-PAT-MTT'!$L$7:$L$40,'Arrêts maladie-AT-MAT-PAT-MTT'!$A$7:$A$40,P5,'Arrêts maladie-AT-MAT-PAT-MTT'!$G$7:$G$40,BASE!$L$3)</f>
        <v>0</v>
      </c>
      <c r="T5" s="12">
        <f>SUMIFS('Arrêts maladie-AT-MAT-PAT-MTT'!$L$7:$L$40,'Arrêts maladie-AT-MAT-PAT-MTT'!$A$7:$A$40,P5,'Arrêts maladie-AT-MAT-PAT-MTT'!$G$7:$G$40,BASE!$L$4)</f>
        <v>0</v>
      </c>
      <c r="U5" s="12">
        <f t="shared" si="3"/>
        <v>0</v>
      </c>
      <c r="V5" s="12">
        <f>SUMIFS('Arrêts maladie-AT-MAT-PAT-MTT'!$L$7:$L$40,'Arrêts maladie-AT-MAT-PAT-MTT'!$A$7:$A$40,P5,'Arrêts maladie-AT-MAT-PAT-MTT'!$G$7:$G$40,BASE!$L$1)</f>
        <v>0</v>
      </c>
      <c r="W5" s="12">
        <f>SUMIFS('Arrêts maladie-AT-MAT-PAT-MTT'!$L$7:$L$40,'Arrêts maladie-AT-MAT-PAT-MTT'!$A$7:$A$40,Q5,'Arrêts maladie-AT-MAT-PAT-MTT'!$G$7:$G$40,BASE!$L$2)</f>
        <v>0</v>
      </c>
      <c r="X5" s="12">
        <f t="shared" si="4"/>
        <v>0</v>
      </c>
      <c r="Y5" s="12">
        <f>SUMIFS('Arrêts maladie-AT-MAT-PAT-MTT'!$M$7:$M$40,'Arrêts maladie-AT-MAT-PAT-MTT'!$A$7:$A$40,A5,'Arrêts maladie-AT-MAT-PAT-MTT'!$G$7:$G$40,BASE!$L$5)</f>
        <v>0</v>
      </c>
      <c r="Z5" s="12">
        <f>SUMIFS('Arrêts maladie-AT-MAT-PAT-MTT'!$M$7:$M$40,'Arrêts maladie-AT-MAT-PAT-MTT'!$A$7:$A$40,A5,'Arrêts maladie-AT-MAT-PAT-MTT'!$G$7:$G$40,BASE!$L$6)</f>
        <v>0</v>
      </c>
      <c r="AA5" s="12">
        <f>SUMIFS('Arrêts maladie-AT-MAT-PAT-MTT'!$M$7:$M$40,'Arrêts maladie-AT-MAT-PAT-MTT'!$A$7:$A$40,A5,'Arrêts maladie-AT-MAT-PAT-MTT'!$G$7:$G$40,BASE!$L$8)</f>
        <v>8</v>
      </c>
      <c r="AB5" s="12">
        <f t="shared" si="5"/>
        <v>8</v>
      </c>
      <c r="AC5" s="12">
        <f>SUMIFS('Arrêts maladie-AT-MAT-PAT-MTT'!$M$7:$M$40,'Arrêts maladie-AT-MAT-PAT-MTT'!$A$7:$A$40,A5,'Arrêts maladie-AT-MAT-PAT-MTT'!$G$7:$G$40,BASE!$L$7)</f>
        <v>0</v>
      </c>
      <c r="AD5" s="12">
        <f>SUMIFS('Absences diverses'!$J$7:$J$41,'Absences diverses'!$A$7:$A$41,A5,'Absences diverses'!$F$7:$F$41,BASE!$S$2)</f>
        <v>0</v>
      </c>
      <c r="AE5" s="12">
        <f>SUMIFS('Absences diverses'!$J$7:$J$41,'Absences diverses'!$A$7:$A$41,A5,'Absences diverses'!$F$7:$F$41,BASE!$S$3)</f>
        <v>0</v>
      </c>
      <c r="AF5" s="12">
        <f>SUMIFS('Absences diverses'!$J$7:$J$41,'Absences diverses'!$A$7:$A$41,A5,'Absences diverses'!$F$7:$F$41,BASE!$S$4)</f>
        <v>0</v>
      </c>
      <c r="AG5" s="12">
        <f>SUMIFS('Absences diverses'!$J$7:$J$41,'Absences diverses'!$A$7:$A$41,A5,'Absences diverses'!$F$7:$F$41,BASE!$S$5)</f>
        <v>0</v>
      </c>
    </row>
    <row r="6" spans="1:33" x14ac:dyDescent="0.25">
      <c r="A6" s="8">
        <f>+BASE!A4</f>
        <v>4</v>
      </c>
      <c r="B6" s="9" t="str">
        <f>+BASE!B4</f>
        <v>marie</v>
      </c>
      <c r="C6" s="9">
        <f>+BASE!C4</f>
        <v>0</v>
      </c>
      <c r="D6" s="12">
        <f>SUMIFS('Arrêts maladie-AT-MAT-PAT-MTT'!$L$7:$L$40,'Arrêts maladie-AT-MAT-PAT-MTT'!$A$7:$A$40,A6,'Arrêts maladie-AT-MAT-PAT-MTT'!$G$7:$G$40,BASE!$L$3)</f>
        <v>0</v>
      </c>
      <c r="E6" s="12">
        <f>SUMIFS('Arrêts maladie-AT-MAT-PAT-MTT'!$L$7:$L$40,'Arrêts maladie-AT-MAT-PAT-MTT'!$A$7:$A$40,A6,'Arrêts maladie-AT-MAT-PAT-MTT'!$G$7:$G$40,BASE!$L$4)</f>
        <v>0</v>
      </c>
      <c r="F6" s="12">
        <f t="shared" si="0"/>
        <v>0</v>
      </c>
      <c r="G6" s="12">
        <f>SUMIFS('Arrêts maladie-AT-MAT-PAT-MTT'!$L$7:$L$40,'Arrêts maladie-AT-MAT-PAT-MTT'!$A$7:$A$40,A6,'Arrêts maladie-AT-MAT-PAT-MTT'!$G$7:$G$40,BASE!$L$1)</f>
        <v>0</v>
      </c>
      <c r="H6" s="12">
        <f>SUMIFS('Arrêts maladie-AT-MAT-PAT-MTT'!$L$7:$L$40,'Arrêts maladie-AT-MAT-PAT-MTT'!$A$7:$A$40,B6,'Arrêts maladie-AT-MAT-PAT-MTT'!$G$7:$G$40,BASE!$L$2)</f>
        <v>0</v>
      </c>
      <c r="I6" s="12">
        <f t="shared" si="1"/>
        <v>0</v>
      </c>
      <c r="J6" s="12">
        <f>SUMIFS('Arrêts maladie-AT-MAT-PAT-MTT'!$L$7:$L$40,'Arrêts maladie-AT-MAT-PAT-MTT'!$A$7:$A$40,A6,'Arrêts maladie-AT-MAT-PAT-MTT'!$G$7:$G$40,BASE!$L$5)</f>
        <v>0</v>
      </c>
      <c r="K6" s="12">
        <f>SUMIFS('Arrêts maladie-AT-MAT-PAT-MTT'!$L$7:$L$40,'Arrêts maladie-AT-MAT-PAT-MTT'!$A$7:$A$40,A6,'Arrêts maladie-AT-MAT-PAT-MTT'!$G$7:$G$40,BASE!$L$6)</f>
        <v>0</v>
      </c>
      <c r="L6" s="12">
        <f>SUMIFS('Arrêts maladie-AT-MAT-PAT-MTT'!$L$7:$L$40,'Arrêts maladie-AT-MAT-PAT-MTT'!$A$7:$A$40,A6,'Arrêts maladie-AT-MAT-PAT-MTT'!$G$7:$G$40,BASE!$L$8)</f>
        <v>0</v>
      </c>
      <c r="M6" s="12">
        <f t="shared" si="2"/>
        <v>0</v>
      </c>
      <c r="N6" s="12">
        <f>SUMIFS('Arrêts maladie-AT-MAT-PAT-MTT'!$L$7:$L$40,'Arrêts maladie-AT-MAT-PAT-MTT'!$A$7:$A$40,A6,'Arrêts maladie-AT-MAT-PAT-MTT'!$G$7:$G$40,BASE!$L$7)</f>
        <v>0</v>
      </c>
      <c r="O6" s="12">
        <f>SUMIFS('Absences diverses'!$I$7:$I$41,'Absences diverses'!$A$7:$A$41,A6,'Absences diverses'!$F$7:$F$41,BASE!$S$2)</f>
        <v>31</v>
      </c>
      <c r="P6" s="12">
        <f>SUMIFS('Absences diverses'!$I$7:$I$41,'Absences diverses'!$A$7:$A$41,A6,'Absences diverses'!$F$7:$F$41,BASE!$S$3)</f>
        <v>0</v>
      </c>
      <c r="Q6" s="12">
        <f>SUMIFS('Absences diverses'!$I$7:$I$41,'Absences diverses'!$A$7:$A$41,A6,'Absences diverses'!$F$7:$F$41,BASE!$S$4)</f>
        <v>0</v>
      </c>
      <c r="R6" s="12">
        <f>SUMIFS('Absences diverses'!$I$7:$I$41,'Absences diverses'!$A$7:$A$41,A6,'Absences diverses'!$F$7:$F$41,BASE!$S$5)</f>
        <v>0</v>
      </c>
      <c r="S6" s="12">
        <f>SUMIFS('Arrêts maladie-AT-MAT-PAT-MTT'!$L$7:$L$40,'Arrêts maladie-AT-MAT-PAT-MTT'!$A$7:$A$40,P6,'Arrêts maladie-AT-MAT-PAT-MTT'!$G$7:$G$40,BASE!$L$3)</f>
        <v>0</v>
      </c>
      <c r="T6" s="12">
        <f>SUMIFS('Arrêts maladie-AT-MAT-PAT-MTT'!$L$7:$L$40,'Arrêts maladie-AT-MAT-PAT-MTT'!$A$7:$A$40,P6,'Arrêts maladie-AT-MAT-PAT-MTT'!$G$7:$G$40,BASE!$L$4)</f>
        <v>0</v>
      </c>
      <c r="U6" s="12">
        <f t="shared" si="3"/>
        <v>0</v>
      </c>
      <c r="V6" s="12">
        <f>SUMIFS('Arrêts maladie-AT-MAT-PAT-MTT'!$L$7:$L$40,'Arrêts maladie-AT-MAT-PAT-MTT'!$A$7:$A$40,P6,'Arrêts maladie-AT-MAT-PAT-MTT'!$G$7:$G$40,BASE!$L$1)</f>
        <v>0</v>
      </c>
      <c r="W6" s="12">
        <f>SUMIFS('Arrêts maladie-AT-MAT-PAT-MTT'!$L$7:$L$40,'Arrêts maladie-AT-MAT-PAT-MTT'!$A$7:$A$40,Q6,'Arrêts maladie-AT-MAT-PAT-MTT'!$G$7:$G$40,BASE!$L$2)</f>
        <v>0</v>
      </c>
      <c r="X6" s="12">
        <f t="shared" si="4"/>
        <v>0</v>
      </c>
      <c r="Y6" s="12">
        <f>SUMIFS('Arrêts maladie-AT-MAT-PAT-MTT'!$M$7:$M$40,'Arrêts maladie-AT-MAT-PAT-MTT'!$A$7:$A$40,A6,'Arrêts maladie-AT-MAT-PAT-MTT'!$G$7:$G$40,BASE!$L$5)</f>
        <v>0</v>
      </c>
      <c r="Z6" s="12">
        <f>SUMIFS('Arrêts maladie-AT-MAT-PAT-MTT'!$M$7:$M$40,'Arrêts maladie-AT-MAT-PAT-MTT'!$A$7:$A$40,A6,'Arrêts maladie-AT-MAT-PAT-MTT'!$G$7:$G$40,BASE!$L$6)</f>
        <v>0</v>
      </c>
      <c r="AA6" s="12">
        <f>SUMIFS('Arrêts maladie-AT-MAT-PAT-MTT'!$M$7:$M$40,'Arrêts maladie-AT-MAT-PAT-MTT'!$A$7:$A$40,A6,'Arrêts maladie-AT-MAT-PAT-MTT'!$G$7:$G$40,BASE!$L$8)</f>
        <v>0</v>
      </c>
      <c r="AB6" s="12">
        <f t="shared" si="5"/>
        <v>0</v>
      </c>
      <c r="AC6" s="12">
        <f>SUMIFS('Arrêts maladie-AT-MAT-PAT-MTT'!$M$7:$M$40,'Arrêts maladie-AT-MAT-PAT-MTT'!$A$7:$A$40,A6,'Arrêts maladie-AT-MAT-PAT-MTT'!$G$7:$G$40,BASE!$L$7)</f>
        <v>0</v>
      </c>
      <c r="AD6" s="12">
        <f>SUMIFS('Absences diverses'!$J$7:$J$41,'Absences diverses'!$A$7:$A$41,A6,'Absences diverses'!$F$7:$F$41,BASE!$S$2)</f>
        <v>2</v>
      </c>
      <c r="AE6" s="12">
        <f>SUMIFS('Absences diverses'!$J$7:$J$41,'Absences diverses'!$A$7:$A$41,A6,'Absences diverses'!$F$7:$F$41,BASE!$S$3)</f>
        <v>0</v>
      </c>
      <c r="AF6" s="12">
        <f>SUMIFS('Absences diverses'!$J$7:$J$41,'Absences diverses'!$A$7:$A$41,A6,'Absences diverses'!$F$7:$F$41,BASE!$S$4)</f>
        <v>0</v>
      </c>
      <c r="AG6" s="12">
        <f>SUMIFS('Absences diverses'!$J$7:$J$41,'Absences diverses'!$A$7:$A$41,A6,'Absences diverses'!$F$7:$F$41,BASE!$S$5)</f>
        <v>0</v>
      </c>
    </row>
    <row r="7" spans="1:33" x14ac:dyDescent="0.25">
      <c r="A7" s="8">
        <f>+BASE!A5</f>
        <v>5</v>
      </c>
      <c r="B7" s="9" t="str">
        <f>+BASE!B5</f>
        <v>lucie</v>
      </c>
      <c r="C7" s="9">
        <f>+BASE!C5</f>
        <v>0</v>
      </c>
      <c r="D7" s="12">
        <f>SUMIFS('Arrêts maladie-AT-MAT-PAT-MTT'!$L$7:$L$40,'Arrêts maladie-AT-MAT-PAT-MTT'!$A$7:$A$40,A7,'Arrêts maladie-AT-MAT-PAT-MTT'!$G$7:$G$40,BASE!$L$3)</f>
        <v>0</v>
      </c>
      <c r="E7" s="12">
        <f>SUMIFS('Arrêts maladie-AT-MAT-PAT-MTT'!$L$7:$L$40,'Arrêts maladie-AT-MAT-PAT-MTT'!$A$7:$A$40,A7,'Arrêts maladie-AT-MAT-PAT-MTT'!$G$7:$G$40,BASE!$L$4)</f>
        <v>0</v>
      </c>
      <c r="F7" s="12">
        <f t="shared" si="0"/>
        <v>0</v>
      </c>
      <c r="G7" s="12">
        <f>SUMIFS('Arrêts maladie-AT-MAT-PAT-MTT'!$L$7:$L$40,'Arrêts maladie-AT-MAT-PAT-MTT'!$A$7:$A$40,A7,'Arrêts maladie-AT-MAT-PAT-MTT'!$G$7:$G$40,BASE!$L$1)</f>
        <v>0</v>
      </c>
      <c r="H7" s="12">
        <f>SUMIFS('Arrêts maladie-AT-MAT-PAT-MTT'!$L$7:$L$40,'Arrêts maladie-AT-MAT-PAT-MTT'!$A$7:$A$40,B7,'Arrêts maladie-AT-MAT-PAT-MTT'!$G$7:$G$40,BASE!$L$2)</f>
        <v>0</v>
      </c>
      <c r="I7" s="12">
        <f t="shared" si="1"/>
        <v>0</v>
      </c>
      <c r="J7" s="12">
        <f>SUMIFS('Arrêts maladie-AT-MAT-PAT-MTT'!$L$7:$L$40,'Arrêts maladie-AT-MAT-PAT-MTT'!$A$7:$A$40,A7,'Arrêts maladie-AT-MAT-PAT-MTT'!$G$7:$G$40,BASE!$L$5)</f>
        <v>0</v>
      </c>
      <c r="K7" s="12">
        <f>SUMIFS('Arrêts maladie-AT-MAT-PAT-MTT'!$L$7:$L$40,'Arrêts maladie-AT-MAT-PAT-MTT'!$A$7:$A$40,A7,'Arrêts maladie-AT-MAT-PAT-MTT'!$G$7:$G$40,BASE!$L$6)</f>
        <v>0</v>
      </c>
      <c r="L7" s="12">
        <f>SUMIFS('Arrêts maladie-AT-MAT-PAT-MTT'!$L$7:$L$40,'Arrêts maladie-AT-MAT-PAT-MTT'!$A$7:$A$40,A7,'Arrêts maladie-AT-MAT-PAT-MTT'!$G$7:$G$40,BASE!$L$8)</f>
        <v>0</v>
      </c>
      <c r="M7" s="12">
        <f t="shared" si="2"/>
        <v>0</v>
      </c>
      <c r="N7" s="12">
        <f>SUMIFS('Arrêts maladie-AT-MAT-PAT-MTT'!$L$7:$L$40,'Arrêts maladie-AT-MAT-PAT-MTT'!$A$7:$A$40,A7,'Arrêts maladie-AT-MAT-PAT-MTT'!$G$7:$G$40,BASE!$L$7)</f>
        <v>0</v>
      </c>
      <c r="O7" s="12">
        <f>SUMIFS('Absences diverses'!$I$7:$I$41,'Absences diverses'!$A$7:$A$41,A7,'Absences diverses'!$F$7:$F$41,BASE!$S$2)</f>
        <v>0</v>
      </c>
      <c r="P7" s="12">
        <f>SUMIFS('Absences diverses'!$I$7:$I$41,'Absences diverses'!$A$7:$A$41,A7,'Absences diverses'!$F$7:$F$41,BASE!$S$3)</f>
        <v>0</v>
      </c>
      <c r="Q7" s="12">
        <f>SUMIFS('Absences diverses'!$I$7:$I$41,'Absences diverses'!$A$7:$A$41,A7,'Absences diverses'!$F$7:$F$41,BASE!$S$4)</f>
        <v>0</v>
      </c>
      <c r="R7" s="12">
        <f>SUMIFS('Absences diverses'!$I$7:$I$41,'Absences diverses'!$A$7:$A$41,A7,'Absences diverses'!$F$7:$F$41,BASE!$S$5)</f>
        <v>0</v>
      </c>
      <c r="S7" s="12">
        <f>SUMIFS('Arrêts maladie-AT-MAT-PAT-MTT'!$L$7:$L$40,'Arrêts maladie-AT-MAT-PAT-MTT'!$A$7:$A$40,P7,'Arrêts maladie-AT-MAT-PAT-MTT'!$G$7:$G$40,BASE!$L$3)</f>
        <v>0</v>
      </c>
      <c r="T7" s="12">
        <f>SUMIFS('Arrêts maladie-AT-MAT-PAT-MTT'!$L$7:$L$40,'Arrêts maladie-AT-MAT-PAT-MTT'!$A$7:$A$40,P7,'Arrêts maladie-AT-MAT-PAT-MTT'!$G$7:$G$40,BASE!$L$4)</f>
        <v>0</v>
      </c>
      <c r="U7" s="12">
        <f t="shared" si="3"/>
        <v>0</v>
      </c>
      <c r="V7" s="12">
        <f>SUMIFS('Arrêts maladie-AT-MAT-PAT-MTT'!$L$7:$L$40,'Arrêts maladie-AT-MAT-PAT-MTT'!$A$7:$A$40,P7,'Arrêts maladie-AT-MAT-PAT-MTT'!$G$7:$G$40,BASE!$L$1)</f>
        <v>0</v>
      </c>
      <c r="W7" s="12">
        <f>SUMIFS('Arrêts maladie-AT-MAT-PAT-MTT'!$L$7:$L$40,'Arrêts maladie-AT-MAT-PAT-MTT'!$A$7:$A$40,Q7,'Arrêts maladie-AT-MAT-PAT-MTT'!$G$7:$G$40,BASE!$L$2)</f>
        <v>0</v>
      </c>
      <c r="X7" s="12">
        <f t="shared" si="4"/>
        <v>0</v>
      </c>
      <c r="Y7" s="12">
        <f>SUMIFS('Arrêts maladie-AT-MAT-PAT-MTT'!$M$7:$M$40,'Arrêts maladie-AT-MAT-PAT-MTT'!$A$7:$A$40,A7,'Arrêts maladie-AT-MAT-PAT-MTT'!$G$7:$G$40,BASE!$L$5)</f>
        <v>0</v>
      </c>
      <c r="Z7" s="12">
        <f>SUMIFS('Arrêts maladie-AT-MAT-PAT-MTT'!$M$7:$M$40,'Arrêts maladie-AT-MAT-PAT-MTT'!$A$7:$A$40,A7,'Arrêts maladie-AT-MAT-PAT-MTT'!$G$7:$G$40,BASE!$L$6)</f>
        <v>0</v>
      </c>
      <c r="AA7" s="12">
        <f>SUMIFS('Arrêts maladie-AT-MAT-PAT-MTT'!$M$7:$M$40,'Arrêts maladie-AT-MAT-PAT-MTT'!$A$7:$A$40,A7,'Arrêts maladie-AT-MAT-PAT-MTT'!$G$7:$G$40,BASE!$L$8)</f>
        <v>0</v>
      </c>
      <c r="AB7" s="12">
        <f t="shared" si="5"/>
        <v>0</v>
      </c>
      <c r="AC7" s="12">
        <f>SUMIFS('Arrêts maladie-AT-MAT-PAT-MTT'!$M$7:$M$40,'Arrêts maladie-AT-MAT-PAT-MTT'!$A$7:$A$40,A7,'Arrêts maladie-AT-MAT-PAT-MTT'!$G$7:$G$40,BASE!$L$7)</f>
        <v>0</v>
      </c>
      <c r="AD7" s="12">
        <f>SUMIFS('Absences diverses'!$J$7:$J$41,'Absences diverses'!$A$7:$A$41,A7,'Absences diverses'!$F$7:$F$41,BASE!$S$2)</f>
        <v>0</v>
      </c>
      <c r="AE7" s="12">
        <f>SUMIFS('Absences diverses'!$J$7:$J$41,'Absences diverses'!$A$7:$A$41,A7,'Absences diverses'!$F$7:$F$41,BASE!$S$3)</f>
        <v>0</v>
      </c>
      <c r="AF7" s="12">
        <f>SUMIFS('Absences diverses'!$J$7:$J$41,'Absences diverses'!$A$7:$A$41,A7,'Absences diverses'!$F$7:$F$41,BASE!$S$4)</f>
        <v>0</v>
      </c>
      <c r="AG7" s="12">
        <f>SUMIFS('Absences diverses'!$J$7:$J$41,'Absences diverses'!$A$7:$A$41,A7,'Absences diverses'!$F$7:$F$41,BASE!$S$5)</f>
        <v>0</v>
      </c>
    </row>
    <row r="8" spans="1:33" x14ac:dyDescent="0.25">
      <c r="A8" s="8">
        <f>+BASE!A6</f>
        <v>6</v>
      </c>
      <c r="B8" s="9" t="str">
        <f>+BASE!B6</f>
        <v>denis</v>
      </c>
      <c r="C8" s="9">
        <f>+BASE!C6</f>
        <v>0</v>
      </c>
      <c r="D8" s="12">
        <f>SUMIFS('Arrêts maladie-AT-MAT-PAT-MTT'!$L$7:$L$40,'Arrêts maladie-AT-MAT-PAT-MTT'!$A$7:$A$40,A8,'Arrêts maladie-AT-MAT-PAT-MTT'!$G$7:$G$40,BASE!$L$3)</f>
        <v>0</v>
      </c>
      <c r="E8" s="12">
        <f>SUMIFS('Arrêts maladie-AT-MAT-PAT-MTT'!$L$7:$L$40,'Arrêts maladie-AT-MAT-PAT-MTT'!$A$7:$A$40,A8,'Arrêts maladie-AT-MAT-PAT-MTT'!$G$7:$G$40,BASE!$L$4)</f>
        <v>0</v>
      </c>
      <c r="F8" s="12">
        <f t="shared" si="0"/>
        <v>0</v>
      </c>
      <c r="G8" s="12">
        <f>SUMIFS('Arrêts maladie-AT-MAT-PAT-MTT'!$L$7:$L$40,'Arrêts maladie-AT-MAT-PAT-MTT'!$A$7:$A$40,A8,'Arrêts maladie-AT-MAT-PAT-MTT'!$G$7:$G$40,BASE!$L$1)</f>
        <v>0</v>
      </c>
      <c r="H8" s="12">
        <f>SUMIFS('Arrêts maladie-AT-MAT-PAT-MTT'!$L$7:$L$40,'Arrêts maladie-AT-MAT-PAT-MTT'!$A$7:$A$40,B8,'Arrêts maladie-AT-MAT-PAT-MTT'!$G$7:$G$40,BASE!$L$2)</f>
        <v>0</v>
      </c>
      <c r="I8" s="12">
        <f t="shared" si="1"/>
        <v>0</v>
      </c>
      <c r="J8" s="12">
        <f>SUMIFS('Arrêts maladie-AT-MAT-PAT-MTT'!$L$7:$L$40,'Arrêts maladie-AT-MAT-PAT-MTT'!$A$7:$A$40,A8,'Arrêts maladie-AT-MAT-PAT-MTT'!$G$7:$G$40,BASE!$L$5)</f>
        <v>0</v>
      </c>
      <c r="K8" s="12">
        <f>SUMIFS('Arrêts maladie-AT-MAT-PAT-MTT'!$L$7:$L$40,'Arrêts maladie-AT-MAT-PAT-MTT'!$A$7:$A$40,A8,'Arrêts maladie-AT-MAT-PAT-MTT'!$G$7:$G$40,BASE!$L$6)</f>
        <v>0</v>
      </c>
      <c r="L8" s="12">
        <f>SUMIFS('Arrêts maladie-AT-MAT-PAT-MTT'!$L$7:$L$40,'Arrêts maladie-AT-MAT-PAT-MTT'!$A$7:$A$40,A8,'Arrêts maladie-AT-MAT-PAT-MTT'!$G$7:$G$40,BASE!$L$8)</f>
        <v>0</v>
      </c>
      <c r="M8" s="12">
        <f t="shared" si="2"/>
        <v>0</v>
      </c>
      <c r="N8" s="12">
        <f>SUMIFS('Arrêts maladie-AT-MAT-PAT-MTT'!$L$7:$L$40,'Arrêts maladie-AT-MAT-PAT-MTT'!$A$7:$A$40,A8,'Arrêts maladie-AT-MAT-PAT-MTT'!$G$7:$G$40,BASE!$L$7)</f>
        <v>0</v>
      </c>
      <c r="O8" s="12">
        <f>SUMIFS('Absences diverses'!$I$7:$I$41,'Absences diverses'!$A$7:$A$41,A8,'Absences diverses'!$F$7:$F$41,BASE!$S$2)</f>
        <v>0</v>
      </c>
      <c r="P8" s="12">
        <f>SUMIFS('Absences diverses'!$I$7:$I$41,'Absences diverses'!$A$7:$A$41,A8,'Absences diverses'!$F$7:$F$41,BASE!$S$3)</f>
        <v>0</v>
      </c>
      <c r="Q8" s="12">
        <f>SUMIFS('Absences diverses'!$I$7:$I$41,'Absences diverses'!$A$7:$A$41,A8,'Absences diverses'!$F$7:$F$41,BASE!$S$4)</f>
        <v>0</v>
      </c>
      <c r="R8" s="12">
        <f>SUMIFS('Absences diverses'!$I$7:$I$41,'Absences diverses'!$A$7:$A$41,A8,'Absences diverses'!$F$7:$F$41,BASE!$S$5)</f>
        <v>0</v>
      </c>
      <c r="S8" s="12">
        <f>SUMIFS('Arrêts maladie-AT-MAT-PAT-MTT'!$L$7:$L$40,'Arrêts maladie-AT-MAT-PAT-MTT'!$A$7:$A$40,P8,'Arrêts maladie-AT-MAT-PAT-MTT'!$G$7:$G$40,BASE!$L$3)</f>
        <v>0</v>
      </c>
      <c r="T8" s="12">
        <f>SUMIFS('Arrêts maladie-AT-MAT-PAT-MTT'!$L$7:$L$40,'Arrêts maladie-AT-MAT-PAT-MTT'!$A$7:$A$40,P8,'Arrêts maladie-AT-MAT-PAT-MTT'!$G$7:$G$40,BASE!$L$4)</f>
        <v>0</v>
      </c>
      <c r="U8" s="12">
        <f t="shared" si="3"/>
        <v>0</v>
      </c>
      <c r="V8" s="12">
        <f>SUMIFS('Arrêts maladie-AT-MAT-PAT-MTT'!$L$7:$L$40,'Arrêts maladie-AT-MAT-PAT-MTT'!$A$7:$A$40,P8,'Arrêts maladie-AT-MAT-PAT-MTT'!$G$7:$G$40,BASE!$L$1)</f>
        <v>0</v>
      </c>
      <c r="W8" s="12">
        <f>SUMIFS('Arrêts maladie-AT-MAT-PAT-MTT'!$L$7:$L$40,'Arrêts maladie-AT-MAT-PAT-MTT'!$A$7:$A$40,Q8,'Arrêts maladie-AT-MAT-PAT-MTT'!$G$7:$G$40,BASE!$L$2)</f>
        <v>0</v>
      </c>
      <c r="X8" s="12">
        <f t="shared" si="4"/>
        <v>0</v>
      </c>
      <c r="Y8" s="12">
        <f>SUMIFS('Arrêts maladie-AT-MAT-PAT-MTT'!$M$7:$M$40,'Arrêts maladie-AT-MAT-PAT-MTT'!$A$7:$A$40,A8,'Arrêts maladie-AT-MAT-PAT-MTT'!$G$7:$G$40,BASE!$L$5)</f>
        <v>0</v>
      </c>
      <c r="Z8" s="12">
        <f>SUMIFS('Arrêts maladie-AT-MAT-PAT-MTT'!$M$7:$M$40,'Arrêts maladie-AT-MAT-PAT-MTT'!$A$7:$A$40,A8,'Arrêts maladie-AT-MAT-PAT-MTT'!$G$7:$G$40,BASE!$L$6)</f>
        <v>0</v>
      </c>
      <c r="AA8" s="12">
        <f>SUMIFS('Arrêts maladie-AT-MAT-PAT-MTT'!$M$7:$M$40,'Arrêts maladie-AT-MAT-PAT-MTT'!$A$7:$A$40,A8,'Arrêts maladie-AT-MAT-PAT-MTT'!$G$7:$G$40,BASE!$L$8)</f>
        <v>0</v>
      </c>
      <c r="AB8" s="12">
        <f t="shared" si="5"/>
        <v>0</v>
      </c>
      <c r="AC8" s="12">
        <f>SUMIFS('Arrêts maladie-AT-MAT-PAT-MTT'!$M$7:$M$40,'Arrêts maladie-AT-MAT-PAT-MTT'!$A$7:$A$40,A8,'Arrêts maladie-AT-MAT-PAT-MTT'!$G$7:$G$40,BASE!$L$7)</f>
        <v>0</v>
      </c>
      <c r="AD8" s="12">
        <f>SUMIFS('Absences diverses'!$J$7:$J$41,'Absences diverses'!$A$7:$A$41,A8,'Absences diverses'!$F$7:$F$41,BASE!$S$2)</f>
        <v>0</v>
      </c>
      <c r="AE8" s="12">
        <f>SUMIFS('Absences diverses'!$J$7:$J$41,'Absences diverses'!$A$7:$A$41,A8,'Absences diverses'!$F$7:$F$41,BASE!$S$3)</f>
        <v>0</v>
      </c>
      <c r="AF8" s="12">
        <f>SUMIFS('Absences diverses'!$J$7:$J$41,'Absences diverses'!$A$7:$A$41,A8,'Absences diverses'!$F$7:$F$41,BASE!$S$4)</f>
        <v>0</v>
      </c>
      <c r="AG8" s="12">
        <f>SUMIFS('Absences diverses'!$J$7:$J$41,'Absences diverses'!$A$7:$A$41,A8,'Absences diverses'!$F$7:$F$41,BASE!$S$5)</f>
        <v>0</v>
      </c>
    </row>
    <row r="9" spans="1:33" x14ac:dyDescent="0.25">
      <c r="A9" s="8">
        <f>+BASE!A7</f>
        <v>7</v>
      </c>
      <c r="B9" s="9" t="str">
        <f>+BASE!B7</f>
        <v>lea</v>
      </c>
      <c r="C9" s="9">
        <f>+BASE!C7</f>
        <v>0</v>
      </c>
      <c r="D9" s="12">
        <f>SUMIFS('Arrêts maladie-AT-MAT-PAT-MTT'!$L$7:$L$40,'Arrêts maladie-AT-MAT-PAT-MTT'!$A$7:$A$40,A9,'Arrêts maladie-AT-MAT-PAT-MTT'!$G$7:$G$40,BASE!$L$3)</f>
        <v>0</v>
      </c>
      <c r="E9" s="12">
        <f>SUMIFS('Arrêts maladie-AT-MAT-PAT-MTT'!$L$7:$L$40,'Arrêts maladie-AT-MAT-PAT-MTT'!$A$7:$A$40,A9,'Arrêts maladie-AT-MAT-PAT-MTT'!$G$7:$G$40,BASE!$L$4)</f>
        <v>0</v>
      </c>
      <c r="F9" s="12">
        <f t="shared" si="0"/>
        <v>0</v>
      </c>
      <c r="G9" s="12">
        <f>SUMIFS('Arrêts maladie-AT-MAT-PAT-MTT'!$L$7:$L$40,'Arrêts maladie-AT-MAT-PAT-MTT'!$A$7:$A$40,A9,'Arrêts maladie-AT-MAT-PAT-MTT'!$G$7:$G$40,BASE!$L$1)</f>
        <v>0</v>
      </c>
      <c r="H9" s="12">
        <f>SUMIFS('Arrêts maladie-AT-MAT-PAT-MTT'!$L$7:$L$40,'Arrêts maladie-AT-MAT-PAT-MTT'!$A$7:$A$40,B9,'Arrêts maladie-AT-MAT-PAT-MTT'!$G$7:$G$40,BASE!$L$2)</f>
        <v>0</v>
      </c>
      <c r="I9" s="12">
        <f t="shared" si="1"/>
        <v>0</v>
      </c>
      <c r="J9" s="12">
        <f>SUMIFS('Arrêts maladie-AT-MAT-PAT-MTT'!$L$7:$L$40,'Arrêts maladie-AT-MAT-PAT-MTT'!$A$7:$A$40,A9,'Arrêts maladie-AT-MAT-PAT-MTT'!$G$7:$G$40,BASE!$L$5)</f>
        <v>0</v>
      </c>
      <c r="K9" s="12">
        <f>SUMIFS('Arrêts maladie-AT-MAT-PAT-MTT'!$L$7:$L$40,'Arrêts maladie-AT-MAT-PAT-MTT'!$A$7:$A$40,A9,'Arrêts maladie-AT-MAT-PAT-MTT'!$G$7:$G$40,BASE!$L$6)</f>
        <v>0</v>
      </c>
      <c r="L9" s="12">
        <f>SUMIFS('Arrêts maladie-AT-MAT-PAT-MTT'!$L$7:$L$40,'Arrêts maladie-AT-MAT-PAT-MTT'!$A$7:$A$40,A9,'Arrêts maladie-AT-MAT-PAT-MTT'!$G$7:$G$40,BASE!$L$8)</f>
        <v>0</v>
      </c>
      <c r="M9" s="12">
        <f t="shared" si="2"/>
        <v>0</v>
      </c>
      <c r="N9" s="12">
        <f>SUMIFS('Arrêts maladie-AT-MAT-PAT-MTT'!$L$7:$L$40,'Arrêts maladie-AT-MAT-PAT-MTT'!$A$7:$A$40,A9,'Arrêts maladie-AT-MAT-PAT-MTT'!$G$7:$G$40,BASE!$L$7)</f>
        <v>0</v>
      </c>
      <c r="O9" s="12">
        <f>SUMIFS('Absences diverses'!$I$7:$I$41,'Absences diverses'!$A$7:$A$41,A9,'Absences diverses'!$F$7:$F$41,BASE!$S$2)</f>
        <v>0</v>
      </c>
      <c r="P9" s="12">
        <f>SUMIFS('Absences diverses'!$I$7:$I$41,'Absences diverses'!$A$7:$A$41,A9,'Absences diverses'!$F$7:$F$41,BASE!$S$3)</f>
        <v>0</v>
      </c>
      <c r="Q9" s="12">
        <f>SUMIFS('Absences diverses'!$I$7:$I$41,'Absences diverses'!$A$7:$A$41,A9,'Absences diverses'!$F$7:$F$41,BASE!$S$4)</f>
        <v>0</v>
      </c>
      <c r="R9" s="12">
        <f>SUMIFS('Absences diverses'!$I$7:$I$41,'Absences diverses'!$A$7:$A$41,A9,'Absences diverses'!$F$7:$F$41,BASE!$S$5)</f>
        <v>0</v>
      </c>
      <c r="S9" s="12">
        <f>SUMIFS('Arrêts maladie-AT-MAT-PAT-MTT'!$L$7:$L$40,'Arrêts maladie-AT-MAT-PAT-MTT'!$A$7:$A$40,P9,'Arrêts maladie-AT-MAT-PAT-MTT'!$G$7:$G$40,BASE!$L$3)</f>
        <v>0</v>
      </c>
      <c r="T9" s="12">
        <f>SUMIFS('Arrêts maladie-AT-MAT-PAT-MTT'!$L$7:$L$40,'Arrêts maladie-AT-MAT-PAT-MTT'!$A$7:$A$40,P9,'Arrêts maladie-AT-MAT-PAT-MTT'!$G$7:$G$40,BASE!$L$4)</f>
        <v>0</v>
      </c>
      <c r="U9" s="12">
        <f t="shared" si="3"/>
        <v>0</v>
      </c>
      <c r="V9" s="12">
        <f>SUMIFS('Arrêts maladie-AT-MAT-PAT-MTT'!$L$7:$L$40,'Arrêts maladie-AT-MAT-PAT-MTT'!$A$7:$A$40,P9,'Arrêts maladie-AT-MAT-PAT-MTT'!$G$7:$G$40,BASE!$L$1)</f>
        <v>0</v>
      </c>
      <c r="W9" s="12">
        <f>SUMIFS('Arrêts maladie-AT-MAT-PAT-MTT'!$L$7:$L$40,'Arrêts maladie-AT-MAT-PAT-MTT'!$A$7:$A$40,Q9,'Arrêts maladie-AT-MAT-PAT-MTT'!$G$7:$G$40,BASE!$L$2)</f>
        <v>0</v>
      </c>
      <c r="X9" s="12">
        <f t="shared" si="4"/>
        <v>0</v>
      </c>
      <c r="Y9" s="12">
        <f>SUMIFS('Arrêts maladie-AT-MAT-PAT-MTT'!$M$7:$M$40,'Arrêts maladie-AT-MAT-PAT-MTT'!$A$7:$A$40,A9,'Arrêts maladie-AT-MAT-PAT-MTT'!$G$7:$G$40,BASE!$L$5)</f>
        <v>0</v>
      </c>
      <c r="Z9" s="12">
        <f>SUMIFS('Arrêts maladie-AT-MAT-PAT-MTT'!$M$7:$M$40,'Arrêts maladie-AT-MAT-PAT-MTT'!$A$7:$A$40,A9,'Arrêts maladie-AT-MAT-PAT-MTT'!$G$7:$G$40,BASE!$L$6)</f>
        <v>0</v>
      </c>
      <c r="AA9" s="12">
        <f>SUMIFS('Arrêts maladie-AT-MAT-PAT-MTT'!$M$7:$M$40,'Arrêts maladie-AT-MAT-PAT-MTT'!$A$7:$A$40,A9,'Arrêts maladie-AT-MAT-PAT-MTT'!$G$7:$G$40,BASE!$L$8)</f>
        <v>0</v>
      </c>
      <c r="AB9" s="12">
        <f t="shared" si="5"/>
        <v>0</v>
      </c>
      <c r="AC9" s="12">
        <f>SUMIFS('Arrêts maladie-AT-MAT-PAT-MTT'!$M$7:$M$40,'Arrêts maladie-AT-MAT-PAT-MTT'!$A$7:$A$40,A9,'Arrêts maladie-AT-MAT-PAT-MTT'!$G$7:$G$40,BASE!$L$7)</f>
        <v>0</v>
      </c>
      <c r="AD9" s="12">
        <f>SUMIFS('Absences diverses'!$J$7:$J$41,'Absences diverses'!$A$7:$A$41,A9,'Absences diverses'!$F$7:$F$41,BASE!$S$2)</f>
        <v>0</v>
      </c>
      <c r="AE9" s="12">
        <f>SUMIFS('Absences diverses'!$J$7:$J$41,'Absences diverses'!$A$7:$A$41,A9,'Absences diverses'!$F$7:$F$41,BASE!$S$3)</f>
        <v>0</v>
      </c>
      <c r="AF9" s="12">
        <f>SUMIFS('Absences diverses'!$J$7:$J$41,'Absences diverses'!$A$7:$A$41,A9,'Absences diverses'!$F$7:$F$41,BASE!$S$4)</f>
        <v>0</v>
      </c>
      <c r="AG9" s="12">
        <f>SUMIFS('Absences diverses'!$J$7:$J$41,'Absences diverses'!$A$7:$A$41,A9,'Absences diverses'!$F$7:$F$41,BASE!$S$5)</f>
        <v>0</v>
      </c>
    </row>
    <row r="10" spans="1:33" x14ac:dyDescent="0.25">
      <c r="A10" s="8">
        <f>+BASE!A8</f>
        <v>8</v>
      </c>
      <c r="B10" s="9" t="str">
        <f>+BASE!B8</f>
        <v>sam</v>
      </c>
      <c r="C10" s="9">
        <f>+BASE!C8</f>
        <v>0</v>
      </c>
      <c r="D10" s="12">
        <f>SUMIFS('Arrêts maladie-AT-MAT-PAT-MTT'!$L$7:$L$40,'Arrêts maladie-AT-MAT-PAT-MTT'!$A$7:$A$40,A10,'Arrêts maladie-AT-MAT-PAT-MTT'!$G$7:$G$40,BASE!$L$3)</f>
        <v>0</v>
      </c>
      <c r="E10" s="12">
        <f>SUMIFS('Arrêts maladie-AT-MAT-PAT-MTT'!$L$7:$L$40,'Arrêts maladie-AT-MAT-PAT-MTT'!$A$7:$A$40,A10,'Arrêts maladie-AT-MAT-PAT-MTT'!$G$7:$G$40,BASE!$L$4)</f>
        <v>0</v>
      </c>
      <c r="F10" s="12">
        <f t="shared" si="0"/>
        <v>0</v>
      </c>
      <c r="G10" s="12">
        <f>SUMIFS('Arrêts maladie-AT-MAT-PAT-MTT'!$L$7:$L$40,'Arrêts maladie-AT-MAT-PAT-MTT'!$A$7:$A$40,A10,'Arrêts maladie-AT-MAT-PAT-MTT'!$G$7:$G$40,BASE!$L$1)</f>
        <v>0</v>
      </c>
      <c r="H10" s="12">
        <f>SUMIFS('Arrêts maladie-AT-MAT-PAT-MTT'!$L$7:$L$40,'Arrêts maladie-AT-MAT-PAT-MTT'!$A$7:$A$40,B10,'Arrêts maladie-AT-MAT-PAT-MTT'!$G$7:$G$40,BASE!$L$2)</f>
        <v>0</v>
      </c>
      <c r="I10" s="12">
        <f t="shared" si="1"/>
        <v>0</v>
      </c>
      <c r="J10" s="12">
        <f>SUMIFS('Arrêts maladie-AT-MAT-PAT-MTT'!$L$7:$L$40,'Arrêts maladie-AT-MAT-PAT-MTT'!$A$7:$A$40,A10,'Arrêts maladie-AT-MAT-PAT-MTT'!$G$7:$G$40,BASE!$L$5)</f>
        <v>0</v>
      </c>
      <c r="K10" s="12">
        <f>SUMIFS('Arrêts maladie-AT-MAT-PAT-MTT'!$L$7:$L$40,'Arrêts maladie-AT-MAT-PAT-MTT'!$A$7:$A$40,A10,'Arrêts maladie-AT-MAT-PAT-MTT'!$G$7:$G$40,BASE!$L$6)</f>
        <v>0</v>
      </c>
      <c r="L10" s="12">
        <f>SUMIFS('Arrêts maladie-AT-MAT-PAT-MTT'!$L$7:$L$40,'Arrêts maladie-AT-MAT-PAT-MTT'!$A$7:$A$40,A10,'Arrêts maladie-AT-MAT-PAT-MTT'!$G$7:$G$40,BASE!$L$8)</f>
        <v>0</v>
      </c>
      <c r="M10" s="12">
        <f t="shared" si="2"/>
        <v>0</v>
      </c>
      <c r="N10" s="12">
        <f>SUMIFS('Arrêts maladie-AT-MAT-PAT-MTT'!$L$7:$L$40,'Arrêts maladie-AT-MAT-PAT-MTT'!$A$7:$A$40,A10,'Arrêts maladie-AT-MAT-PAT-MTT'!$G$7:$G$40,BASE!$L$7)</f>
        <v>0</v>
      </c>
      <c r="O10" s="12">
        <f>SUMIFS('Absences diverses'!$I$7:$I$41,'Absences diverses'!$A$7:$A$41,A10,'Absences diverses'!$F$7:$F$41,BASE!$S$2)</f>
        <v>0</v>
      </c>
      <c r="P10" s="12">
        <f>SUMIFS('Absences diverses'!$I$7:$I$41,'Absences diverses'!$A$7:$A$41,A10,'Absences diverses'!$F$7:$F$41,BASE!$S$3)</f>
        <v>0</v>
      </c>
      <c r="Q10" s="12">
        <f>SUMIFS('Absences diverses'!$I$7:$I$41,'Absences diverses'!$A$7:$A$41,A10,'Absences diverses'!$F$7:$F$41,BASE!$S$4)</f>
        <v>0</v>
      </c>
      <c r="R10" s="12">
        <f>SUMIFS('Absences diverses'!$I$7:$I$41,'Absences diverses'!$A$7:$A$41,A10,'Absences diverses'!$F$7:$F$41,BASE!$S$5)</f>
        <v>0</v>
      </c>
      <c r="S10" s="12">
        <f>SUMIFS('Arrêts maladie-AT-MAT-PAT-MTT'!$L$7:$L$40,'Arrêts maladie-AT-MAT-PAT-MTT'!$A$7:$A$40,P10,'Arrêts maladie-AT-MAT-PAT-MTT'!$G$7:$G$40,BASE!$L$3)</f>
        <v>0</v>
      </c>
      <c r="T10" s="12">
        <f>SUMIFS('Arrêts maladie-AT-MAT-PAT-MTT'!$L$7:$L$40,'Arrêts maladie-AT-MAT-PAT-MTT'!$A$7:$A$40,P10,'Arrêts maladie-AT-MAT-PAT-MTT'!$G$7:$G$40,BASE!$L$4)</f>
        <v>0</v>
      </c>
      <c r="U10" s="12">
        <f t="shared" si="3"/>
        <v>0</v>
      </c>
      <c r="V10" s="12">
        <f>SUMIFS('Arrêts maladie-AT-MAT-PAT-MTT'!$L$7:$L$40,'Arrêts maladie-AT-MAT-PAT-MTT'!$A$7:$A$40,P10,'Arrêts maladie-AT-MAT-PAT-MTT'!$G$7:$G$40,BASE!$L$1)</f>
        <v>0</v>
      </c>
      <c r="W10" s="12">
        <f>SUMIFS('Arrêts maladie-AT-MAT-PAT-MTT'!$L$7:$L$40,'Arrêts maladie-AT-MAT-PAT-MTT'!$A$7:$A$40,Q10,'Arrêts maladie-AT-MAT-PAT-MTT'!$G$7:$G$40,BASE!$L$2)</f>
        <v>0</v>
      </c>
      <c r="X10" s="12">
        <f t="shared" si="4"/>
        <v>0</v>
      </c>
      <c r="Y10" s="12">
        <f>SUMIFS('Arrêts maladie-AT-MAT-PAT-MTT'!$M$7:$M$40,'Arrêts maladie-AT-MAT-PAT-MTT'!$A$7:$A$40,A10,'Arrêts maladie-AT-MAT-PAT-MTT'!$G$7:$G$40,BASE!$L$5)</f>
        <v>0</v>
      </c>
      <c r="Z10" s="12">
        <f>SUMIFS('Arrêts maladie-AT-MAT-PAT-MTT'!$M$7:$M$40,'Arrêts maladie-AT-MAT-PAT-MTT'!$A$7:$A$40,A10,'Arrêts maladie-AT-MAT-PAT-MTT'!$G$7:$G$40,BASE!$L$6)</f>
        <v>0</v>
      </c>
      <c r="AA10" s="12">
        <f>SUMIFS('Arrêts maladie-AT-MAT-PAT-MTT'!$M$7:$M$40,'Arrêts maladie-AT-MAT-PAT-MTT'!$A$7:$A$40,A10,'Arrêts maladie-AT-MAT-PAT-MTT'!$G$7:$G$40,BASE!$L$8)</f>
        <v>0</v>
      </c>
      <c r="AB10" s="12">
        <f t="shared" si="5"/>
        <v>0</v>
      </c>
      <c r="AC10" s="12">
        <f>SUMIFS('Arrêts maladie-AT-MAT-PAT-MTT'!$M$7:$M$40,'Arrêts maladie-AT-MAT-PAT-MTT'!$A$7:$A$40,A10,'Arrêts maladie-AT-MAT-PAT-MTT'!$G$7:$G$40,BASE!$L$7)</f>
        <v>0</v>
      </c>
      <c r="AD10" s="12">
        <f>SUMIFS('Absences diverses'!$J$7:$J$41,'Absences diverses'!$A$7:$A$41,A10,'Absences diverses'!$F$7:$F$41,BASE!$S$2)</f>
        <v>0</v>
      </c>
      <c r="AE10" s="12">
        <f>SUMIFS('Absences diverses'!$J$7:$J$41,'Absences diverses'!$A$7:$A$41,A10,'Absences diverses'!$F$7:$F$41,BASE!$S$3)</f>
        <v>0</v>
      </c>
      <c r="AF10" s="12">
        <f>SUMIFS('Absences diverses'!$J$7:$J$41,'Absences diverses'!$A$7:$A$41,A10,'Absences diverses'!$F$7:$F$41,BASE!$S$4)</f>
        <v>0</v>
      </c>
      <c r="AG10" s="12">
        <f>SUMIFS('Absences diverses'!$J$7:$J$41,'Absences diverses'!$A$7:$A$41,A10,'Absences diverses'!$F$7:$F$41,BASE!$S$5)</f>
        <v>0</v>
      </c>
    </row>
    <row r="11" spans="1:33" x14ac:dyDescent="0.25">
      <c r="A11" s="8">
        <f>+BASE!A9</f>
        <v>9</v>
      </c>
      <c r="B11" s="9" t="str">
        <f>+BASE!B9</f>
        <v>claire</v>
      </c>
      <c r="C11" s="9">
        <f>+BASE!C9</f>
        <v>0</v>
      </c>
      <c r="D11" s="12">
        <f>SUMIFS('Arrêts maladie-AT-MAT-PAT-MTT'!$L$7:$L$40,'Arrêts maladie-AT-MAT-PAT-MTT'!$A$7:$A$40,A11,'Arrêts maladie-AT-MAT-PAT-MTT'!$G$7:$G$40,BASE!$L$3)</f>
        <v>0</v>
      </c>
      <c r="E11" s="12">
        <f>SUMIFS('Arrêts maladie-AT-MAT-PAT-MTT'!$L$7:$L$40,'Arrêts maladie-AT-MAT-PAT-MTT'!$A$7:$A$40,A11,'Arrêts maladie-AT-MAT-PAT-MTT'!$G$7:$G$40,BASE!$L$4)</f>
        <v>0</v>
      </c>
      <c r="F11" s="12">
        <f t="shared" si="0"/>
        <v>0</v>
      </c>
      <c r="G11" s="12">
        <f>SUMIFS('Arrêts maladie-AT-MAT-PAT-MTT'!$L$7:$L$40,'Arrêts maladie-AT-MAT-PAT-MTT'!$A$7:$A$40,A11,'Arrêts maladie-AT-MAT-PAT-MTT'!$G$7:$G$40,BASE!$L$1)</f>
        <v>0</v>
      </c>
      <c r="H11" s="12">
        <f>SUMIFS('Arrêts maladie-AT-MAT-PAT-MTT'!$L$7:$L$40,'Arrêts maladie-AT-MAT-PAT-MTT'!$A$7:$A$40,B11,'Arrêts maladie-AT-MAT-PAT-MTT'!$G$7:$G$40,BASE!$L$2)</f>
        <v>0</v>
      </c>
      <c r="I11" s="12">
        <f t="shared" si="1"/>
        <v>0</v>
      </c>
      <c r="J11" s="12">
        <f>SUMIFS('Arrêts maladie-AT-MAT-PAT-MTT'!$L$7:$L$40,'Arrêts maladie-AT-MAT-PAT-MTT'!$A$7:$A$40,A11,'Arrêts maladie-AT-MAT-PAT-MTT'!$G$7:$G$40,BASE!$L$5)</f>
        <v>0</v>
      </c>
      <c r="K11" s="12">
        <f>SUMIFS('Arrêts maladie-AT-MAT-PAT-MTT'!$L$7:$L$40,'Arrêts maladie-AT-MAT-PAT-MTT'!$A$7:$A$40,A11,'Arrêts maladie-AT-MAT-PAT-MTT'!$G$7:$G$40,BASE!$L$6)</f>
        <v>0</v>
      </c>
      <c r="L11" s="12">
        <f>SUMIFS('Arrêts maladie-AT-MAT-PAT-MTT'!$L$7:$L$40,'Arrêts maladie-AT-MAT-PAT-MTT'!$A$7:$A$40,A11,'Arrêts maladie-AT-MAT-PAT-MTT'!$G$7:$G$40,BASE!$L$8)</f>
        <v>0</v>
      </c>
      <c r="M11" s="12">
        <f t="shared" si="2"/>
        <v>0</v>
      </c>
      <c r="N11" s="12">
        <f>SUMIFS('Arrêts maladie-AT-MAT-PAT-MTT'!$L$7:$L$40,'Arrêts maladie-AT-MAT-PAT-MTT'!$A$7:$A$40,A11,'Arrêts maladie-AT-MAT-PAT-MTT'!$G$7:$G$40,BASE!$L$7)</f>
        <v>0</v>
      </c>
      <c r="O11" s="12">
        <f>SUMIFS('Absences diverses'!$I$7:$I$41,'Absences diverses'!$A$7:$A$41,A11,'Absences diverses'!$F$7:$F$41,BASE!$S$2)</f>
        <v>0</v>
      </c>
      <c r="P11" s="12">
        <f>SUMIFS('Absences diverses'!$I$7:$I$41,'Absences diverses'!$A$7:$A$41,A11,'Absences diverses'!$F$7:$F$41,BASE!$S$3)</f>
        <v>0</v>
      </c>
      <c r="Q11" s="12">
        <f>SUMIFS('Absences diverses'!$I$7:$I$41,'Absences diverses'!$A$7:$A$41,A11,'Absences diverses'!$F$7:$F$41,BASE!$S$4)</f>
        <v>0</v>
      </c>
      <c r="R11" s="12">
        <f>SUMIFS('Absences diverses'!$I$7:$I$41,'Absences diverses'!$A$7:$A$41,A11,'Absences diverses'!$F$7:$F$41,BASE!$S$5)</f>
        <v>0</v>
      </c>
      <c r="S11" s="12">
        <f>SUMIFS('Arrêts maladie-AT-MAT-PAT-MTT'!$L$7:$L$40,'Arrêts maladie-AT-MAT-PAT-MTT'!$A$7:$A$40,P11,'Arrêts maladie-AT-MAT-PAT-MTT'!$G$7:$G$40,BASE!$L$3)</f>
        <v>0</v>
      </c>
      <c r="T11" s="12">
        <f>SUMIFS('Arrêts maladie-AT-MAT-PAT-MTT'!$L$7:$L$40,'Arrêts maladie-AT-MAT-PAT-MTT'!$A$7:$A$40,P11,'Arrêts maladie-AT-MAT-PAT-MTT'!$G$7:$G$40,BASE!$L$4)</f>
        <v>0</v>
      </c>
      <c r="U11" s="12">
        <f t="shared" si="3"/>
        <v>0</v>
      </c>
      <c r="V11" s="12">
        <f>SUMIFS('Arrêts maladie-AT-MAT-PAT-MTT'!$L$7:$L$40,'Arrêts maladie-AT-MAT-PAT-MTT'!$A$7:$A$40,P11,'Arrêts maladie-AT-MAT-PAT-MTT'!$G$7:$G$40,BASE!$L$1)</f>
        <v>0</v>
      </c>
      <c r="W11" s="12">
        <f>SUMIFS('Arrêts maladie-AT-MAT-PAT-MTT'!$L$7:$L$40,'Arrêts maladie-AT-MAT-PAT-MTT'!$A$7:$A$40,Q11,'Arrêts maladie-AT-MAT-PAT-MTT'!$G$7:$G$40,BASE!$L$2)</f>
        <v>0</v>
      </c>
      <c r="X11" s="12">
        <f t="shared" si="4"/>
        <v>0</v>
      </c>
      <c r="Y11" s="12">
        <f>SUMIFS('Arrêts maladie-AT-MAT-PAT-MTT'!$M$7:$M$40,'Arrêts maladie-AT-MAT-PAT-MTT'!$A$7:$A$40,A11,'Arrêts maladie-AT-MAT-PAT-MTT'!$G$7:$G$40,BASE!$L$5)</f>
        <v>0</v>
      </c>
      <c r="Z11" s="12">
        <f>SUMIFS('Arrêts maladie-AT-MAT-PAT-MTT'!$M$7:$M$40,'Arrêts maladie-AT-MAT-PAT-MTT'!$A$7:$A$40,A11,'Arrêts maladie-AT-MAT-PAT-MTT'!$G$7:$G$40,BASE!$L$6)</f>
        <v>0</v>
      </c>
      <c r="AA11" s="12">
        <f>SUMIFS('Arrêts maladie-AT-MAT-PAT-MTT'!$M$7:$M$40,'Arrêts maladie-AT-MAT-PAT-MTT'!$A$7:$A$40,A11,'Arrêts maladie-AT-MAT-PAT-MTT'!$G$7:$G$40,BASE!$L$8)</f>
        <v>0</v>
      </c>
      <c r="AB11" s="12">
        <f t="shared" si="5"/>
        <v>0</v>
      </c>
      <c r="AC11" s="12">
        <f>SUMIFS('Arrêts maladie-AT-MAT-PAT-MTT'!$M$7:$M$40,'Arrêts maladie-AT-MAT-PAT-MTT'!$A$7:$A$40,A11,'Arrêts maladie-AT-MAT-PAT-MTT'!$G$7:$G$40,BASE!$L$7)</f>
        <v>0</v>
      </c>
      <c r="AD11" s="12">
        <f>SUMIFS('Absences diverses'!$J$7:$J$41,'Absences diverses'!$A$7:$A$41,A11,'Absences diverses'!$F$7:$F$41,BASE!$S$2)</f>
        <v>0</v>
      </c>
      <c r="AE11" s="12">
        <f>SUMIFS('Absences diverses'!$J$7:$J$41,'Absences diverses'!$A$7:$A$41,A11,'Absences diverses'!$F$7:$F$41,BASE!$S$3)</f>
        <v>0</v>
      </c>
      <c r="AF11" s="12">
        <f>SUMIFS('Absences diverses'!$J$7:$J$41,'Absences diverses'!$A$7:$A$41,A11,'Absences diverses'!$F$7:$F$41,BASE!$S$4)</f>
        <v>0</v>
      </c>
      <c r="AG11" s="12">
        <f>SUMIFS('Absences diverses'!$J$7:$J$41,'Absences diverses'!$A$7:$A$41,A11,'Absences diverses'!$F$7:$F$41,BASE!$S$5)</f>
        <v>0</v>
      </c>
    </row>
    <row r="12" spans="1:33" x14ac:dyDescent="0.25">
      <c r="A12" s="8">
        <f>+BASE!A10</f>
        <v>10</v>
      </c>
      <c r="B12" s="9" t="str">
        <f>+BASE!B10</f>
        <v>tim</v>
      </c>
      <c r="C12" s="9">
        <f>+BASE!C10</f>
        <v>0</v>
      </c>
      <c r="D12" s="12">
        <f>SUMIFS('Arrêts maladie-AT-MAT-PAT-MTT'!$L$7:$L$40,'Arrêts maladie-AT-MAT-PAT-MTT'!$A$7:$A$40,A12,'Arrêts maladie-AT-MAT-PAT-MTT'!$G$7:$G$40,BASE!$L$3)</f>
        <v>0</v>
      </c>
      <c r="E12" s="12">
        <f>SUMIFS('Arrêts maladie-AT-MAT-PAT-MTT'!$L$7:$L$40,'Arrêts maladie-AT-MAT-PAT-MTT'!$A$7:$A$40,A12,'Arrêts maladie-AT-MAT-PAT-MTT'!$G$7:$G$40,BASE!$L$4)</f>
        <v>0</v>
      </c>
      <c r="F12" s="12">
        <f t="shared" si="0"/>
        <v>0</v>
      </c>
      <c r="G12" s="12">
        <f>SUMIFS('Arrêts maladie-AT-MAT-PAT-MTT'!$L$7:$L$40,'Arrêts maladie-AT-MAT-PAT-MTT'!$A$7:$A$40,A12,'Arrêts maladie-AT-MAT-PAT-MTT'!$G$7:$G$40,BASE!$L$1)</f>
        <v>0</v>
      </c>
      <c r="H12" s="12">
        <f>SUMIFS('Arrêts maladie-AT-MAT-PAT-MTT'!$L$7:$L$40,'Arrêts maladie-AT-MAT-PAT-MTT'!$A$7:$A$40,B12,'Arrêts maladie-AT-MAT-PAT-MTT'!$G$7:$G$40,BASE!$L$2)</f>
        <v>0</v>
      </c>
      <c r="I12" s="12">
        <f t="shared" si="1"/>
        <v>0</v>
      </c>
      <c r="J12" s="12">
        <f>SUMIFS('Arrêts maladie-AT-MAT-PAT-MTT'!$L$7:$L$40,'Arrêts maladie-AT-MAT-PAT-MTT'!$A$7:$A$40,A12,'Arrêts maladie-AT-MAT-PAT-MTT'!$G$7:$G$40,BASE!$L$5)</f>
        <v>0</v>
      </c>
      <c r="K12" s="12">
        <f>SUMIFS('Arrêts maladie-AT-MAT-PAT-MTT'!$L$7:$L$40,'Arrêts maladie-AT-MAT-PAT-MTT'!$A$7:$A$40,A12,'Arrêts maladie-AT-MAT-PAT-MTT'!$G$7:$G$40,BASE!$L$6)</f>
        <v>0</v>
      </c>
      <c r="L12" s="12">
        <f>SUMIFS('Arrêts maladie-AT-MAT-PAT-MTT'!$L$7:$L$40,'Arrêts maladie-AT-MAT-PAT-MTT'!$A$7:$A$40,A12,'Arrêts maladie-AT-MAT-PAT-MTT'!$G$7:$G$40,BASE!$L$8)</f>
        <v>0</v>
      </c>
      <c r="M12" s="12">
        <f t="shared" si="2"/>
        <v>0</v>
      </c>
      <c r="N12" s="12">
        <f>SUMIFS('Arrêts maladie-AT-MAT-PAT-MTT'!$L$7:$L$40,'Arrêts maladie-AT-MAT-PAT-MTT'!$A$7:$A$40,A12,'Arrêts maladie-AT-MAT-PAT-MTT'!$G$7:$G$40,BASE!$L$7)</f>
        <v>0</v>
      </c>
      <c r="O12" s="12">
        <f>SUMIFS('Absences diverses'!$I$7:$I$41,'Absences diverses'!$A$7:$A$41,A12,'Absences diverses'!$F$7:$F$41,BASE!$S$2)</f>
        <v>0</v>
      </c>
      <c r="P12" s="12">
        <f>SUMIFS('Absences diverses'!$I$7:$I$41,'Absences diverses'!$A$7:$A$41,A12,'Absences diverses'!$F$7:$F$41,BASE!$S$3)</f>
        <v>0</v>
      </c>
      <c r="Q12" s="12">
        <f>SUMIFS('Absences diverses'!$I$7:$I$41,'Absences diverses'!$A$7:$A$41,A12,'Absences diverses'!$F$7:$F$41,BASE!$S$4)</f>
        <v>0</v>
      </c>
      <c r="R12" s="12">
        <f>SUMIFS('Absences diverses'!$I$7:$I$41,'Absences diverses'!$A$7:$A$41,A12,'Absences diverses'!$F$7:$F$41,BASE!$S$5)</f>
        <v>0</v>
      </c>
      <c r="S12" s="12">
        <f>SUMIFS('Arrêts maladie-AT-MAT-PAT-MTT'!$L$7:$L$40,'Arrêts maladie-AT-MAT-PAT-MTT'!$A$7:$A$40,P12,'Arrêts maladie-AT-MAT-PAT-MTT'!$G$7:$G$40,BASE!$L$3)</f>
        <v>0</v>
      </c>
      <c r="T12" s="12">
        <f>SUMIFS('Arrêts maladie-AT-MAT-PAT-MTT'!$L$7:$L$40,'Arrêts maladie-AT-MAT-PAT-MTT'!$A$7:$A$40,P12,'Arrêts maladie-AT-MAT-PAT-MTT'!$G$7:$G$40,BASE!$L$4)</f>
        <v>0</v>
      </c>
      <c r="U12" s="12">
        <f t="shared" si="3"/>
        <v>0</v>
      </c>
      <c r="V12" s="12">
        <f>SUMIFS('Arrêts maladie-AT-MAT-PAT-MTT'!$L$7:$L$40,'Arrêts maladie-AT-MAT-PAT-MTT'!$A$7:$A$40,P12,'Arrêts maladie-AT-MAT-PAT-MTT'!$G$7:$G$40,BASE!$L$1)</f>
        <v>0</v>
      </c>
      <c r="W12" s="12">
        <f>SUMIFS('Arrêts maladie-AT-MAT-PAT-MTT'!$L$7:$L$40,'Arrêts maladie-AT-MAT-PAT-MTT'!$A$7:$A$40,Q12,'Arrêts maladie-AT-MAT-PAT-MTT'!$G$7:$G$40,BASE!$L$2)</f>
        <v>0</v>
      </c>
      <c r="X12" s="12">
        <f t="shared" si="4"/>
        <v>0</v>
      </c>
      <c r="Y12" s="12">
        <f>SUMIFS('Arrêts maladie-AT-MAT-PAT-MTT'!$M$7:$M$40,'Arrêts maladie-AT-MAT-PAT-MTT'!$A$7:$A$40,A12,'Arrêts maladie-AT-MAT-PAT-MTT'!$G$7:$G$40,BASE!$L$5)</f>
        <v>0</v>
      </c>
      <c r="Z12" s="12">
        <f>SUMIFS('Arrêts maladie-AT-MAT-PAT-MTT'!$M$7:$M$40,'Arrêts maladie-AT-MAT-PAT-MTT'!$A$7:$A$40,A12,'Arrêts maladie-AT-MAT-PAT-MTT'!$G$7:$G$40,BASE!$L$6)</f>
        <v>0</v>
      </c>
      <c r="AA12" s="12">
        <f>SUMIFS('Arrêts maladie-AT-MAT-PAT-MTT'!$M$7:$M$40,'Arrêts maladie-AT-MAT-PAT-MTT'!$A$7:$A$40,A12,'Arrêts maladie-AT-MAT-PAT-MTT'!$G$7:$G$40,BASE!$L$8)</f>
        <v>0</v>
      </c>
      <c r="AB12" s="12">
        <f t="shared" si="5"/>
        <v>0</v>
      </c>
      <c r="AC12" s="12">
        <f>SUMIFS('Arrêts maladie-AT-MAT-PAT-MTT'!$M$7:$M$40,'Arrêts maladie-AT-MAT-PAT-MTT'!$A$7:$A$40,A12,'Arrêts maladie-AT-MAT-PAT-MTT'!$G$7:$G$40,BASE!$L$7)</f>
        <v>0</v>
      </c>
      <c r="AD12" s="12">
        <f>SUMIFS('Absences diverses'!$J$7:$J$41,'Absences diverses'!$A$7:$A$41,A12,'Absences diverses'!$F$7:$F$41,BASE!$S$2)</f>
        <v>0</v>
      </c>
      <c r="AE12" s="12">
        <f>SUMIFS('Absences diverses'!$J$7:$J$41,'Absences diverses'!$A$7:$A$41,A12,'Absences diverses'!$F$7:$F$41,BASE!$S$3)</f>
        <v>0</v>
      </c>
      <c r="AF12" s="12">
        <f>SUMIFS('Absences diverses'!$J$7:$J$41,'Absences diverses'!$A$7:$A$41,A12,'Absences diverses'!$F$7:$F$41,BASE!$S$4)</f>
        <v>0</v>
      </c>
      <c r="AG12" s="12">
        <f>SUMIFS('Absences diverses'!$J$7:$J$41,'Absences diverses'!$A$7:$A$41,A12,'Absences diverses'!$F$7:$F$41,BASE!$S$5)</f>
        <v>0</v>
      </c>
    </row>
    <row r="13" spans="1:33" x14ac:dyDescent="0.25">
      <c r="A13" s="8">
        <f>+BASE!A11</f>
        <v>11</v>
      </c>
      <c r="B13" s="9" t="str">
        <f>+BASE!B11</f>
        <v>leo</v>
      </c>
      <c r="C13" s="9">
        <f>+BASE!C11</f>
        <v>0</v>
      </c>
      <c r="D13" s="12">
        <f>SUMIFS('Arrêts maladie-AT-MAT-PAT-MTT'!$L$7:$L$40,'Arrêts maladie-AT-MAT-PAT-MTT'!$A$7:$A$40,A13,'Arrêts maladie-AT-MAT-PAT-MTT'!$G$7:$G$40,BASE!$L$3)</f>
        <v>0</v>
      </c>
      <c r="E13" s="12">
        <f>SUMIFS('Arrêts maladie-AT-MAT-PAT-MTT'!$L$7:$L$40,'Arrêts maladie-AT-MAT-PAT-MTT'!$A$7:$A$40,A13,'Arrêts maladie-AT-MAT-PAT-MTT'!$G$7:$G$40,BASE!$L$4)</f>
        <v>0</v>
      </c>
      <c r="F13" s="12">
        <f t="shared" si="0"/>
        <v>0</v>
      </c>
      <c r="G13" s="12">
        <f>SUMIFS('Arrêts maladie-AT-MAT-PAT-MTT'!$L$7:$L$40,'Arrêts maladie-AT-MAT-PAT-MTT'!$A$7:$A$40,A13,'Arrêts maladie-AT-MAT-PAT-MTT'!$G$7:$G$40,BASE!$L$1)</f>
        <v>0</v>
      </c>
      <c r="H13" s="12">
        <f>SUMIFS('Arrêts maladie-AT-MAT-PAT-MTT'!$L$7:$L$40,'Arrêts maladie-AT-MAT-PAT-MTT'!$A$7:$A$40,B13,'Arrêts maladie-AT-MAT-PAT-MTT'!$G$7:$G$40,BASE!$L$2)</f>
        <v>0</v>
      </c>
      <c r="I13" s="12">
        <f t="shared" si="1"/>
        <v>0</v>
      </c>
      <c r="J13" s="12">
        <f>SUMIFS('Arrêts maladie-AT-MAT-PAT-MTT'!$L$7:$L$40,'Arrêts maladie-AT-MAT-PAT-MTT'!$A$7:$A$40,A13,'Arrêts maladie-AT-MAT-PAT-MTT'!$G$7:$G$40,BASE!$L$5)</f>
        <v>0</v>
      </c>
      <c r="K13" s="12">
        <f>SUMIFS('Arrêts maladie-AT-MAT-PAT-MTT'!$L$7:$L$40,'Arrêts maladie-AT-MAT-PAT-MTT'!$A$7:$A$40,A13,'Arrêts maladie-AT-MAT-PAT-MTT'!$G$7:$G$40,BASE!$L$6)</f>
        <v>0</v>
      </c>
      <c r="L13" s="12">
        <f>SUMIFS('Arrêts maladie-AT-MAT-PAT-MTT'!$L$7:$L$40,'Arrêts maladie-AT-MAT-PAT-MTT'!$A$7:$A$40,A13,'Arrêts maladie-AT-MAT-PAT-MTT'!$G$7:$G$40,BASE!$L$8)</f>
        <v>0</v>
      </c>
      <c r="M13" s="12">
        <f t="shared" si="2"/>
        <v>0</v>
      </c>
      <c r="N13" s="12">
        <f>SUMIFS('Arrêts maladie-AT-MAT-PAT-MTT'!$L$7:$L$40,'Arrêts maladie-AT-MAT-PAT-MTT'!$A$7:$A$40,A13,'Arrêts maladie-AT-MAT-PAT-MTT'!$G$7:$G$40,BASE!$L$7)</f>
        <v>0</v>
      </c>
      <c r="O13" s="12">
        <f>SUMIFS('Absences diverses'!$I$7:$I$41,'Absences diverses'!$A$7:$A$41,A13,'Absences diverses'!$F$7:$F$41,BASE!$S$2)</f>
        <v>0</v>
      </c>
      <c r="P13" s="12">
        <f>SUMIFS('Absences diverses'!$I$7:$I$41,'Absences diverses'!$A$7:$A$41,A13,'Absences diverses'!$F$7:$F$41,BASE!$S$3)</f>
        <v>0</v>
      </c>
      <c r="Q13" s="12">
        <f>SUMIFS('Absences diverses'!$I$7:$I$41,'Absences diverses'!$A$7:$A$41,A13,'Absences diverses'!$F$7:$F$41,BASE!$S$4)</f>
        <v>0</v>
      </c>
      <c r="R13" s="12">
        <f>SUMIFS('Absences diverses'!$I$7:$I$41,'Absences diverses'!$A$7:$A$41,A13,'Absences diverses'!$F$7:$F$41,BASE!$S$5)</f>
        <v>0</v>
      </c>
      <c r="S13" s="12">
        <f>SUMIFS('Arrêts maladie-AT-MAT-PAT-MTT'!$L$7:$L$40,'Arrêts maladie-AT-MAT-PAT-MTT'!$A$7:$A$40,P13,'Arrêts maladie-AT-MAT-PAT-MTT'!$G$7:$G$40,BASE!$L$3)</f>
        <v>0</v>
      </c>
      <c r="T13" s="12">
        <f>SUMIFS('Arrêts maladie-AT-MAT-PAT-MTT'!$L$7:$L$40,'Arrêts maladie-AT-MAT-PAT-MTT'!$A$7:$A$40,P13,'Arrêts maladie-AT-MAT-PAT-MTT'!$G$7:$G$40,BASE!$L$4)</f>
        <v>0</v>
      </c>
      <c r="U13" s="12">
        <f t="shared" si="3"/>
        <v>0</v>
      </c>
      <c r="V13" s="12">
        <f>SUMIFS('Arrêts maladie-AT-MAT-PAT-MTT'!$L$7:$L$40,'Arrêts maladie-AT-MAT-PAT-MTT'!$A$7:$A$40,P13,'Arrêts maladie-AT-MAT-PAT-MTT'!$G$7:$G$40,BASE!$L$1)</f>
        <v>0</v>
      </c>
      <c r="W13" s="12">
        <f>SUMIFS('Arrêts maladie-AT-MAT-PAT-MTT'!$L$7:$L$40,'Arrêts maladie-AT-MAT-PAT-MTT'!$A$7:$A$40,Q13,'Arrêts maladie-AT-MAT-PAT-MTT'!$G$7:$G$40,BASE!$L$2)</f>
        <v>0</v>
      </c>
      <c r="X13" s="12">
        <f t="shared" si="4"/>
        <v>0</v>
      </c>
      <c r="Y13" s="12">
        <f>SUMIFS('Arrêts maladie-AT-MAT-PAT-MTT'!$M$7:$M$40,'Arrêts maladie-AT-MAT-PAT-MTT'!$A$7:$A$40,A13,'Arrêts maladie-AT-MAT-PAT-MTT'!$G$7:$G$40,BASE!$L$5)</f>
        <v>0</v>
      </c>
      <c r="Z13" s="12">
        <f>SUMIFS('Arrêts maladie-AT-MAT-PAT-MTT'!$M$7:$M$40,'Arrêts maladie-AT-MAT-PAT-MTT'!$A$7:$A$40,A13,'Arrêts maladie-AT-MAT-PAT-MTT'!$G$7:$G$40,BASE!$L$6)</f>
        <v>0</v>
      </c>
      <c r="AA13" s="12">
        <f>SUMIFS('Arrêts maladie-AT-MAT-PAT-MTT'!$M$7:$M$40,'Arrêts maladie-AT-MAT-PAT-MTT'!$A$7:$A$40,A13,'Arrêts maladie-AT-MAT-PAT-MTT'!$G$7:$G$40,BASE!$L$8)</f>
        <v>0</v>
      </c>
      <c r="AB13" s="12">
        <f t="shared" si="5"/>
        <v>0</v>
      </c>
      <c r="AC13" s="12">
        <f>SUMIFS('Arrêts maladie-AT-MAT-PAT-MTT'!$M$7:$M$40,'Arrêts maladie-AT-MAT-PAT-MTT'!$A$7:$A$40,A13,'Arrêts maladie-AT-MAT-PAT-MTT'!$G$7:$G$40,BASE!$L$7)</f>
        <v>0</v>
      </c>
      <c r="AD13" s="12">
        <f>SUMIFS('Absences diverses'!$J$7:$J$41,'Absences diverses'!$A$7:$A$41,A13,'Absences diverses'!$F$7:$F$41,BASE!$S$2)</f>
        <v>0</v>
      </c>
      <c r="AE13" s="12">
        <f>SUMIFS('Absences diverses'!$J$7:$J$41,'Absences diverses'!$A$7:$A$41,A13,'Absences diverses'!$F$7:$F$41,BASE!$S$3)</f>
        <v>0</v>
      </c>
      <c r="AF13" s="12">
        <f>SUMIFS('Absences diverses'!$J$7:$J$41,'Absences diverses'!$A$7:$A$41,A13,'Absences diverses'!$F$7:$F$41,BASE!$S$4)</f>
        <v>0</v>
      </c>
      <c r="AG13" s="12">
        <f>SUMIFS('Absences diverses'!$J$7:$J$41,'Absences diverses'!$A$7:$A$41,A13,'Absences diverses'!$F$7:$F$41,BASE!$S$5)</f>
        <v>0</v>
      </c>
    </row>
    <row r="14" spans="1:33" x14ac:dyDescent="0.25">
      <c r="A14" s="8">
        <f>+BASE!A12</f>
        <v>0</v>
      </c>
      <c r="B14" s="9">
        <f>+BASE!B12</f>
        <v>0</v>
      </c>
      <c r="C14" s="9">
        <f>+BASE!C12</f>
        <v>0</v>
      </c>
      <c r="D14" s="12">
        <f>SUMIFS('Arrêts maladie-AT-MAT-PAT-MTT'!$L$7:$L$40,'Arrêts maladie-AT-MAT-PAT-MTT'!$A$7:$A$40,A14,'Arrêts maladie-AT-MAT-PAT-MTT'!$G$7:$G$40,BASE!$L$3)</f>
        <v>0</v>
      </c>
      <c r="E14" s="12">
        <f>SUMIFS('Arrêts maladie-AT-MAT-PAT-MTT'!$L$7:$L$40,'Arrêts maladie-AT-MAT-PAT-MTT'!$A$7:$A$40,A14,'Arrêts maladie-AT-MAT-PAT-MTT'!$G$7:$G$40,BASE!$L$4)</f>
        <v>0</v>
      </c>
      <c r="F14" s="12">
        <f t="shared" si="0"/>
        <v>0</v>
      </c>
      <c r="G14" s="12">
        <f>SUMIFS('Arrêts maladie-AT-MAT-PAT-MTT'!$L$7:$L$40,'Arrêts maladie-AT-MAT-PAT-MTT'!$A$7:$A$40,A14,'Arrêts maladie-AT-MAT-PAT-MTT'!$G$7:$G$40,BASE!$L$1)</f>
        <v>0</v>
      </c>
      <c r="H14" s="12">
        <f>SUMIFS('Arrêts maladie-AT-MAT-PAT-MTT'!$L$7:$L$40,'Arrêts maladie-AT-MAT-PAT-MTT'!$A$7:$A$40,B14,'Arrêts maladie-AT-MAT-PAT-MTT'!$G$7:$G$40,BASE!$L$2)</f>
        <v>0</v>
      </c>
      <c r="I14" s="12">
        <f t="shared" si="1"/>
        <v>0</v>
      </c>
      <c r="J14" s="12">
        <f>SUMIFS('Arrêts maladie-AT-MAT-PAT-MTT'!$L$7:$L$40,'Arrêts maladie-AT-MAT-PAT-MTT'!$A$7:$A$40,A14,'Arrêts maladie-AT-MAT-PAT-MTT'!$G$7:$G$40,BASE!$L$5)</f>
        <v>0</v>
      </c>
      <c r="K14" s="12">
        <f>SUMIFS('Arrêts maladie-AT-MAT-PAT-MTT'!$L$7:$L$40,'Arrêts maladie-AT-MAT-PAT-MTT'!$A$7:$A$40,A14,'Arrêts maladie-AT-MAT-PAT-MTT'!$G$7:$G$40,BASE!$L$6)</f>
        <v>0</v>
      </c>
      <c r="L14" s="12">
        <f>SUMIFS('Arrêts maladie-AT-MAT-PAT-MTT'!$L$7:$L$40,'Arrêts maladie-AT-MAT-PAT-MTT'!$A$7:$A$40,A14,'Arrêts maladie-AT-MAT-PAT-MTT'!$G$7:$G$40,BASE!$L$8)</f>
        <v>0</v>
      </c>
      <c r="M14" s="12">
        <f t="shared" si="2"/>
        <v>0</v>
      </c>
      <c r="N14" s="12">
        <f>SUMIFS('Arrêts maladie-AT-MAT-PAT-MTT'!$L$7:$L$40,'Arrêts maladie-AT-MAT-PAT-MTT'!$A$7:$A$40,A14,'Arrêts maladie-AT-MAT-PAT-MTT'!$G$7:$G$40,BASE!$L$7)</f>
        <v>0</v>
      </c>
      <c r="O14" s="12">
        <f>SUMIFS('Absences diverses'!$I$7:$I$41,'Absences diverses'!$A$7:$A$41,A14,'Absences diverses'!$F$7:$F$41,BASE!$S$2)</f>
        <v>0</v>
      </c>
      <c r="P14" s="12">
        <f>SUMIFS('Absences diverses'!$I$7:$I$41,'Absences diverses'!$A$7:$A$41,A14,'Absences diverses'!$F$7:$F$41,BASE!$S$3)</f>
        <v>0</v>
      </c>
      <c r="Q14" s="12">
        <f>SUMIFS('Absences diverses'!$I$7:$I$41,'Absences diverses'!$A$7:$A$41,A14,'Absences diverses'!$F$7:$F$41,BASE!$S$4)</f>
        <v>0</v>
      </c>
      <c r="R14" s="12">
        <f>SUMIFS('Absences diverses'!$I$7:$I$41,'Absences diverses'!$A$7:$A$41,A14,'Absences diverses'!$F$7:$F$41,BASE!$S$5)</f>
        <v>0</v>
      </c>
      <c r="S14" s="12">
        <f>SUMIFS('Arrêts maladie-AT-MAT-PAT-MTT'!$L$7:$L$40,'Arrêts maladie-AT-MAT-PAT-MTT'!$A$7:$A$40,P14,'Arrêts maladie-AT-MAT-PAT-MTT'!$G$7:$G$40,BASE!$L$3)</f>
        <v>0</v>
      </c>
      <c r="T14" s="12">
        <f>SUMIFS('Arrêts maladie-AT-MAT-PAT-MTT'!$L$7:$L$40,'Arrêts maladie-AT-MAT-PAT-MTT'!$A$7:$A$40,P14,'Arrêts maladie-AT-MAT-PAT-MTT'!$G$7:$G$40,BASE!$L$4)</f>
        <v>0</v>
      </c>
      <c r="U14" s="12">
        <f t="shared" si="3"/>
        <v>0</v>
      </c>
      <c r="V14" s="12">
        <f>SUMIFS('Arrêts maladie-AT-MAT-PAT-MTT'!$L$7:$L$40,'Arrêts maladie-AT-MAT-PAT-MTT'!$A$7:$A$40,P14,'Arrêts maladie-AT-MAT-PAT-MTT'!$G$7:$G$40,BASE!$L$1)</f>
        <v>0</v>
      </c>
      <c r="W14" s="12">
        <f>SUMIFS('Arrêts maladie-AT-MAT-PAT-MTT'!$L$7:$L$40,'Arrêts maladie-AT-MAT-PAT-MTT'!$A$7:$A$40,Q14,'Arrêts maladie-AT-MAT-PAT-MTT'!$G$7:$G$40,BASE!$L$2)</f>
        <v>0</v>
      </c>
      <c r="X14" s="12">
        <f t="shared" si="4"/>
        <v>0</v>
      </c>
      <c r="Y14" s="12">
        <f>SUMIFS('Arrêts maladie-AT-MAT-PAT-MTT'!$M$7:$M$40,'Arrêts maladie-AT-MAT-PAT-MTT'!$A$7:$A$40,A14,'Arrêts maladie-AT-MAT-PAT-MTT'!$G$7:$G$40,BASE!$L$5)</f>
        <v>0</v>
      </c>
      <c r="Z14" s="12">
        <f>SUMIFS('Arrêts maladie-AT-MAT-PAT-MTT'!$M$7:$M$40,'Arrêts maladie-AT-MAT-PAT-MTT'!$A$7:$A$40,A14,'Arrêts maladie-AT-MAT-PAT-MTT'!$G$7:$G$40,BASE!$L$6)</f>
        <v>0</v>
      </c>
      <c r="AA14" s="12">
        <f>SUMIFS('Arrêts maladie-AT-MAT-PAT-MTT'!$M$7:$M$40,'Arrêts maladie-AT-MAT-PAT-MTT'!$A$7:$A$40,A14,'Arrêts maladie-AT-MAT-PAT-MTT'!$G$7:$G$40,BASE!$L$8)</f>
        <v>0</v>
      </c>
      <c r="AB14" s="12">
        <f t="shared" si="5"/>
        <v>0</v>
      </c>
      <c r="AC14" s="12">
        <f>SUMIFS('Arrêts maladie-AT-MAT-PAT-MTT'!$M$7:$M$40,'Arrêts maladie-AT-MAT-PAT-MTT'!$A$7:$A$40,A14,'Arrêts maladie-AT-MAT-PAT-MTT'!$G$7:$G$40,BASE!$L$7)</f>
        <v>0</v>
      </c>
      <c r="AD14" s="12">
        <f>SUMIFS('Absences diverses'!$J$7:$J$41,'Absences diverses'!$A$7:$A$41,A14,'Absences diverses'!$F$7:$F$41,BASE!$S$2)</f>
        <v>0</v>
      </c>
      <c r="AE14" s="12">
        <f>SUMIFS('Absences diverses'!$J$7:$J$41,'Absences diverses'!$A$7:$A$41,A14,'Absences diverses'!$F$7:$F$41,BASE!$S$3)</f>
        <v>0</v>
      </c>
      <c r="AF14" s="12">
        <f>SUMIFS('Absences diverses'!$J$7:$J$41,'Absences diverses'!$A$7:$A$41,A14,'Absences diverses'!$F$7:$F$41,BASE!$S$4)</f>
        <v>0</v>
      </c>
      <c r="AG14" s="12">
        <f>SUMIFS('Absences diverses'!$J$7:$J$41,'Absences diverses'!$A$7:$A$41,A14,'Absences diverses'!$F$7:$F$41,BASE!$S$5)</f>
        <v>0</v>
      </c>
    </row>
    <row r="15" spans="1:33" x14ac:dyDescent="0.25">
      <c r="A15" s="8">
        <f>+BASE!A13</f>
        <v>0</v>
      </c>
      <c r="B15" s="9">
        <f>+BASE!B13</f>
        <v>0</v>
      </c>
      <c r="C15" s="9">
        <f>+BASE!C13</f>
        <v>0</v>
      </c>
      <c r="D15" s="12">
        <f>SUMIFS('Arrêts maladie-AT-MAT-PAT-MTT'!$L$7:$L$40,'Arrêts maladie-AT-MAT-PAT-MTT'!$A$7:$A$40,A15,'Arrêts maladie-AT-MAT-PAT-MTT'!$G$7:$G$40,BASE!$L$3)</f>
        <v>0</v>
      </c>
      <c r="E15" s="12">
        <f>SUMIFS('Arrêts maladie-AT-MAT-PAT-MTT'!$L$7:$L$40,'Arrêts maladie-AT-MAT-PAT-MTT'!$A$7:$A$40,A15,'Arrêts maladie-AT-MAT-PAT-MTT'!$G$7:$G$40,BASE!$L$4)</f>
        <v>0</v>
      </c>
      <c r="F15" s="12">
        <f t="shared" si="0"/>
        <v>0</v>
      </c>
      <c r="G15" s="12">
        <f>SUMIFS('Arrêts maladie-AT-MAT-PAT-MTT'!$L$7:$L$40,'Arrêts maladie-AT-MAT-PAT-MTT'!$A$7:$A$40,A15,'Arrêts maladie-AT-MAT-PAT-MTT'!$G$7:$G$40,BASE!$L$1)</f>
        <v>0</v>
      </c>
      <c r="H15" s="12">
        <f>SUMIFS('Arrêts maladie-AT-MAT-PAT-MTT'!$L$7:$L$40,'Arrêts maladie-AT-MAT-PAT-MTT'!$A$7:$A$40,B15,'Arrêts maladie-AT-MAT-PAT-MTT'!$G$7:$G$40,BASE!$L$2)</f>
        <v>0</v>
      </c>
      <c r="I15" s="12">
        <f t="shared" si="1"/>
        <v>0</v>
      </c>
      <c r="J15" s="12">
        <f>SUMIFS('Arrêts maladie-AT-MAT-PAT-MTT'!$L$7:$L$40,'Arrêts maladie-AT-MAT-PAT-MTT'!$A$7:$A$40,A15,'Arrêts maladie-AT-MAT-PAT-MTT'!$G$7:$G$40,BASE!$L$5)</f>
        <v>0</v>
      </c>
      <c r="K15" s="12">
        <f>SUMIFS('Arrêts maladie-AT-MAT-PAT-MTT'!$L$7:$L$40,'Arrêts maladie-AT-MAT-PAT-MTT'!$A$7:$A$40,A15,'Arrêts maladie-AT-MAT-PAT-MTT'!$G$7:$G$40,BASE!$L$6)</f>
        <v>0</v>
      </c>
      <c r="L15" s="12">
        <f>SUMIFS('Arrêts maladie-AT-MAT-PAT-MTT'!$L$7:$L$40,'Arrêts maladie-AT-MAT-PAT-MTT'!$A$7:$A$40,A15,'Arrêts maladie-AT-MAT-PAT-MTT'!$G$7:$G$40,BASE!$L$8)</f>
        <v>0</v>
      </c>
      <c r="M15" s="12">
        <f t="shared" si="2"/>
        <v>0</v>
      </c>
      <c r="N15" s="12">
        <f>SUMIFS('Arrêts maladie-AT-MAT-PAT-MTT'!$L$7:$L$40,'Arrêts maladie-AT-MAT-PAT-MTT'!$A$7:$A$40,A15,'Arrêts maladie-AT-MAT-PAT-MTT'!$G$7:$G$40,BASE!$L$7)</f>
        <v>0</v>
      </c>
      <c r="O15" s="12">
        <f>SUMIFS('Absences diverses'!$I$7:$I$41,'Absences diverses'!$A$7:$A$41,A15,'Absences diverses'!$F$7:$F$41,BASE!$S$2)</f>
        <v>0</v>
      </c>
      <c r="P15" s="12">
        <f>SUMIFS('Absences diverses'!$I$7:$I$41,'Absences diverses'!$A$7:$A$41,A15,'Absences diverses'!$F$7:$F$41,BASE!$S$3)</f>
        <v>0</v>
      </c>
      <c r="Q15" s="12">
        <f>SUMIFS('Absences diverses'!$I$7:$I$41,'Absences diverses'!$A$7:$A$41,A15,'Absences diverses'!$F$7:$F$41,BASE!$S$4)</f>
        <v>0</v>
      </c>
      <c r="R15" s="12">
        <f>SUMIFS('Absences diverses'!$I$7:$I$41,'Absences diverses'!$A$7:$A$41,A15,'Absences diverses'!$F$7:$F$41,BASE!$S$5)</f>
        <v>0</v>
      </c>
      <c r="S15" s="12">
        <f>SUMIFS('Arrêts maladie-AT-MAT-PAT-MTT'!$L$7:$L$40,'Arrêts maladie-AT-MAT-PAT-MTT'!$A$7:$A$40,P15,'Arrêts maladie-AT-MAT-PAT-MTT'!$G$7:$G$40,BASE!$L$3)</f>
        <v>0</v>
      </c>
      <c r="T15" s="12">
        <f>SUMIFS('Arrêts maladie-AT-MAT-PAT-MTT'!$L$7:$L$40,'Arrêts maladie-AT-MAT-PAT-MTT'!$A$7:$A$40,P15,'Arrêts maladie-AT-MAT-PAT-MTT'!$G$7:$G$40,BASE!$L$4)</f>
        <v>0</v>
      </c>
      <c r="U15" s="12">
        <f t="shared" si="3"/>
        <v>0</v>
      </c>
      <c r="V15" s="12">
        <f>SUMIFS('Arrêts maladie-AT-MAT-PAT-MTT'!$L$7:$L$40,'Arrêts maladie-AT-MAT-PAT-MTT'!$A$7:$A$40,P15,'Arrêts maladie-AT-MAT-PAT-MTT'!$G$7:$G$40,BASE!$L$1)</f>
        <v>0</v>
      </c>
      <c r="W15" s="12">
        <f>SUMIFS('Arrêts maladie-AT-MAT-PAT-MTT'!$L$7:$L$40,'Arrêts maladie-AT-MAT-PAT-MTT'!$A$7:$A$40,Q15,'Arrêts maladie-AT-MAT-PAT-MTT'!$G$7:$G$40,BASE!$L$2)</f>
        <v>0</v>
      </c>
      <c r="X15" s="12">
        <f t="shared" si="4"/>
        <v>0</v>
      </c>
      <c r="Y15" s="12">
        <f>SUMIFS('Arrêts maladie-AT-MAT-PAT-MTT'!$M$7:$M$40,'Arrêts maladie-AT-MAT-PAT-MTT'!$A$7:$A$40,A15,'Arrêts maladie-AT-MAT-PAT-MTT'!$G$7:$G$40,BASE!$L$5)</f>
        <v>0</v>
      </c>
      <c r="Z15" s="12">
        <f>SUMIFS('Arrêts maladie-AT-MAT-PAT-MTT'!$M$7:$M$40,'Arrêts maladie-AT-MAT-PAT-MTT'!$A$7:$A$40,A15,'Arrêts maladie-AT-MAT-PAT-MTT'!$G$7:$G$40,BASE!$L$6)</f>
        <v>0</v>
      </c>
      <c r="AA15" s="12">
        <f>SUMIFS('Arrêts maladie-AT-MAT-PAT-MTT'!$M$7:$M$40,'Arrêts maladie-AT-MAT-PAT-MTT'!$A$7:$A$40,A15,'Arrêts maladie-AT-MAT-PAT-MTT'!$G$7:$G$40,BASE!$L$8)</f>
        <v>0</v>
      </c>
      <c r="AB15" s="12">
        <f t="shared" si="5"/>
        <v>0</v>
      </c>
      <c r="AC15" s="12">
        <f>SUMIFS('Arrêts maladie-AT-MAT-PAT-MTT'!$M$7:$M$40,'Arrêts maladie-AT-MAT-PAT-MTT'!$A$7:$A$40,A15,'Arrêts maladie-AT-MAT-PAT-MTT'!$G$7:$G$40,BASE!$L$7)</f>
        <v>0</v>
      </c>
      <c r="AD15" s="12">
        <f>SUMIFS('Absences diverses'!$J$7:$J$41,'Absences diverses'!$A$7:$A$41,A15,'Absences diverses'!$F$7:$F$41,BASE!$S$2)</f>
        <v>0</v>
      </c>
      <c r="AE15" s="12">
        <f>SUMIFS('Absences diverses'!$J$7:$J$41,'Absences diverses'!$A$7:$A$41,A15,'Absences diverses'!$F$7:$F$41,BASE!$S$3)</f>
        <v>0</v>
      </c>
      <c r="AF15" s="12">
        <f>SUMIFS('Absences diverses'!$J$7:$J$41,'Absences diverses'!$A$7:$A$41,A15,'Absences diverses'!$F$7:$F$41,BASE!$S$4)</f>
        <v>0</v>
      </c>
      <c r="AG15" s="12">
        <f>SUMIFS('Absences diverses'!$J$7:$J$41,'Absences diverses'!$A$7:$A$41,A15,'Absences diverses'!$F$7:$F$41,BASE!$S$5)</f>
        <v>0</v>
      </c>
    </row>
    <row r="16" spans="1:33" x14ac:dyDescent="0.25">
      <c r="A16" s="8">
        <f>+BASE!A14</f>
        <v>0</v>
      </c>
      <c r="B16" s="9">
        <f>+BASE!B14</f>
        <v>0</v>
      </c>
      <c r="C16" s="9">
        <f>+BASE!C14</f>
        <v>0</v>
      </c>
      <c r="D16" s="12">
        <f>SUMIFS('Arrêts maladie-AT-MAT-PAT-MTT'!$L$7:$L$40,'Arrêts maladie-AT-MAT-PAT-MTT'!$A$7:$A$40,A16,'Arrêts maladie-AT-MAT-PAT-MTT'!$G$7:$G$40,BASE!$L$3)</f>
        <v>0</v>
      </c>
      <c r="E16" s="12">
        <f>SUMIFS('Arrêts maladie-AT-MAT-PAT-MTT'!$L$7:$L$40,'Arrêts maladie-AT-MAT-PAT-MTT'!$A$7:$A$40,A16,'Arrêts maladie-AT-MAT-PAT-MTT'!$G$7:$G$40,BASE!$L$4)</f>
        <v>0</v>
      </c>
      <c r="F16" s="12">
        <f t="shared" si="0"/>
        <v>0</v>
      </c>
      <c r="G16" s="12">
        <f>SUMIFS('Arrêts maladie-AT-MAT-PAT-MTT'!$L$7:$L$40,'Arrêts maladie-AT-MAT-PAT-MTT'!$A$7:$A$40,A16,'Arrêts maladie-AT-MAT-PAT-MTT'!$G$7:$G$40,BASE!$L$1)</f>
        <v>0</v>
      </c>
      <c r="H16" s="12">
        <f>SUMIFS('Arrêts maladie-AT-MAT-PAT-MTT'!$L$7:$L$40,'Arrêts maladie-AT-MAT-PAT-MTT'!$A$7:$A$40,B16,'Arrêts maladie-AT-MAT-PAT-MTT'!$G$7:$G$40,BASE!$L$2)</f>
        <v>0</v>
      </c>
      <c r="I16" s="12">
        <f t="shared" si="1"/>
        <v>0</v>
      </c>
      <c r="J16" s="12">
        <f>SUMIFS('Arrêts maladie-AT-MAT-PAT-MTT'!$L$7:$L$40,'Arrêts maladie-AT-MAT-PAT-MTT'!$A$7:$A$40,A16,'Arrêts maladie-AT-MAT-PAT-MTT'!$G$7:$G$40,BASE!$L$5)</f>
        <v>0</v>
      </c>
      <c r="K16" s="12">
        <f>SUMIFS('Arrêts maladie-AT-MAT-PAT-MTT'!$L$7:$L$40,'Arrêts maladie-AT-MAT-PAT-MTT'!$A$7:$A$40,A16,'Arrêts maladie-AT-MAT-PAT-MTT'!$G$7:$G$40,BASE!$L$6)</f>
        <v>0</v>
      </c>
      <c r="L16" s="12">
        <f>SUMIFS('Arrêts maladie-AT-MAT-PAT-MTT'!$L$7:$L$40,'Arrêts maladie-AT-MAT-PAT-MTT'!$A$7:$A$40,A16,'Arrêts maladie-AT-MAT-PAT-MTT'!$G$7:$G$40,BASE!$L$8)</f>
        <v>0</v>
      </c>
      <c r="M16" s="12">
        <f t="shared" si="2"/>
        <v>0</v>
      </c>
      <c r="N16" s="12">
        <f>SUMIFS('Arrêts maladie-AT-MAT-PAT-MTT'!$L$7:$L$40,'Arrêts maladie-AT-MAT-PAT-MTT'!$A$7:$A$40,A16,'Arrêts maladie-AT-MAT-PAT-MTT'!$G$7:$G$40,BASE!$L$7)</f>
        <v>0</v>
      </c>
      <c r="O16" s="12">
        <f>SUMIFS('Absences diverses'!$I$7:$I$41,'Absences diverses'!$A$7:$A$41,A16,'Absences diverses'!$F$7:$F$41,BASE!$S$2)</f>
        <v>0</v>
      </c>
      <c r="P16" s="12">
        <f>SUMIFS('Absences diverses'!$I$7:$I$41,'Absences diverses'!$A$7:$A$41,A16,'Absences diverses'!$F$7:$F$41,BASE!$S$3)</f>
        <v>0</v>
      </c>
      <c r="Q16" s="12">
        <f>SUMIFS('Absences diverses'!$I$7:$I$41,'Absences diverses'!$A$7:$A$41,A16,'Absences diverses'!$F$7:$F$41,BASE!$S$4)</f>
        <v>0</v>
      </c>
      <c r="R16" s="12">
        <f>SUMIFS('Absences diverses'!$I$7:$I$41,'Absences diverses'!$A$7:$A$41,A16,'Absences diverses'!$F$7:$F$41,BASE!$S$5)</f>
        <v>0</v>
      </c>
      <c r="S16" s="12">
        <f>SUMIFS('Arrêts maladie-AT-MAT-PAT-MTT'!$L$7:$L$40,'Arrêts maladie-AT-MAT-PAT-MTT'!$A$7:$A$40,P16,'Arrêts maladie-AT-MAT-PAT-MTT'!$G$7:$G$40,BASE!$L$3)</f>
        <v>0</v>
      </c>
      <c r="T16" s="12">
        <f>SUMIFS('Arrêts maladie-AT-MAT-PAT-MTT'!$L$7:$L$40,'Arrêts maladie-AT-MAT-PAT-MTT'!$A$7:$A$40,P16,'Arrêts maladie-AT-MAT-PAT-MTT'!$G$7:$G$40,BASE!$L$4)</f>
        <v>0</v>
      </c>
      <c r="U16" s="12">
        <f t="shared" si="3"/>
        <v>0</v>
      </c>
      <c r="V16" s="12">
        <f>SUMIFS('Arrêts maladie-AT-MAT-PAT-MTT'!$L$7:$L$40,'Arrêts maladie-AT-MAT-PAT-MTT'!$A$7:$A$40,P16,'Arrêts maladie-AT-MAT-PAT-MTT'!$G$7:$G$40,BASE!$L$1)</f>
        <v>0</v>
      </c>
      <c r="W16" s="12">
        <f>SUMIFS('Arrêts maladie-AT-MAT-PAT-MTT'!$L$7:$L$40,'Arrêts maladie-AT-MAT-PAT-MTT'!$A$7:$A$40,Q16,'Arrêts maladie-AT-MAT-PAT-MTT'!$G$7:$G$40,BASE!$L$2)</f>
        <v>0</v>
      </c>
      <c r="X16" s="12">
        <f t="shared" si="4"/>
        <v>0</v>
      </c>
      <c r="Y16" s="12">
        <f>SUMIFS('Arrêts maladie-AT-MAT-PAT-MTT'!$M$7:$M$40,'Arrêts maladie-AT-MAT-PAT-MTT'!$A$7:$A$40,A16,'Arrêts maladie-AT-MAT-PAT-MTT'!$G$7:$G$40,BASE!$L$5)</f>
        <v>0</v>
      </c>
      <c r="Z16" s="12">
        <f>SUMIFS('Arrêts maladie-AT-MAT-PAT-MTT'!$M$7:$M$40,'Arrêts maladie-AT-MAT-PAT-MTT'!$A$7:$A$40,A16,'Arrêts maladie-AT-MAT-PAT-MTT'!$G$7:$G$40,BASE!$L$6)</f>
        <v>0</v>
      </c>
      <c r="AA16" s="12">
        <f>SUMIFS('Arrêts maladie-AT-MAT-PAT-MTT'!$M$7:$M$40,'Arrêts maladie-AT-MAT-PAT-MTT'!$A$7:$A$40,A16,'Arrêts maladie-AT-MAT-PAT-MTT'!$G$7:$G$40,BASE!$L$8)</f>
        <v>0</v>
      </c>
      <c r="AB16" s="12">
        <f t="shared" si="5"/>
        <v>0</v>
      </c>
      <c r="AC16" s="12">
        <f>SUMIFS('Arrêts maladie-AT-MAT-PAT-MTT'!$M$7:$M$40,'Arrêts maladie-AT-MAT-PAT-MTT'!$A$7:$A$40,A16,'Arrêts maladie-AT-MAT-PAT-MTT'!$G$7:$G$40,BASE!$L$7)</f>
        <v>0</v>
      </c>
      <c r="AD16" s="12">
        <f>SUMIFS('Absences diverses'!$J$7:$J$41,'Absences diverses'!$A$7:$A$41,A16,'Absences diverses'!$F$7:$F$41,BASE!$S$2)</f>
        <v>0</v>
      </c>
      <c r="AE16" s="12">
        <f>SUMIFS('Absences diverses'!$J$7:$J$41,'Absences diverses'!$A$7:$A$41,A16,'Absences diverses'!$F$7:$F$41,BASE!$S$3)</f>
        <v>0</v>
      </c>
      <c r="AF16" s="12">
        <f>SUMIFS('Absences diverses'!$J$7:$J$41,'Absences diverses'!$A$7:$A$41,A16,'Absences diverses'!$F$7:$F$41,BASE!$S$4)</f>
        <v>0</v>
      </c>
      <c r="AG16" s="12">
        <f>SUMIFS('Absences diverses'!$J$7:$J$41,'Absences diverses'!$A$7:$A$41,A16,'Absences diverses'!$F$7:$F$41,BASE!$S$5)</f>
        <v>0</v>
      </c>
    </row>
    <row r="17" spans="1:33" x14ac:dyDescent="0.25">
      <c r="A17" s="8">
        <f>+BASE!A15</f>
        <v>0</v>
      </c>
      <c r="B17" s="9">
        <f>+BASE!B15</f>
        <v>0</v>
      </c>
      <c r="C17" s="9">
        <f>+BASE!C15</f>
        <v>0</v>
      </c>
      <c r="D17" s="12">
        <f>SUMIFS('Arrêts maladie-AT-MAT-PAT-MTT'!$L$7:$L$40,'Arrêts maladie-AT-MAT-PAT-MTT'!$A$7:$A$40,A17,'Arrêts maladie-AT-MAT-PAT-MTT'!$G$7:$G$40,BASE!$L$3)</f>
        <v>0</v>
      </c>
      <c r="E17" s="12">
        <f>SUMIFS('Arrêts maladie-AT-MAT-PAT-MTT'!$L$7:$L$40,'Arrêts maladie-AT-MAT-PAT-MTT'!$A$7:$A$40,A17,'Arrêts maladie-AT-MAT-PAT-MTT'!$G$7:$G$40,BASE!$L$4)</f>
        <v>0</v>
      </c>
      <c r="F17" s="12">
        <f t="shared" si="0"/>
        <v>0</v>
      </c>
      <c r="G17" s="12">
        <f>SUMIFS('Arrêts maladie-AT-MAT-PAT-MTT'!$L$7:$L$40,'Arrêts maladie-AT-MAT-PAT-MTT'!$A$7:$A$40,A17,'Arrêts maladie-AT-MAT-PAT-MTT'!$G$7:$G$40,BASE!$L$1)</f>
        <v>0</v>
      </c>
      <c r="H17" s="12">
        <f>SUMIFS('Arrêts maladie-AT-MAT-PAT-MTT'!$L$7:$L$40,'Arrêts maladie-AT-MAT-PAT-MTT'!$A$7:$A$40,B17,'Arrêts maladie-AT-MAT-PAT-MTT'!$G$7:$G$40,BASE!$L$2)</f>
        <v>0</v>
      </c>
      <c r="I17" s="12">
        <f t="shared" si="1"/>
        <v>0</v>
      </c>
      <c r="J17" s="12">
        <f>SUMIFS('Arrêts maladie-AT-MAT-PAT-MTT'!$L$7:$L$40,'Arrêts maladie-AT-MAT-PAT-MTT'!$A$7:$A$40,A17,'Arrêts maladie-AT-MAT-PAT-MTT'!$G$7:$G$40,BASE!$L$5)</f>
        <v>0</v>
      </c>
      <c r="K17" s="12">
        <f>SUMIFS('Arrêts maladie-AT-MAT-PAT-MTT'!$L$7:$L$40,'Arrêts maladie-AT-MAT-PAT-MTT'!$A$7:$A$40,A17,'Arrêts maladie-AT-MAT-PAT-MTT'!$G$7:$G$40,BASE!$L$6)</f>
        <v>0</v>
      </c>
      <c r="L17" s="12">
        <f>SUMIFS('Arrêts maladie-AT-MAT-PAT-MTT'!$L$7:$L$40,'Arrêts maladie-AT-MAT-PAT-MTT'!$A$7:$A$40,A17,'Arrêts maladie-AT-MAT-PAT-MTT'!$G$7:$G$40,BASE!$L$8)</f>
        <v>0</v>
      </c>
      <c r="M17" s="12">
        <f t="shared" si="2"/>
        <v>0</v>
      </c>
      <c r="N17" s="12">
        <f>SUMIFS('Arrêts maladie-AT-MAT-PAT-MTT'!$L$7:$L$40,'Arrêts maladie-AT-MAT-PAT-MTT'!$A$7:$A$40,A17,'Arrêts maladie-AT-MAT-PAT-MTT'!$G$7:$G$40,BASE!$L$7)</f>
        <v>0</v>
      </c>
      <c r="O17" s="12">
        <f>SUMIFS('Absences diverses'!$I$7:$I$41,'Absences diverses'!$A$7:$A$41,A17,'Absences diverses'!$F$7:$F$41,BASE!$S$2)</f>
        <v>0</v>
      </c>
      <c r="P17" s="12">
        <f>SUMIFS('Absences diverses'!$I$7:$I$41,'Absences diverses'!$A$7:$A$41,A17,'Absences diverses'!$F$7:$F$41,BASE!$S$3)</f>
        <v>0</v>
      </c>
      <c r="Q17" s="12">
        <f>SUMIFS('Absences diverses'!$I$7:$I$41,'Absences diverses'!$A$7:$A$41,A17,'Absences diverses'!$F$7:$F$41,BASE!$S$4)</f>
        <v>0</v>
      </c>
      <c r="R17" s="12">
        <f>SUMIFS('Absences diverses'!$I$7:$I$41,'Absences diverses'!$A$7:$A$41,A17,'Absences diverses'!$F$7:$F$41,BASE!$S$5)</f>
        <v>0</v>
      </c>
      <c r="S17" s="12">
        <f>SUMIFS('Arrêts maladie-AT-MAT-PAT-MTT'!$L$7:$L$40,'Arrêts maladie-AT-MAT-PAT-MTT'!$A$7:$A$40,P17,'Arrêts maladie-AT-MAT-PAT-MTT'!$G$7:$G$40,BASE!$L$3)</f>
        <v>0</v>
      </c>
      <c r="T17" s="12">
        <f>SUMIFS('Arrêts maladie-AT-MAT-PAT-MTT'!$L$7:$L$40,'Arrêts maladie-AT-MAT-PAT-MTT'!$A$7:$A$40,P17,'Arrêts maladie-AT-MAT-PAT-MTT'!$G$7:$G$40,BASE!$L$4)</f>
        <v>0</v>
      </c>
      <c r="U17" s="12">
        <f t="shared" si="3"/>
        <v>0</v>
      </c>
      <c r="V17" s="12">
        <f>SUMIFS('Arrêts maladie-AT-MAT-PAT-MTT'!$L$7:$L$40,'Arrêts maladie-AT-MAT-PAT-MTT'!$A$7:$A$40,P17,'Arrêts maladie-AT-MAT-PAT-MTT'!$G$7:$G$40,BASE!$L$1)</f>
        <v>0</v>
      </c>
      <c r="W17" s="12">
        <f>SUMIFS('Arrêts maladie-AT-MAT-PAT-MTT'!$L$7:$L$40,'Arrêts maladie-AT-MAT-PAT-MTT'!$A$7:$A$40,Q17,'Arrêts maladie-AT-MAT-PAT-MTT'!$G$7:$G$40,BASE!$L$2)</f>
        <v>0</v>
      </c>
      <c r="X17" s="12">
        <f t="shared" si="4"/>
        <v>0</v>
      </c>
      <c r="Y17" s="12">
        <f>SUMIFS('Arrêts maladie-AT-MAT-PAT-MTT'!$M$7:$M$40,'Arrêts maladie-AT-MAT-PAT-MTT'!$A$7:$A$40,A17,'Arrêts maladie-AT-MAT-PAT-MTT'!$G$7:$G$40,BASE!$L$5)</f>
        <v>0</v>
      </c>
      <c r="Z17" s="12">
        <f>SUMIFS('Arrêts maladie-AT-MAT-PAT-MTT'!$M$7:$M$40,'Arrêts maladie-AT-MAT-PAT-MTT'!$A$7:$A$40,A17,'Arrêts maladie-AT-MAT-PAT-MTT'!$G$7:$G$40,BASE!$L$6)</f>
        <v>0</v>
      </c>
      <c r="AA17" s="12">
        <f>SUMIFS('Arrêts maladie-AT-MAT-PAT-MTT'!$M$7:$M$40,'Arrêts maladie-AT-MAT-PAT-MTT'!$A$7:$A$40,A17,'Arrêts maladie-AT-MAT-PAT-MTT'!$G$7:$G$40,BASE!$L$8)</f>
        <v>0</v>
      </c>
      <c r="AB17" s="12">
        <f t="shared" si="5"/>
        <v>0</v>
      </c>
      <c r="AC17" s="12">
        <f>SUMIFS('Arrêts maladie-AT-MAT-PAT-MTT'!$M$7:$M$40,'Arrêts maladie-AT-MAT-PAT-MTT'!$A$7:$A$40,A17,'Arrêts maladie-AT-MAT-PAT-MTT'!$G$7:$G$40,BASE!$L$7)</f>
        <v>0</v>
      </c>
      <c r="AD17" s="12">
        <f>SUMIFS('Absences diverses'!$J$7:$J$41,'Absences diverses'!$A$7:$A$41,A17,'Absences diverses'!$F$7:$F$41,BASE!$S$2)</f>
        <v>0</v>
      </c>
      <c r="AE17" s="12">
        <f>SUMIFS('Absences diverses'!$J$7:$J$41,'Absences diverses'!$A$7:$A$41,A17,'Absences diverses'!$F$7:$F$41,BASE!$S$3)</f>
        <v>0</v>
      </c>
      <c r="AF17" s="12">
        <f>SUMIFS('Absences diverses'!$J$7:$J$41,'Absences diverses'!$A$7:$A$41,A17,'Absences diverses'!$F$7:$F$41,BASE!$S$4)</f>
        <v>0</v>
      </c>
      <c r="AG17" s="12">
        <f>SUMIFS('Absences diverses'!$J$7:$J$41,'Absences diverses'!$A$7:$A$41,A17,'Absences diverses'!$F$7:$F$41,BASE!$S$5)</f>
        <v>0</v>
      </c>
    </row>
    <row r="18" spans="1:33" x14ac:dyDescent="0.25">
      <c r="A18" s="8">
        <f>+BASE!A16</f>
        <v>0</v>
      </c>
      <c r="B18" s="9">
        <f>+BASE!B16</f>
        <v>0</v>
      </c>
      <c r="C18" s="9">
        <f>+BASE!C16</f>
        <v>0</v>
      </c>
      <c r="D18" s="12">
        <f>SUMIFS('Arrêts maladie-AT-MAT-PAT-MTT'!$L$7:$L$40,'Arrêts maladie-AT-MAT-PAT-MTT'!$A$7:$A$40,A18,'Arrêts maladie-AT-MAT-PAT-MTT'!$G$7:$G$40,BASE!$L$3)</f>
        <v>0</v>
      </c>
      <c r="E18" s="12">
        <f>SUMIFS('Arrêts maladie-AT-MAT-PAT-MTT'!$L$7:$L$40,'Arrêts maladie-AT-MAT-PAT-MTT'!$A$7:$A$40,A18,'Arrêts maladie-AT-MAT-PAT-MTT'!$G$7:$G$40,BASE!$L$4)</f>
        <v>0</v>
      </c>
      <c r="F18" s="12">
        <f t="shared" si="0"/>
        <v>0</v>
      </c>
      <c r="G18" s="12">
        <f>SUMIFS('Arrêts maladie-AT-MAT-PAT-MTT'!$L$7:$L$40,'Arrêts maladie-AT-MAT-PAT-MTT'!$A$7:$A$40,A18,'Arrêts maladie-AT-MAT-PAT-MTT'!$G$7:$G$40,BASE!$L$1)</f>
        <v>0</v>
      </c>
      <c r="H18" s="12">
        <f>SUMIFS('Arrêts maladie-AT-MAT-PAT-MTT'!$L$7:$L$40,'Arrêts maladie-AT-MAT-PAT-MTT'!$A$7:$A$40,B18,'Arrêts maladie-AT-MAT-PAT-MTT'!$G$7:$G$40,BASE!$L$2)</f>
        <v>0</v>
      </c>
      <c r="I18" s="12">
        <f t="shared" si="1"/>
        <v>0</v>
      </c>
      <c r="J18" s="12">
        <f>SUMIFS('Arrêts maladie-AT-MAT-PAT-MTT'!$L$7:$L$40,'Arrêts maladie-AT-MAT-PAT-MTT'!$A$7:$A$40,A18,'Arrêts maladie-AT-MAT-PAT-MTT'!$G$7:$G$40,BASE!$L$5)</f>
        <v>0</v>
      </c>
      <c r="K18" s="12">
        <f>SUMIFS('Arrêts maladie-AT-MAT-PAT-MTT'!$L$7:$L$40,'Arrêts maladie-AT-MAT-PAT-MTT'!$A$7:$A$40,A18,'Arrêts maladie-AT-MAT-PAT-MTT'!$G$7:$G$40,BASE!$L$6)</f>
        <v>0</v>
      </c>
      <c r="L18" s="12">
        <f>SUMIFS('Arrêts maladie-AT-MAT-PAT-MTT'!$L$7:$L$40,'Arrêts maladie-AT-MAT-PAT-MTT'!$A$7:$A$40,A18,'Arrêts maladie-AT-MAT-PAT-MTT'!$G$7:$G$40,BASE!$L$8)</f>
        <v>0</v>
      </c>
      <c r="M18" s="12">
        <f t="shared" si="2"/>
        <v>0</v>
      </c>
      <c r="N18" s="12">
        <f>SUMIFS('Arrêts maladie-AT-MAT-PAT-MTT'!$L$7:$L$40,'Arrêts maladie-AT-MAT-PAT-MTT'!$A$7:$A$40,A18,'Arrêts maladie-AT-MAT-PAT-MTT'!$G$7:$G$40,BASE!$L$7)</f>
        <v>0</v>
      </c>
      <c r="O18" s="12">
        <f>SUMIFS('Absences diverses'!$I$7:$I$41,'Absences diverses'!$A$7:$A$41,A18,'Absences diverses'!$F$7:$F$41,BASE!$S$2)</f>
        <v>0</v>
      </c>
      <c r="P18" s="12">
        <f>SUMIFS('Absences diverses'!$I$7:$I$41,'Absences diverses'!$A$7:$A$41,A18,'Absences diverses'!$F$7:$F$41,BASE!$S$3)</f>
        <v>0</v>
      </c>
      <c r="Q18" s="12">
        <f>SUMIFS('Absences diverses'!$I$7:$I$41,'Absences diverses'!$A$7:$A$41,A18,'Absences diverses'!$F$7:$F$41,BASE!$S$4)</f>
        <v>0</v>
      </c>
      <c r="R18" s="12">
        <f>SUMIFS('Absences diverses'!$I$7:$I$41,'Absences diverses'!$A$7:$A$41,A18,'Absences diverses'!$F$7:$F$41,BASE!$S$5)</f>
        <v>0</v>
      </c>
      <c r="S18" s="12">
        <f>SUMIFS('Arrêts maladie-AT-MAT-PAT-MTT'!$L$7:$L$40,'Arrêts maladie-AT-MAT-PAT-MTT'!$A$7:$A$40,P18,'Arrêts maladie-AT-MAT-PAT-MTT'!$G$7:$G$40,BASE!$L$3)</f>
        <v>0</v>
      </c>
      <c r="T18" s="12">
        <f>SUMIFS('Arrêts maladie-AT-MAT-PAT-MTT'!$L$7:$L$40,'Arrêts maladie-AT-MAT-PAT-MTT'!$A$7:$A$40,P18,'Arrêts maladie-AT-MAT-PAT-MTT'!$G$7:$G$40,BASE!$L$4)</f>
        <v>0</v>
      </c>
      <c r="U18" s="12">
        <f t="shared" si="3"/>
        <v>0</v>
      </c>
      <c r="V18" s="12">
        <f>SUMIFS('Arrêts maladie-AT-MAT-PAT-MTT'!$L$7:$L$40,'Arrêts maladie-AT-MAT-PAT-MTT'!$A$7:$A$40,P18,'Arrêts maladie-AT-MAT-PAT-MTT'!$G$7:$G$40,BASE!$L$1)</f>
        <v>0</v>
      </c>
      <c r="W18" s="12">
        <f>SUMIFS('Arrêts maladie-AT-MAT-PAT-MTT'!$L$7:$L$40,'Arrêts maladie-AT-MAT-PAT-MTT'!$A$7:$A$40,Q18,'Arrêts maladie-AT-MAT-PAT-MTT'!$G$7:$G$40,BASE!$L$2)</f>
        <v>0</v>
      </c>
      <c r="X18" s="12">
        <f t="shared" si="4"/>
        <v>0</v>
      </c>
      <c r="Y18" s="12">
        <f>SUMIFS('Arrêts maladie-AT-MAT-PAT-MTT'!$M$7:$M$40,'Arrêts maladie-AT-MAT-PAT-MTT'!$A$7:$A$40,A18,'Arrêts maladie-AT-MAT-PAT-MTT'!$G$7:$G$40,BASE!$L$5)</f>
        <v>0</v>
      </c>
      <c r="Z18" s="12">
        <f>SUMIFS('Arrêts maladie-AT-MAT-PAT-MTT'!$M$7:$M$40,'Arrêts maladie-AT-MAT-PAT-MTT'!$A$7:$A$40,A18,'Arrêts maladie-AT-MAT-PAT-MTT'!$G$7:$G$40,BASE!$L$6)</f>
        <v>0</v>
      </c>
      <c r="AA18" s="12">
        <f>SUMIFS('Arrêts maladie-AT-MAT-PAT-MTT'!$M$7:$M$40,'Arrêts maladie-AT-MAT-PAT-MTT'!$A$7:$A$40,A18,'Arrêts maladie-AT-MAT-PAT-MTT'!$G$7:$G$40,BASE!$L$8)</f>
        <v>0</v>
      </c>
      <c r="AB18" s="12">
        <f t="shared" si="5"/>
        <v>0</v>
      </c>
      <c r="AC18" s="12">
        <f>SUMIFS('Arrêts maladie-AT-MAT-PAT-MTT'!$M$7:$M$40,'Arrêts maladie-AT-MAT-PAT-MTT'!$A$7:$A$40,A18,'Arrêts maladie-AT-MAT-PAT-MTT'!$G$7:$G$40,BASE!$L$7)</f>
        <v>0</v>
      </c>
      <c r="AD18" s="12">
        <f>SUMIFS('Absences diverses'!$J$7:$J$41,'Absences diverses'!$A$7:$A$41,A18,'Absences diverses'!$F$7:$F$41,BASE!$S$2)</f>
        <v>0</v>
      </c>
      <c r="AE18" s="12">
        <f>SUMIFS('Absences diverses'!$J$7:$J$41,'Absences diverses'!$A$7:$A$41,A18,'Absences diverses'!$F$7:$F$41,BASE!$S$3)</f>
        <v>0</v>
      </c>
      <c r="AF18" s="12">
        <f>SUMIFS('Absences diverses'!$J$7:$J$41,'Absences diverses'!$A$7:$A$41,A18,'Absences diverses'!$F$7:$F$41,BASE!$S$4)</f>
        <v>0</v>
      </c>
      <c r="AG18" s="12">
        <f>SUMIFS('Absences diverses'!$J$7:$J$41,'Absences diverses'!$A$7:$A$41,A18,'Absences diverses'!$F$7:$F$41,BASE!$S$5)</f>
        <v>0</v>
      </c>
    </row>
    <row r="19" spans="1:33" x14ac:dyDescent="0.25">
      <c r="A19" s="8">
        <f>+BASE!A17</f>
        <v>0</v>
      </c>
      <c r="B19" s="9">
        <f>+BASE!B17</f>
        <v>0</v>
      </c>
      <c r="C19" s="9">
        <f>+BASE!C17</f>
        <v>0</v>
      </c>
      <c r="D19" s="12">
        <f>SUMIFS('Arrêts maladie-AT-MAT-PAT-MTT'!$L$7:$L$40,'Arrêts maladie-AT-MAT-PAT-MTT'!$A$7:$A$40,A19,'Arrêts maladie-AT-MAT-PAT-MTT'!$G$7:$G$40,BASE!$L$3)</f>
        <v>0</v>
      </c>
      <c r="E19" s="12">
        <f>SUMIFS('Arrêts maladie-AT-MAT-PAT-MTT'!$L$7:$L$40,'Arrêts maladie-AT-MAT-PAT-MTT'!$A$7:$A$40,A19,'Arrêts maladie-AT-MAT-PAT-MTT'!$G$7:$G$40,BASE!$L$4)</f>
        <v>0</v>
      </c>
      <c r="F19" s="12">
        <f t="shared" si="0"/>
        <v>0</v>
      </c>
      <c r="G19" s="12">
        <f>SUMIFS('Arrêts maladie-AT-MAT-PAT-MTT'!$L$7:$L$40,'Arrêts maladie-AT-MAT-PAT-MTT'!$A$7:$A$40,A19,'Arrêts maladie-AT-MAT-PAT-MTT'!$G$7:$G$40,BASE!$L$1)</f>
        <v>0</v>
      </c>
      <c r="H19" s="12">
        <f>SUMIFS('Arrêts maladie-AT-MAT-PAT-MTT'!$L$7:$L$40,'Arrêts maladie-AT-MAT-PAT-MTT'!$A$7:$A$40,B19,'Arrêts maladie-AT-MAT-PAT-MTT'!$G$7:$G$40,BASE!$L$2)</f>
        <v>0</v>
      </c>
      <c r="I19" s="12">
        <f t="shared" si="1"/>
        <v>0</v>
      </c>
      <c r="J19" s="12">
        <f>SUMIFS('Arrêts maladie-AT-MAT-PAT-MTT'!$L$7:$L$40,'Arrêts maladie-AT-MAT-PAT-MTT'!$A$7:$A$40,A19,'Arrêts maladie-AT-MAT-PAT-MTT'!$G$7:$G$40,BASE!$L$5)</f>
        <v>0</v>
      </c>
      <c r="K19" s="12">
        <f>SUMIFS('Arrêts maladie-AT-MAT-PAT-MTT'!$L$7:$L$40,'Arrêts maladie-AT-MAT-PAT-MTT'!$A$7:$A$40,A19,'Arrêts maladie-AT-MAT-PAT-MTT'!$G$7:$G$40,BASE!$L$6)</f>
        <v>0</v>
      </c>
      <c r="L19" s="12">
        <f>SUMIFS('Arrêts maladie-AT-MAT-PAT-MTT'!$L$7:$L$40,'Arrêts maladie-AT-MAT-PAT-MTT'!$A$7:$A$40,A19,'Arrêts maladie-AT-MAT-PAT-MTT'!$G$7:$G$40,BASE!$L$8)</f>
        <v>0</v>
      </c>
      <c r="M19" s="12">
        <f t="shared" si="2"/>
        <v>0</v>
      </c>
      <c r="N19" s="12">
        <f>SUMIFS('Arrêts maladie-AT-MAT-PAT-MTT'!$L$7:$L$40,'Arrêts maladie-AT-MAT-PAT-MTT'!$A$7:$A$40,A19,'Arrêts maladie-AT-MAT-PAT-MTT'!$G$7:$G$40,BASE!$L$7)</f>
        <v>0</v>
      </c>
      <c r="O19" s="12">
        <f>SUMIFS('Absences diverses'!$I$7:$I$41,'Absences diverses'!$A$7:$A$41,A19,'Absences diverses'!$F$7:$F$41,BASE!$S$2)</f>
        <v>0</v>
      </c>
      <c r="P19" s="12">
        <f>SUMIFS('Absences diverses'!$I$7:$I$41,'Absences diverses'!$A$7:$A$41,A19,'Absences diverses'!$F$7:$F$41,BASE!$S$3)</f>
        <v>0</v>
      </c>
      <c r="Q19" s="12">
        <f>SUMIFS('Absences diverses'!$I$7:$I$41,'Absences diverses'!$A$7:$A$41,A19,'Absences diverses'!$F$7:$F$41,BASE!$S$4)</f>
        <v>0</v>
      </c>
      <c r="R19" s="12">
        <f>SUMIFS('Absences diverses'!$I$7:$I$41,'Absences diverses'!$A$7:$A$41,A19,'Absences diverses'!$F$7:$F$41,BASE!$S$5)</f>
        <v>0</v>
      </c>
      <c r="S19" s="12">
        <f>SUMIFS('Arrêts maladie-AT-MAT-PAT-MTT'!$L$7:$L$40,'Arrêts maladie-AT-MAT-PAT-MTT'!$A$7:$A$40,P19,'Arrêts maladie-AT-MAT-PAT-MTT'!$G$7:$G$40,BASE!$L$3)</f>
        <v>0</v>
      </c>
      <c r="T19" s="12">
        <f>SUMIFS('Arrêts maladie-AT-MAT-PAT-MTT'!$L$7:$L$40,'Arrêts maladie-AT-MAT-PAT-MTT'!$A$7:$A$40,P19,'Arrêts maladie-AT-MAT-PAT-MTT'!$G$7:$G$40,BASE!$L$4)</f>
        <v>0</v>
      </c>
      <c r="U19" s="12">
        <f t="shared" si="3"/>
        <v>0</v>
      </c>
      <c r="V19" s="12">
        <f>SUMIFS('Arrêts maladie-AT-MAT-PAT-MTT'!$L$7:$L$40,'Arrêts maladie-AT-MAT-PAT-MTT'!$A$7:$A$40,P19,'Arrêts maladie-AT-MAT-PAT-MTT'!$G$7:$G$40,BASE!$L$1)</f>
        <v>0</v>
      </c>
      <c r="W19" s="12">
        <f>SUMIFS('Arrêts maladie-AT-MAT-PAT-MTT'!$L$7:$L$40,'Arrêts maladie-AT-MAT-PAT-MTT'!$A$7:$A$40,Q19,'Arrêts maladie-AT-MAT-PAT-MTT'!$G$7:$G$40,BASE!$L$2)</f>
        <v>0</v>
      </c>
      <c r="X19" s="12">
        <f t="shared" si="4"/>
        <v>0</v>
      </c>
      <c r="Y19" s="12">
        <f>SUMIFS('Arrêts maladie-AT-MAT-PAT-MTT'!$M$7:$M$40,'Arrêts maladie-AT-MAT-PAT-MTT'!$A$7:$A$40,A19,'Arrêts maladie-AT-MAT-PAT-MTT'!$G$7:$G$40,BASE!$L$5)</f>
        <v>0</v>
      </c>
      <c r="Z19" s="12">
        <f>SUMIFS('Arrêts maladie-AT-MAT-PAT-MTT'!$M$7:$M$40,'Arrêts maladie-AT-MAT-PAT-MTT'!$A$7:$A$40,A19,'Arrêts maladie-AT-MAT-PAT-MTT'!$G$7:$G$40,BASE!$L$6)</f>
        <v>0</v>
      </c>
      <c r="AA19" s="12">
        <f>SUMIFS('Arrêts maladie-AT-MAT-PAT-MTT'!$M$7:$M$40,'Arrêts maladie-AT-MAT-PAT-MTT'!$A$7:$A$40,A19,'Arrêts maladie-AT-MAT-PAT-MTT'!$G$7:$G$40,BASE!$L$8)</f>
        <v>0</v>
      </c>
      <c r="AB19" s="12">
        <f t="shared" si="5"/>
        <v>0</v>
      </c>
      <c r="AC19" s="12">
        <f>SUMIFS('Arrêts maladie-AT-MAT-PAT-MTT'!$M$7:$M$40,'Arrêts maladie-AT-MAT-PAT-MTT'!$A$7:$A$40,A19,'Arrêts maladie-AT-MAT-PAT-MTT'!$G$7:$G$40,BASE!$L$7)</f>
        <v>0</v>
      </c>
      <c r="AD19" s="12">
        <f>SUMIFS('Absences diverses'!$J$7:$J$41,'Absences diverses'!$A$7:$A$41,A19,'Absences diverses'!$F$7:$F$41,BASE!$S$2)</f>
        <v>0</v>
      </c>
      <c r="AE19" s="12">
        <f>SUMIFS('Absences diverses'!$J$7:$J$41,'Absences diverses'!$A$7:$A$41,A19,'Absences diverses'!$F$7:$F$41,BASE!$S$3)</f>
        <v>0</v>
      </c>
      <c r="AF19" s="12">
        <f>SUMIFS('Absences diverses'!$J$7:$J$41,'Absences diverses'!$A$7:$A$41,A19,'Absences diverses'!$F$7:$F$41,BASE!$S$4)</f>
        <v>0</v>
      </c>
      <c r="AG19" s="12">
        <f>SUMIFS('Absences diverses'!$J$7:$J$41,'Absences diverses'!$A$7:$A$41,A19,'Absences diverses'!$F$7:$F$41,BASE!$S$5)</f>
        <v>0</v>
      </c>
    </row>
    <row r="20" spans="1:33" x14ac:dyDescent="0.25">
      <c r="A20" s="111"/>
      <c r="B20" s="106"/>
      <c r="C20" s="112"/>
      <c r="D20" s="37">
        <f t="shared" ref="D20:R20" si="6">+SUM(D3:D19)</f>
        <v>0</v>
      </c>
      <c r="E20" s="37">
        <f t="shared" si="6"/>
        <v>0</v>
      </c>
      <c r="F20" s="37">
        <f t="shared" si="6"/>
        <v>0</v>
      </c>
      <c r="G20" s="37">
        <f t="shared" si="6"/>
        <v>0</v>
      </c>
      <c r="H20" s="37">
        <f t="shared" si="6"/>
        <v>0</v>
      </c>
      <c r="I20" s="37">
        <f t="shared" si="6"/>
        <v>0</v>
      </c>
      <c r="J20" s="37">
        <f t="shared" si="6"/>
        <v>0</v>
      </c>
      <c r="K20" s="37">
        <f t="shared" si="6"/>
        <v>0</v>
      </c>
      <c r="L20" s="37">
        <f t="shared" si="6"/>
        <v>0</v>
      </c>
      <c r="M20" s="37">
        <f t="shared" si="6"/>
        <v>0</v>
      </c>
      <c r="N20" s="37">
        <f>+SUM(N3:N19)</f>
        <v>0</v>
      </c>
      <c r="O20" s="37">
        <f t="shared" ref="O20:Q20" si="7">+SUM(O3:O19)</f>
        <v>31</v>
      </c>
      <c r="P20" s="37">
        <f t="shared" si="7"/>
        <v>0</v>
      </c>
      <c r="Q20" s="37">
        <f t="shared" si="7"/>
        <v>0</v>
      </c>
      <c r="R20" s="37">
        <f t="shared" si="6"/>
        <v>0</v>
      </c>
      <c r="S20" s="37">
        <f t="shared" ref="S20:AG20" si="8">+SUM(S3:S19)</f>
        <v>0</v>
      </c>
      <c r="T20" s="37">
        <f t="shared" si="8"/>
        <v>0</v>
      </c>
      <c r="U20" s="37">
        <f t="shared" si="8"/>
        <v>0</v>
      </c>
      <c r="V20" s="37">
        <f t="shared" si="8"/>
        <v>0</v>
      </c>
      <c r="W20" s="37">
        <f t="shared" si="8"/>
        <v>0</v>
      </c>
      <c r="X20" s="37">
        <f t="shared" si="8"/>
        <v>0</v>
      </c>
      <c r="Y20" s="37">
        <f t="shared" si="8"/>
        <v>0</v>
      </c>
      <c r="Z20" s="37">
        <f t="shared" si="8"/>
        <v>0</v>
      </c>
      <c r="AA20" s="37">
        <f t="shared" si="8"/>
        <v>8</v>
      </c>
      <c r="AB20" s="37">
        <f t="shared" si="8"/>
        <v>8</v>
      </c>
      <c r="AC20" s="37">
        <f>+SUM(AC3:AC19)</f>
        <v>0</v>
      </c>
      <c r="AD20" s="37">
        <f t="shared" ref="AD20:AF20" si="9">+SUM(AD3:AD19)</f>
        <v>2</v>
      </c>
      <c r="AE20" s="37">
        <f t="shared" si="9"/>
        <v>0</v>
      </c>
      <c r="AF20" s="37">
        <f t="shared" si="9"/>
        <v>0</v>
      </c>
      <c r="AG20" s="37">
        <f t="shared" ref="AG20" si="10">+SUM(AG3:AG19)</f>
        <v>0</v>
      </c>
    </row>
  </sheetData>
  <autoFilter ref="B1:C2"/>
  <mergeCells count="6">
    <mergeCell ref="A1:A2"/>
    <mergeCell ref="A20:C20"/>
    <mergeCell ref="B1:B2"/>
    <mergeCell ref="C1:C2"/>
    <mergeCell ref="D1:R1"/>
    <mergeCell ref="S1:AG1"/>
  </mergeCells>
  <conditionalFormatting sqref="D3:N19">
    <cfRule type="cellIs" dxfId="31" priority="11" operator="greaterThan">
      <formula>180</formula>
    </cfRule>
    <cfRule type="cellIs" dxfId="30" priority="12" operator="greaterThan">
      <formula>90</formula>
    </cfRule>
  </conditionalFormatting>
  <conditionalFormatting sqref="O3:R19">
    <cfRule type="cellIs" dxfId="29" priority="5" operator="greaterThan">
      <formula>180</formula>
    </cfRule>
    <cfRule type="cellIs" dxfId="28" priority="6" operator="greaterThan">
      <formula>90</formula>
    </cfRule>
  </conditionalFormatting>
  <conditionalFormatting sqref="S3:AC19">
    <cfRule type="cellIs" dxfId="27" priority="3" operator="greaterThan">
      <formula>180</formula>
    </cfRule>
    <cfRule type="cellIs" dxfId="26" priority="4" operator="greaterThan">
      <formula>90</formula>
    </cfRule>
  </conditionalFormatting>
  <conditionalFormatting sqref="AD3:AG19">
    <cfRule type="cellIs" dxfId="25" priority="1" operator="greaterThan">
      <formula>180</formula>
    </cfRule>
    <cfRule type="cellIs" dxfId="24" priority="2" operator="greaterThan">
      <formula>90</formula>
    </cfRule>
  </conditionalFormatting>
  <pageMargins left="0.7" right="0.7" top="0.75" bottom="0.75" header="0.3" footer="0.3"/>
  <ignoredErrors>
    <ignoredError sqref="I3 M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0.59999389629810485"/>
  </sheetPr>
  <dimension ref="A1:BU93"/>
  <sheetViews>
    <sheetView zoomScaleNormal="100" workbookViewId="0">
      <selection activeCell="C5" sqref="C5:D5"/>
    </sheetView>
  </sheetViews>
  <sheetFormatPr baseColWidth="10" defaultRowHeight="15" x14ac:dyDescent="0.25"/>
  <cols>
    <col min="1" max="1" width="17.28515625" customWidth="1"/>
    <col min="2" max="5" width="10.7109375" customWidth="1"/>
    <col min="6" max="6" width="10.7109375" hidden="1" customWidth="1"/>
    <col min="7" max="7" width="10.7109375" customWidth="1"/>
    <col min="8" max="8" width="7.5703125" customWidth="1"/>
    <col min="9" max="10" width="11.7109375" customWidth="1"/>
    <col min="11" max="11" width="10.7109375" customWidth="1"/>
    <col min="12" max="23" width="10.7109375" hidden="1" customWidth="1"/>
    <col min="24" max="24" width="11.7109375" customWidth="1"/>
    <col min="25" max="26" width="10.7109375" customWidth="1"/>
  </cols>
  <sheetData>
    <row r="1" spans="1:73" ht="59.25" customHeight="1" x14ac:dyDescent="0.25">
      <c r="A1" s="7"/>
      <c r="B1" s="7"/>
      <c r="C1" s="7"/>
      <c r="D1" s="7"/>
      <c r="E1" s="7"/>
      <c r="F1" s="7"/>
      <c r="G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</row>
    <row r="2" spans="1:73" ht="20.25" x14ac:dyDescent="0.3">
      <c r="A2" s="87" t="s">
        <v>58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</row>
    <row r="3" spans="1:73" ht="15" customHeight="1" x14ac:dyDescent="0.25">
      <c r="A3" s="98" t="s">
        <v>34</v>
      </c>
      <c r="B3" s="98"/>
      <c r="C3" s="98"/>
      <c r="D3" s="98"/>
      <c r="E3" s="98"/>
      <c r="F3" s="14"/>
      <c r="G3" s="98" t="s">
        <v>35</v>
      </c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9"/>
      <c r="AD3" s="89" t="s">
        <v>40</v>
      </c>
      <c r="AE3" s="90"/>
      <c r="AF3" s="90"/>
      <c r="AG3" s="90"/>
      <c r="AH3" s="90"/>
      <c r="AI3" s="90"/>
      <c r="AJ3" s="91"/>
      <c r="AK3" s="92" t="s">
        <v>43</v>
      </c>
      <c r="AL3" s="93"/>
      <c r="AM3" s="93"/>
      <c r="AN3" s="93"/>
      <c r="AO3" s="93"/>
      <c r="AP3" s="93"/>
      <c r="AQ3" s="94"/>
      <c r="AR3" s="95" t="s">
        <v>44</v>
      </c>
      <c r="AS3" s="96"/>
      <c r="AT3" s="96"/>
      <c r="AU3" s="96"/>
      <c r="AV3" s="96"/>
      <c r="AW3" s="96"/>
      <c r="AX3" s="97"/>
      <c r="AY3" s="89" t="s">
        <v>45</v>
      </c>
      <c r="AZ3" s="90"/>
      <c r="BA3" s="90"/>
      <c r="BB3" s="90"/>
      <c r="BC3" s="90"/>
      <c r="BD3" s="90"/>
      <c r="BE3" s="91"/>
      <c r="BF3" s="92" t="s">
        <v>46</v>
      </c>
      <c r="BG3" s="93"/>
      <c r="BH3" s="93"/>
      <c r="BI3" s="93"/>
      <c r="BJ3" s="93"/>
      <c r="BK3" s="93"/>
      <c r="BL3" s="94"/>
      <c r="BM3" s="95" t="s">
        <v>47</v>
      </c>
      <c r="BN3" s="96"/>
      <c r="BO3" s="96"/>
      <c r="BP3" s="96"/>
      <c r="BQ3" s="96"/>
      <c r="BR3" s="96"/>
      <c r="BS3" s="97"/>
      <c r="BT3" s="85" t="s">
        <v>23</v>
      </c>
      <c r="BU3" s="85" t="s">
        <v>64</v>
      </c>
    </row>
    <row r="4" spans="1:73" ht="28.5" customHeight="1" x14ac:dyDescent="0.25">
      <c r="A4" s="27" t="s">
        <v>26</v>
      </c>
      <c r="B4" s="26" t="s">
        <v>24</v>
      </c>
      <c r="C4" s="25" t="s">
        <v>27</v>
      </c>
      <c r="D4" s="25" t="s">
        <v>28</v>
      </c>
      <c r="E4" s="25" t="s">
        <v>3</v>
      </c>
      <c r="F4" s="26" t="s">
        <v>24</v>
      </c>
      <c r="G4" s="25" t="s">
        <v>6</v>
      </c>
      <c r="H4" s="25" t="s">
        <v>57</v>
      </c>
      <c r="I4" s="25" t="s">
        <v>7</v>
      </c>
      <c r="J4" s="25" t="s">
        <v>49</v>
      </c>
      <c r="K4" s="25" t="s">
        <v>48</v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 t="s">
        <v>29</v>
      </c>
      <c r="Y4" s="25" t="s">
        <v>30</v>
      </c>
      <c r="Z4" s="25" t="s">
        <v>31</v>
      </c>
      <c r="AA4" s="25" t="s">
        <v>25</v>
      </c>
      <c r="AB4" s="25" t="s">
        <v>60</v>
      </c>
      <c r="AC4" s="25" t="s">
        <v>59</v>
      </c>
      <c r="AD4" s="31" t="s">
        <v>36</v>
      </c>
      <c r="AE4" s="31"/>
      <c r="AF4" s="28" t="s">
        <v>41</v>
      </c>
      <c r="AG4" s="28" t="s">
        <v>38</v>
      </c>
      <c r="AH4" s="28" t="s">
        <v>39</v>
      </c>
      <c r="AI4" s="28" t="s">
        <v>65</v>
      </c>
      <c r="AJ4" s="28" t="s">
        <v>37</v>
      </c>
      <c r="AK4" s="32" t="s">
        <v>36</v>
      </c>
      <c r="AL4" s="32"/>
      <c r="AM4" s="29" t="s">
        <v>41</v>
      </c>
      <c r="AN4" s="29" t="s">
        <v>38</v>
      </c>
      <c r="AO4" s="29" t="s">
        <v>39</v>
      </c>
      <c r="AP4" s="29" t="s">
        <v>65</v>
      </c>
      <c r="AQ4" s="29" t="s">
        <v>37</v>
      </c>
      <c r="AR4" s="33" t="s">
        <v>36</v>
      </c>
      <c r="AS4" s="33"/>
      <c r="AT4" s="30" t="s">
        <v>41</v>
      </c>
      <c r="AU4" s="30" t="s">
        <v>38</v>
      </c>
      <c r="AV4" s="30" t="s">
        <v>39</v>
      </c>
      <c r="AW4" s="30" t="s">
        <v>65</v>
      </c>
      <c r="AX4" s="30" t="s">
        <v>37</v>
      </c>
      <c r="AY4" s="31" t="s">
        <v>36</v>
      </c>
      <c r="AZ4" s="31"/>
      <c r="BA4" s="28" t="s">
        <v>41</v>
      </c>
      <c r="BB4" s="28" t="s">
        <v>38</v>
      </c>
      <c r="BC4" s="28" t="s">
        <v>39</v>
      </c>
      <c r="BD4" s="28" t="s">
        <v>65</v>
      </c>
      <c r="BE4" s="28" t="s">
        <v>37</v>
      </c>
      <c r="BF4" s="32" t="s">
        <v>36</v>
      </c>
      <c r="BG4" s="32"/>
      <c r="BH4" s="29" t="s">
        <v>41</v>
      </c>
      <c r="BI4" s="29" t="s">
        <v>38</v>
      </c>
      <c r="BJ4" s="29" t="s">
        <v>39</v>
      </c>
      <c r="BK4" s="29" t="s">
        <v>65</v>
      </c>
      <c r="BL4" s="29" t="s">
        <v>37</v>
      </c>
      <c r="BM4" s="33" t="s">
        <v>36</v>
      </c>
      <c r="BN4" s="33"/>
      <c r="BO4" s="30" t="s">
        <v>41</v>
      </c>
      <c r="BP4" s="30" t="s">
        <v>38</v>
      </c>
      <c r="BQ4" s="30" t="s">
        <v>39</v>
      </c>
      <c r="BR4" s="30" t="s">
        <v>65</v>
      </c>
      <c r="BS4" s="30" t="s">
        <v>37</v>
      </c>
      <c r="BT4" s="86"/>
      <c r="BU4" s="86"/>
    </row>
    <row r="5" spans="1:73" x14ac:dyDescent="0.25">
      <c r="A5" s="41">
        <v>7</v>
      </c>
      <c r="B5" s="40">
        <v>1</v>
      </c>
      <c r="C5" s="82"/>
      <c r="D5" s="5"/>
      <c r="E5" s="43">
        <v>1</v>
      </c>
      <c r="F5" s="44">
        <v>1</v>
      </c>
      <c r="G5" s="44" t="s">
        <v>8</v>
      </c>
      <c r="H5" s="44" t="s">
        <v>54</v>
      </c>
      <c r="I5" s="10" t="s">
        <v>20</v>
      </c>
      <c r="J5" s="46">
        <v>42164</v>
      </c>
      <c r="K5" s="46">
        <v>42164</v>
      </c>
      <c r="L5" s="76">
        <v>0</v>
      </c>
      <c r="M5" s="76">
        <v>0</v>
      </c>
      <c r="N5" s="76">
        <v>0</v>
      </c>
      <c r="O5" s="76">
        <v>0</v>
      </c>
      <c r="P5" s="76">
        <v>0</v>
      </c>
      <c r="Q5" s="76">
        <v>0</v>
      </c>
      <c r="R5" s="76">
        <v>0</v>
      </c>
      <c r="S5" s="76">
        <v>0</v>
      </c>
      <c r="T5" s="76">
        <v>0</v>
      </c>
      <c r="U5" s="76">
        <v>0</v>
      </c>
      <c r="V5" s="76">
        <v>0</v>
      </c>
      <c r="W5" s="76">
        <v>0</v>
      </c>
      <c r="X5" s="11">
        <v>1</v>
      </c>
      <c r="Y5" s="47" t="s">
        <v>32</v>
      </c>
      <c r="Z5" s="12">
        <v>1</v>
      </c>
      <c r="AA5" s="17">
        <v>0</v>
      </c>
      <c r="AB5" s="17">
        <v>2015</v>
      </c>
      <c r="AC5" s="48">
        <v>1</v>
      </c>
      <c r="AD5" s="50"/>
      <c r="AE5" s="50"/>
      <c r="AF5" s="18">
        <v>0</v>
      </c>
      <c r="AG5" s="50"/>
      <c r="AH5" s="51"/>
      <c r="AI5" s="52" t="s">
        <v>96</v>
      </c>
      <c r="AJ5" s="50"/>
      <c r="AK5" s="57"/>
      <c r="AL5" s="57"/>
      <c r="AM5" s="20">
        <v>0</v>
      </c>
      <c r="AN5" s="57"/>
      <c r="AO5" s="59"/>
      <c r="AP5" s="54" t="s">
        <v>96</v>
      </c>
      <c r="AQ5" s="57"/>
      <c r="AR5" s="60"/>
      <c r="AS5" s="60"/>
      <c r="AT5" s="22">
        <v>0</v>
      </c>
      <c r="AU5" s="60"/>
      <c r="AV5" s="62"/>
      <c r="AW5" s="56" t="s">
        <v>96</v>
      </c>
      <c r="AX5" s="60"/>
      <c r="AY5" s="50"/>
      <c r="AZ5" s="50"/>
      <c r="BA5" s="18">
        <v>0</v>
      </c>
      <c r="BB5" s="50"/>
      <c r="BC5" s="51"/>
      <c r="BD5" s="52" t="s">
        <v>96</v>
      </c>
      <c r="BE5" s="50"/>
      <c r="BF5" s="57"/>
      <c r="BG5" s="57"/>
      <c r="BH5" s="20">
        <v>0</v>
      </c>
      <c r="BI5" s="57"/>
      <c r="BJ5" s="59"/>
      <c r="BK5" s="54" t="s">
        <v>96</v>
      </c>
      <c r="BL5" s="57"/>
      <c r="BM5" s="60"/>
      <c r="BN5" s="60"/>
      <c r="BO5" s="22">
        <v>0</v>
      </c>
      <c r="BP5" s="60"/>
      <c r="BQ5" s="62"/>
      <c r="BR5" s="23" t="s">
        <v>96</v>
      </c>
      <c r="BS5" s="60"/>
      <c r="BT5" s="24">
        <v>0</v>
      </c>
      <c r="BU5" s="63"/>
    </row>
    <row r="6" spans="1:73" x14ac:dyDescent="0.25">
      <c r="A6" s="41"/>
      <c r="B6" s="40">
        <f t="shared" ref="B6:B20" si="0">+X6</f>
        <v>0</v>
      </c>
      <c r="C6" s="39" t="str">
        <f>+IF(A6="","",VLOOKUP(A6,BASE!$A$1:$C$23,2))</f>
        <v/>
      </c>
      <c r="D6" s="5" t="str">
        <f>IF(A6="","",VLOOKUP(A6,BASE!$A$1:$C$23,3))</f>
        <v/>
      </c>
      <c r="E6" s="43"/>
      <c r="F6" s="44">
        <f t="shared" ref="F6:F20" si="1">+X6</f>
        <v>0</v>
      </c>
      <c r="G6" s="44"/>
      <c r="H6" s="44"/>
      <c r="I6" s="10" t="str">
        <f t="shared" ref="I6:I20" si="2">+IF(H6="EDUC","EDUC",IF(H6="- 1 ANS","N-1",IF(H6="RUPTURE","RD",IF(G6="MTT","MTT",IF(BT6=0,"RG","EC")))))</f>
        <v>RG</v>
      </c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11">
        <f t="shared" ref="X6:X20" si="3">+IF(ISBLANK(J6),0,K6-J6+1)</f>
        <v>0</v>
      </c>
      <c r="Y6" s="47"/>
      <c r="Z6" s="12">
        <f>+IF(X6&gt;=3,IF(G6=BASE!$L$3,BASE!$M$3,0),X6)</f>
        <v>0</v>
      </c>
      <c r="AA6" s="17">
        <f t="shared" ref="AA6:AA20" si="4">+X6-Z6</f>
        <v>0</v>
      </c>
      <c r="AB6" s="17" t="str">
        <f t="shared" ref="AB6:AB20" si="5">IF(J6="","",YEAR(J6))</f>
        <v/>
      </c>
      <c r="AC6" s="48"/>
      <c r="AD6" s="50"/>
      <c r="AE6" s="50"/>
      <c r="AF6" s="18">
        <f t="shared" ref="AF6:AF20" si="6">+IF(ISBLANK(AD6),0,AE6-AD6+1)</f>
        <v>0</v>
      </c>
      <c r="AG6" s="50"/>
      <c r="AH6" s="51"/>
      <c r="AI6" s="52" t="str">
        <f t="shared" ref="AI6:AI20" si="7">IF(AJ6="","",AJ6/AF6)</f>
        <v/>
      </c>
      <c r="AJ6" s="50"/>
      <c r="AK6" s="20"/>
      <c r="AL6" s="20"/>
      <c r="AM6" s="20">
        <f t="shared" ref="AM6:AM20" si="8">+IF(ISBLANK(AK6),0,AL6-AK6+1)</f>
        <v>0</v>
      </c>
      <c r="AN6" s="20"/>
      <c r="AO6" s="21"/>
      <c r="AP6" s="54" t="str">
        <f t="shared" ref="AP6:AP20" si="9">IF(AQ6="","",AQ6/AM6)</f>
        <v/>
      </c>
      <c r="AQ6" s="20"/>
      <c r="AR6" s="22"/>
      <c r="AS6" s="22"/>
      <c r="AT6" s="22">
        <f t="shared" ref="AT6:AT20" si="10">+IF(ISBLANK(AR6),0,AS6-AR6+1)</f>
        <v>0</v>
      </c>
      <c r="AU6" s="22"/>
      <c r="AV6" s="23"/>
      <c r="AW6" s="56" t="str">
        <f t="shared" ref="AW6:AW20" si="11">IF(AX6="","",AX6/AT6)</f>
        <v/>
      </c>
      <c r="AX6" s="22"/>
      <c r="AY6" s="18"/>
      <c r="AZ6" s="18"/>
      <c r="BA6" s="18">
        <f t="shared" ref="BA6:BA20" si="12">+IF(ISBLANK(AY6),0,AZ6-AY6+1)</f>
        <v>0</v>
      </c>
      <c r="BB6" s="18"/>
      <c r="BC6" s="19"/>
      <c r="BD6" s="52" t="str">
        <f t="shared" ref="BD6:BD20" si="13">IF(BE6="","",BE6/BA6)</f>
        <v/>
      </c>
      <c r="BE6" s="18"/>
      <c r="BF6" s="20"/>
      <c r="BG6" s="20"/>
      <c r="BH6" s="20">
        <f t="shared" ref="BH6:BH20" si="14">+IF(ISBLANK(BF6),0,BG6-BF6+1)</f>
        <v>0</v>
      </c>
      <c r="BI6" s="20"/>
      <c r="BJ6" s="21"/>
      <c r="BK6" s="54" t="str">
        <f t="shared" ref="BK6:BK20" si="15">IF(BL6="","",BL6/BH6)</f>
        <v/>
      </c>
      <c r="BL6" s="20"/>
      <c r="BM6" s="22"/>
      <c r="BN6" s="22"/>
      <c r="BO6" s="22">
        <f t="shared" ref="BO6:BO20" si="16">+IF(ISBLANK(BM6),0,BN6-BM6+1)</f>
        <v>0</v>
      </c>
      <c r="BP6" s="22"/>
      <c r="BQ6" s="23"/>
      <c r="BR6" s="23" t="str">
        <f t="shared" ref="BR6:BR20" si="17">IF(BS6="","",BS6/BO6)</f>
        <v/>
      </c>
      <c r="BS6" s="22"/>
      <c r="BT6" s="24">
        <f t="shared" ref="BT6:BT20" si="18">+AA6-AF6-AM6-AT6-BA6-BH6-BO6</f>
        <v>0</v>
      </c>
      <c r="BU6" s="38"/>
    </row>
    <row r="7" spans="1:73" x14ac:dyDescent="0.25">
      <c r="A7" s="41"/>
      <c r="B7" s="40">
        <f t="shared" si="0"/>
        <v>0</v>
      </c>
      <c r="C7" s="39" t="str">
        <f>+IF(A7="","",VLOOKUP(A7,BASE!$A$1:$C$23,2))</f>
        <v/>
      </c>
      <c r="D7" s="5" t="str">
        <f>IF(A7="","",VLOOKUP(A7,BASE!$A$1:$C$23,3))</f>
        <v/>
      </c>
      <c r="E7" s="43"/>
      <c r="F7" s="44">
        <f t="shared" si="1"/>
        <v>0</v>
      </c>
      <c r="G7" s="44"/>
      <c r="H7" s="44"/>
      <c r="I7" s="10" t="str">
        <f t="shared" si="2"/>
        <v>RG</v>
      </c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11">
        <f t="shared" si="3"/>
        <v>0</v>
      </c>
      <c r="Y7" s="47"/>
      <c r="Z7" s="12">
        <f>+IF(X7&gt;=3,IF(G7=BASE!$L$3,BASE!$M$3,0),X7)</f>
        <v>0</v>
      </c>
      <c r="AA7" s="17">
        <f t="shared" si="4"/>
        <v>0</v>
      </c>
      <c r="AB7" s="17" t="str">
        <f t="shared" si="5"/>
        <v/>
      </c>
      <c r="AC7" s="48"/>
      <c r="AD7" s="50"/>
      <c r="AE7" s="50"/>
      <c r="AF7" s="18">
        <f t="shared" si="6"/>
        <v>0</v>
      </c>
      <c r="AG7" s="50"/>
      <c r="AH7" s="51"/>
      <c r="AI7" s="52" t="str">
        <f t="shared" si="7"/>
        <v/>
      </c>
      <c r="AJ7" s="50"/>
      <c r="AK7" s="20"/>
      <c r="AL7" s="20"/>
      <c r="AM7" s="20">
        <f t="shared" si="8"/>
        <v>0</v>
      </c>
      <c r="AN7" s="20"/>
      <c r="AO7" s="21"/>
      <c r="AP7" s="54" t="str">
        <f t="shared" si="9"/>
        <v/>
      </c>
      <c r="AQ7" s="20"/>
      <c r="AR7" s="22"/>
      <c r="AS7" s="22"/>
      <c r="AT7" s="22">
        <f t="shared" si="10"/>
        <v>0</v>
      </c>
      <c r="AU7" s="22"/>
      <c r="AV7" s="23"/>
      <c r="AW7" s="56" t="str">
        <f t="shared" si="11"/>
        <v/>
      </c>
      <c r="AX7" s="22"/>
      <c r="AY7" s="18"/>
      <c r="AZ7" s="18"/>
      <c r="BA7" s="18">
        <f t="shared" si="12"/>
        <v>0</v>
      </c>
      <c r="BB7" s="18"/>
      <c r="BC7" s="19"/>
      <c r="BD7" s="52" t="str">
        <f t="shared" si="13"/>
        <v/>
      </c>
      <c r="BE7" s="18"/>
      <c r="BF7" s="20"/>
      <c r="BG7" s="20"/>
      <c r="BH7" s="20">
        <f t="shared" si="14"/>
        <v>0</v>
      </c>
      <c r="BI7" s="20"/>
      <c r="BJ7" s="21"/>
      <c r="BK7" s="54" t="str">
        <f t="shared" si="15"/>
        <v/>
      </c>
      <c r="BL7" s="20"/>
      <c r="BM7" s="22"/>
      <c r="BN7" s="22"/>
      <c r="BO7" s="22">
        <f t="shared" si="16"/>
        <v>0</v>
      </c>
      <c r="BP7" s="22"/>
      <c r="BQ7" s="23"/>
      <c r="BR7" s="23" t="str">
        <f t="shared" si="17"/>
        <v/>
      </c>
      <c r="BS7" s="22"/>
      <c r="BT7" s="24">
        <f t="shared" si="18"/>
        <v>0</v>
      </c>
      <c r="BU7" s="38"/>
    </row>
    <row r="8" spans="1:73" x14ac:dyDescent="0.25">
      <c r="A8" s="41"/>
      <c r="B8" s="40">
        <f t="shared" si="0"/>
        <v>0</v>
      </c>
      <c r="C8" s="39" t="str">
        <f>+IF(A8="","",VLOOKUP(A8,BASE!$A$1:$C$23,2))</f>
        <v/>
      </c>
      <c r="D8" s="5" t="str">
        <f>IF(A8="","",VLOOKUP(A8,BASE!$A$1:$C$23,3))</f>
        <v/>
      </c>
      <c r="E8" s="43"/>
      <c r="F8" s="44">
        <f t="shared" si="1"/>
        <v>0</v>
      </c>
      <c r="G8" s="44"/>
      <c r="H8" s="44"/>
      <c r="I8" s="10" t="str">
        <f t="shared" si="2"/>
        <v>RG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11">
        <f t="shared" si="3"/>
        <v>0</v>
      </c>
      <c r="Y8" s="47"/>
      <c r="Z8" s="12">
        <f>+IF(X8&gt;=3,IF(G8=BASE!$L$3,BASE!$M$3,0),X8)</f>
        <v>0</v>
      </c>
      <c r="AA8" s="17">
        <f t="shared" si="4"/>
        <v>0</v>
      </c>
      <c r="AB8" s="17" t="str">
        <f t="shared" si="5"/>
        <v/>
      </c>
      <c r="AC8" s="48"/>
      <c r="AD8" s="49"/>
      <c r="AE8" s="49"/>
      <c r="AF8" s="18">
        <f t="shared" si="6"/>
        <v>0</v>
      </c>
      <c r="AG8" s="49"/>
      <c r="AH8" s="51"/>
      <c r="AI8" s="52" t="str">
        <f t="shared" si="7"/>
        <v/>
      </c>
      <c r="AJ8" s="50"/>
      <c r="AK8" s="34"/>
      <c r="AL8" s="34"/>
      <c r="AM8" s="20">
        <f t="shared" si="8"/>
        <v>0</v>
      </c>
      <c r="AN8" s="34"/>
      <c r="AO8" s="21"/>
      <c r="AP8" s="54" t="str">
        <f t="shared" si="9"/>
        <v/>
      </c>
      <c r="AQ8" s="20"/>
      <c r="AR8" s="55"/>
      <c r="AS8" s="55"/>
      <c r="AT8" s="22">
        <f t="shared" si="10"/>
        <v>0</v>
      </c>
      <c r="AU8" s="55"/>
      <c r="AV8" s="23"/>
      <c r="AW8" s="56" t="str">
        <f t="shared" si="11"/>
        <v/>
      </c>
      <c r="AX8" s="22"/>
      <c r="AY8" s="18"/>
      <c r="AZ8" s="18"/>
      <c r="BA8" s="18">
        <f t="shared" si="12"/>
        <v>0</v>
      </c>
      <c r="BB8" s="18"/>
      <c r="BC8" s="19"/>
      <c r="BD8" s="52" t="str">
        <f t="shared" si="13"/>
        <v/>
      </c>
      <c r="BE8" s="18"/>
      <c r="BF8" s="20"/>
      <c r="BG8" s="20"/>
      <c r="BH8" s="20">
        <f t="shared" si="14"/>
        <v>0</v>
      </c>
      <c r="BI8" s="20"/>
      <c r="BJ8" s="21"/>
      <c r="BK8" s="54" t="str">
        <f t="shared" si="15"/>
        <v/>
      </c>
      <c r="BL8" s="20"/>
      <c r="BM8" s="22"/>
      <c r="BN8" s="22"/>
      <c r="BO8" s="22">
        <f t="shared" si="16"/>
        <v>0</v>
      </c>
      <c r="BP8" s="22"/>
      <c r="BQ8" s="23"/>
      <c r="BR8" s="23" t="str">
        <f t="shared" si="17"/>
        <v/>
      </c>
      <c r="BS8" s="22"/>
      <c r="BT8" s="24">
        <f t="shared" si="18"/>
        <v>0</v>
      </c>
      <c r="BU8" s="38"/>
    </row>
    <row r="9" spans="1:73" x14ac:dyDescent="0.25">
      <c r="A9" s="41"/>
      <c r="B9" s="40">
        <f t="shared" si="0"/>
        <v>0</v>
      </c>
      <c r="C9" s="39" t="str">
        <f>+IF(A9="","",VLOOKUP(A9,BASE!$A$1:$C$23,2))</f>
        <v/>
      </c>
      <c r="D9" s="5" t="str">
        <f>IF(A9="","",VLOOKUP(A9,BASE!$A$1:$C$23,3))</f>
        <v/>
      </c>
      <c r="E9" s="43"/>
      <c r="F9" s="44">
        <f t="shared" si="1"/>
        <v>0</v>
      </c>
      <c r="G9" s="44"/>
      <c r="H9" s="44"/>
      <c r="I9" s="10" t="str">
        <f t="shared" si="2"/>
        <v>RG</v>
      </c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11">
        <f t="shared" si="3"/>
        <v>0</v>
      </c>
      <c r="Y9" s="47"/>
      <c r="Z9" s="12">
        <f>+IF(X9&gt;=3,IF(G9=BASE!$L$3,BASE!$M$3,0),X9)</f>
        <v>0</v>
      </c>
      <c r="AA9" s="17">
        <f t="shared" si="4"/>
        <v>0</v>
      </c>
      <c r="AB9" s="17" t="str">
        <f t="shared" si="5"/>
        <v/>
      </c>
      <c r="AC9" s="48"/>
      <c r="AD9" s="50"/>
      <c r="AE9" s="50"/>
      <c r="AF9" s="18">
        <f t="shared" si="6"/>
        <v>0</v>
      </c>
      <c r="AG9" s="50"/>
      <c r="AH9" s="51"/>
      <c r="AI9" s="52" t="str">
        <f t="shared" si="7"/>
        <v/>
      </c>
      <c r="AJ9" s="50"/>
      <c r="AK9" s="20"/>
      <c r="AL9" s="20"/>
      <c r="AM9" s="20">
        <f t="shared" si="8"/>
        <v>0</v>
      </c>
      <c r="AN9" s="20"/>
      <c r="AO9" s="21"/>
      <c r="AP9" s="54" t="str">
        <f t="shared" si="9"/>
        <v/>
      </c>
      <c r="AQ9" s="20"/>
      <c r="AR9" s="22"/>
      <c r="AS9" s="22"/>
      <c r="AT9" s="22">
        <f t="shared" si="10"/>
        <v>0</v>
      </c>
      <c r="AU9" s="22"/>
      <c r="AV9" s="23"/>
      <c r="AW9" s="56" t="str">
        <f t="shared" si="11"/>
        <v/>
      </c>
      <c r="AX9" s="22"/>
      <c r="AY9" s="18"/>
      <c r="AZ9" s="18"/>
      <c r="BA9" s="18">
        <f t="shared" si="12"/>
        <v>0</v>
      </c>
      <c r="BB9" s="18"/>
      <c r="BC9" s="19"/>
      <c r="BD9" s="52" t="str">
        <f t="shared" si="13"/>
        <v/>
      </c>
      <c r="BE9" s="18"/>
      <c r="BF9" s="20"/>
      <c r="BG9" s="20"/>
      <c r="BH9" s="20">
        <f t="shared" si="14"/>
        <v>0</v>
      </c>
      <c r="BI9" s="20"/>
      <c r="BJ9" s="21"/>
      <c r="BK9" s="54" t="str">
        <f t="shared" si="15"/>
        <v/>
      </c>
      <c r="BL9" s="20"/>
      <c r="BM9" s="22"/>
      <c r="BN9" s="22"/>
      <c r="BO9" s="22">
        <f t="shared" si="16"/>
        <v>0</v>
      </c>
      <c r="BP9" s="22"/>
      <c r="BQ9" s="23"/>
      <c r="BR9" s="23" t="str">
        <f t="shared" si="17"/>
        <v/>
      </c>
      <c r="BS9" s="22"/>
      <c r="BT9" s="24">
        <f t="shared" si="18"/>
        <v>0</v>
      </c>
      <c r="BU9" s="38"/>
    </row>
    <row r="10" spans="1:73" x14ac:dyDescent="0.25">
      <c r="A10" s="41"/>
      <c r="B10" s="40">
        <f t="shared" si="0"/>
        <v>0</v>
      </c>
      <c r="C10" s="39" t="str">
        <f>+IF(A10="","",VLOOKUP(A10,BASE!$A$1:$C$23,2))</f>
        <v/>
      </c>
      <c r="D10" s="5" t="str">
        <f>IF(A10="","",VLOOKUP(A10,BASE!$A$1:$C$23,3))</f>
        <v/>
      </c>
      <c r="E10" s="43"/>
      <c r="F10" s="44">
        <f t="shared" si="1"/>
        <v>0</v>
      </c>
      <c r="G10" s="44"/>
      <c r="H10" s="44"/>
      <c r="I10" s="10" t="str">
        <f t="shared" si="2"/>
        <v>RG</v>
      </c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11">
        <f t="shared" si="3"/>
        <v>0</v>
      </c>
      <c r="Y10" s="47"/>
      <c r="Z10" s="12">
        <f>+IF(X10&gt;=3,IF(G10=BASE!$L$3,BASE!$M$3,0),X10)</f>
        <v>0</v>
      </c>
      <c r="AA10" s="17">
        <f t="shared" si="4"/>
        <v>0</v>
      </c>
      <c r="AB10" s="17" t="str">
        <f t="shared" si="5"/>
        <v/>
      </c>
      <c r="AC10" s="48"/>
      <c r="AD10" s="49"/>
      <c r="AE10" s="49"/>
      <c r="AF10" s="18">
        <f>+IF(ISBLANK(AD10),0,AE10-AD10+1)</f>
        <v>0</v>
      </c>
      <c r="AG10" s="49"/>
      <c r="AH10" s="51"/>
      <c r="AI10" s="52" t="str">
        <f t="shared" si="7"/>
        <v/>
      </c>
      <c r="AJ10" s="50"/>
      <c r="AK10" s="20"/>
      <c r="AL10" s="20"/>
      <c r="AM10" s="20">
        <f t="shared" si="8"/>
        <v>0</v>
      </c>
      <c r="AN10" s="20"/>
      <c r="AO10" s="21"/>
      <c r="AP10" s="54" t="str">
        <f t="shared" si="9"/>
        <v/>
      </c>
      <c r="AQ10" s="20"/>
      <c r="AR10" s="22"/>
      <c r="AS10" s="22"/>
      <c r="AT10" s="22">
        <f t="shared" si="10"/>
        <v>0</v>
      </c>
      <c r="AU10" s="22"/>
      <c r="AV10" s="23"/>
      <c r="AW10" s="56" t="str">
        <f t="shared" si="11"/>
        <v/>
      </c>
      <c r="AX10" s="22"/>
      <c r="AY10" s="18"/>
      <c r="AZ10" s="18"/>
      <c r="BA10" s="18">
        <f t="shared" si="12"/>
        <v>0</v>
      </c>
      <c r="BB10" s="18"/>
      <c r="BC10" s="19"/>
      <c r="BD10" s="52" t="str">
        <f t="shared" si="13"/>
        <v/>
      </c>
      <c r="BE10" s="18"/>
      <c r="BF10" s="20"/>
      <c r="BG10" s="20"/>
      <c r="BH10" s="20">
        <f t="shared" si="14"/>
        <v>0</v>
      </c>
      <c r="BI10" s="20"/>
      <c r="BJ10" s="21"/>
      <c r="BK10" s="54" t="str">
        <f t="shared" si="15"/>
        <v/>
      </c>
      <c r="BL10" s="20"/>
      <c r="BM10" s="22"/>
      <c r="BN10" s="22"/>
      <c r="BO10" s="22">
        <f t="shared" si="16"/>
        <v>0</v>
      </c>
      <c r="BP10" s="22"/>
      <c r="BQ10" s="23"/>
      <c r="BR10" s="23" t="str">
        <f t="shared" si="17"/>
        <v/>
      </c>
      <c r="BS10" s="22"/>
      <c r="BT10" s="24">
        <f t="shared" si="18"/>
        <v>0</v>
      </c>
      <c r="BU10" s="38"/>
    </row>
    <row r="11" spans="1:73" x14ac:dyDescent="0.25">
      <c r="A11" s="41"/>
      <c r="B11" s="40">
        <f t="shared" si="0"/>
        <v>0</v>
      </c>
      <c r="C11" s="39" t="str">
        <f>+IF(A11="","",VLOOKUP(A11,BASE!$A$1:$C$23,2))</f>
        <v/>
      </c>
      <c r="D11" s="5" t="str">
        <f>IF(A11="","",VLOOKUP(A11,BASE!$A$1:$C$23,3))</f>
        <v/>
      </c>
      <c r="E11" s="43"/>
      <c r="F11" s="44">
        <f t="shared" si="1"/>
        <v>0</v>
      </c>
      <c r="G11" s="44"/>
      <c r="H11" s="44"/>
      <c r="I11" s="10" t="str">
        <f t="shared" si="2"/>
        <v>RG</v>
      </c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11">
        <f t="shared" si="3"/>
        <v>0</v>
      </c>
      <c r="Y11" s="47"/>
      <c r="Z11" s="12">
        <f>+IF(X11&gt;=3,IF(G11=BASE!$L$3,BASE!$M$3,0),X11)</f>
        <v>0</v>
      </c>
      <c r="AA11" s="17">
        <f t="shared" si="4"/>
        <v>0</v>
      </c>
      <c r="AB11" s="17" t="str">
        <f t="shared" si="5"/>
        <v/>
      </c>
      <c r="AC11" s="48"/>
      <c r="AD11" s="50"/>
      <c r="AE11" s="50"/>
      <c r="AF11" s="18">
        <f t="shared" si="6"/>
        <v>0</v>
      </c>
      <c r="AG11" s="50"/>
      <c r="AH11" s="51"/>
      <c r="AI11" s="52" t="str">
        <f t="shared" si="7"/>
        <v/>
      </c>
      <c r="AJ11" s="50"/>
      <c r="AK11" s="20"/>
      <c r="AL11" s="20"/>
      <c r="AM11" s="20">
        <f t="shared" si="8"/>
        <v>0</v>
      </c>
      <c r="AN11" s="20"/>
      <c r="AO11" s="21"/>
      <c r="AP11" s="54" t="str">
        <f t="shared" si="9"/>
        <v/>
      </c>
      <c r="AQ11" s="20"/>
      <c r="AR11" s="22"/>
      <c r="AS11" s="22"/>
      <c r="AT11" s="22">
        <f t="shared" si="10"/>
        <v>0</v>
      </c>
      <c r="AU11" s="22"/>
      <c r="AV11" s="23"/>
      <c r="AW11" s="56" t="str">
        <f t="shared" si="11"/>
        <v/>
      </c>
      <c r="AX11" s="22"/>
      <c r="AY11" s="18"/>
      <c r="AZ11" s="18"/>
      <c r="BA11" s="18">
        <f t="shared" si="12"/>
        <v>0</v>
      </c>
      <c r="BB11" s="18"/>
      <c r="BC11" s="19"/>
      <c r="BD11" s="52" t="str">
        <f t="shared" si="13"/>
        <v/>
      </c>
      <c r="BE11" s="18"/>
      <c r="BF11" s="20"/>
      <c r="BG11" s="20"/>
      <c r="BH11" s="20">
        <f t="shared" si="14"/>
        <v>0</v>
      </c>
      <c r="BI11" s="20"/>
      <c r="BJ11" s="21"/>
      <c r="BK11" s="54" t="str">
        <f t="shared" si="15"/>
        <v/>
      </c>
      <c r="BL11" s="20"/>
      <c r="BM11" s="22"/>
      <c r="BN11" s="22"/>
      <c r="BO11" s="22">
        <f t="shared" si="16"/>
        <v>0</v>
      </c>
      <c r="BP11" s="22"/>
      <c r="BQ11" s="23"/>
      <c r="BR11" s="23" t="str">
        <f t="shared" si="17"/>
        <v/>
      </c>
      <c r="BS11" s="22"/>
      <c r="BT11" s="24">
        <f t="shared" si="18"/>
        <v>0</v>
      </c>
      <c r="BU11" s="38"/>
    </row>
    <row r="12" spans="1:73" x14ac:dyDescent="0.25">
      <c r="A12" s="41"/>
      <c r="B12" s="40">
        <f t="shared" si="0"/>
        <v>0</v>
      </c>
      <c r="C12" s="39" t="str">
        <f>+IF(A12="","",VLOOKUP(A12,BASE!$A$1:$C$23,2))</f>
        <v/>
      </c>
      <c r="D12" s="5" t="str">
        <f>IF(A12="","",VLOOKUP(A12,BASE!$A$1:$C$23,3))</f>
        <v/>
      </c>
      <c r="E12" s="43"/>
      <c r="F12" s="44">
        <f t="shared" si="1"/>
        <v>0</v>
      </c>
      <c r="G12" s="44"/>
      <c r="H12" s="44"/>
      <c r="I12" s="10" t="str">
        <f t="shared" si="2"/>
        <v>RG</v>
      </c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11">
        <f t="shared" si="3"/>
        <v>0</v>
      </c>
      <c r="Y12" s="47"/>
      <c r="Z12" s="12">
        <f>+IF(X12&gt;=3,IF(G12=BASE!$L$3,BASE!$M$3,0),X12)</f>
        <v>0</v>
      </c>
      <c r="AA12" s="17">
        <f t="shared" si="4"/>
        <v>0</v>
      </c>
      <c r="AB12" s="17" t="str">
        <f t="shared" si="5"/>
        <v/>
      </c>
      <c r="AC12" s="48"/>
      <c r="AD12" s="50"/>
      <c r="AE12" s="50"/>
      <c r="AF12" s="18">
        <f t="shared" si="6"/>
        <v>0</v>
      </c>
      <c r="AG12" s="50"/>
      <c r="AH12" s="51"/>
      <c r="AI12" s="52" t="str">
        <f t="shared" si="7"/>
        <v/>
      </c>
      <c r="AJ12" s="50"/>
      <c r="AK12" s="20"/>
      <c r="AL12" s="20"/>
      <c r="AM12" s="20">
        <f t="shared" si="8"/>
        <v>0</v>
      </c>
      <c r="AN12" s="20"/>
      <c r="AO12" s="21"/>
      <c r="AP12" s="54" t="str">
        <f t="shared" si="9"/>
        <v/>
      </c>
      <c r="AQ12" s="20"/>
      <c r="AR12" s="22"/>
      <c r="AS12" s="22"/>
      <c r="AT12" s="22">
        <f t="shared" si="10"/>
        <v>0</v>
      </c>
      <c r="AU12" s="22"/>
      <c r="AV12" s="23"/>
      <c r="AW12" s="56" t="str">
        <f t="shared" si="11"/>
        <v/>
      </c>
      <c r="AX12" s="22"/>
      <c r="AY12" s="18"/>
      <c r="AZ12" s="18"/>
      <c r="BA12" s="18">
        <f t="shared" si="12"/>
        <v>0</v>
      </c>
      <c r="BB12" s="18"/>
      <c r="BC12" s="19"/>
      <c r="BD12" s="52" t="str">
        <f t="shared" si="13"/>
        <v/>
      </c>
      <c r="BE12" s="18"/>
      <c r="BF12" s="20"/>
      <c r="BG12" s="20"/>
      <c r="BH12" s="20">
        <f t="shared" si="14"/>
        <v>0</v>
      </c>
      <c r="BI12" s="20"/>
      <c r="BJ12" s="21"/>
      <c r="BK12" s="54" t="str">
        <f t="shared" si="15"/>
        <v/>
      </c>
      <c r="BL12" s="20"/>
      <c r="BM12" s="22"/>
      <c r="BN12" s="22"/>
      <c r="BO12" s="22">
        <f t="shared" si="16"/>
        <v>0</v>
      </c>
      <c r="BP12" s="22"/>
      <c r="BQ12" s="23"/>
      <c r="BR12" s="23" t="str">
        <f t="shared" si="17"/>
        <v/>
      </c>
      <c r="BS12" s="22"/>
      <c r="BT12" s="24">
        <f t="shared" si="18"/>
        <v>0</v>
      </c>
      <c r="BU12" s="38"/>
    </row>
    <row r="13" spans="1:73" x14ac:dyDescent="0.25">
      <c r="A13" s="41"/>
      <c r="B13" s="40">
        <f t="shared" si="0"/>
        <v>0</v>
      </c>
      <c r="C13" s="39" t="str">
        <f>+IF(A13="","",VLOOKUP(A13,BASE!$A$1:$C$23,2))</f>
        <v/>
      </c>
      <c r="D13" s="5" t="str">
        <f>IF(A13="","",VLOOKUP(A13,BASE!$A$1:$C$23,3))</f>
        <v/>
      </c>
      <c r="E13" s="43"/>
      <c r="F13" s="44">
        <f t="shared" si="1"/>
        <v>0</v>
      </c>
      <c r="G13" s="44"/>
      <c r="H13" s="44"/>
      <c r="I13" s="10" t="str">
        <f t="shared" si="2"/>
        <v>RG</v>
      </c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11">
        <f t="shared" si="3"/>
        <v>0</v>
      </c>
      <c r="Y13" s="47"/>
      <c r="Z13" s="12">
        <f>+IF(X13&gt;=3,IF(G13=BASE!$L$3,BASE!$M$3,0),X13)</f>
        <v>0</v>
      </c>
      <c r="AA13" s="17">
        <f t="shared" si="4"/>
        <v>0</v>
      </c>
      <c r="AB13" s="17" t="str">
        <f t="shared" si="5"/>
        <v/>
      </c>
      <c r="AC13" s="48"/>
      <c r="AD13" s="49"/>
      <c r="AE13" s="49"/>
      <c r="AF13" s="18">
        <f t="shared" si="6"/>
        <v>0</v>
      </c>
      <c r="AG13" s="49"/>
      <c r="AH13" s="51"/>
      <c r="AI13" s="52" t="str">
        <f t="shared" si="7"/>
        <v/>
      </c>
      <c r="AJ13" s="50"/>
      <c r="AK13" s="20"/>
      <c r="AL13" s="20"/>
      <c r="AM13" s="20">
        <f t="shared" si="8"/>
        <v>0</v>
      </c>
      <c r="AN13" s="20"/>
      <c r="AO13" s="21"/>
      <c r="AP13" s="54" t="str">
        <f t="shared" si="9"/>
        <v/>
      </c>
      <c r="AQ13" s="20"/>
      <c r="AR13" s="22"/>
      <c r="AS13" s="22"/>
      <c r="AT13" s="22">
        <f t="shared" si="10"/>
        <v>0</v>
      </c>
      <c r="AU13" s="22"/>
      <c r="AV13" s="23"/>
      <c r="AW13" s="56" t="str">
        <f t="shared" si="11"/>
        <v/>
      </c>
      <c r="AX13" s="22"/>
      <c r="AY13" s="18"/>
      <c r="AZ13" s="18"/>
      <c r="BA13" s="18">
        <f t="shared" si="12"/>
        <v>0</v>
      </c>
      <c r="BB13" s="18"/>
      <c r="BC13" s="19"/>
      <c r="BD13" s="52" t="str">
        <f t="shared" si="13"/>
        <v/>
      </c>
      <c r="BE13" s="18"/>
      <c r="BF13" s="20"/>
      <c r="BG13" s="20"/>
      <c r="BH13" s="20">
        <f t="shared" si="14"/>
        <v>0</v>
      </c>
      <c r="BI13" s="20"/>
      <c r="BJ13" s="21"/>
      <c r="BK13" s="54" t="str">
        <f t="shared" si="15"/>
        <v/>
      </c>
      <c r="BL13" s="20"/>
      <c r="BM13" s="22"/>
      <c r="BN13" s="22"/>
      <c r="BO13" s="22">
        <f t="shared" si="16"/>
        <v>0</v>
      </c>
      <c r="BP13" s="22"/>
      <c r="BQ13" s="23"/>
      <c r="BR13" s="23" t="str">
        <f t="shared" si="17"/>
        <v/>
      </c>
      <c r="BS13" s="22"/>
      <c r="BT13" s="24">
        <f t="shared" si="18"/>
        <v>0</v>
      </c>
      <c r="BU13" s="38"/>
    </row>
    <row r="14" spans="1:73" x14ac:dyDescent="0.25">
      <c r="A14" s="41"/>
      <c r="B14" s="40">
        <f t="shared" si="0"/>
        <v>0</v>
      </c>
      <c r="C14" s="39" t="str">
        <f>+IF(A14="","",VLOOKUP(A14,BASE!$A$1:$C$23,2))</f>
        <v/>
      </c>
      <c r="D14" s="5" t="str">
        <f>IF(A14="","",VLOOKUP(A14,BASE!$A$1:$C$23,3))</f>
        <v/>
      </c>
      <c r="E14" s="43"/>
      <c r="F14" s="44">
        <f t="shared" si="1"/>
        <v>0</v>
      </c>
      <c r="G14" s="44"/>
      <c r="H14" s="44"/>
      <c r="I14" s="10" t="str">
        <f t="shared" si="2"/>
        <v>RG</v>
      </c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11">
        <f t="shared" si="3"/>
        <v>0</v>
      </c>
      <c r="Y14" s="47"/>
      <c r="Z14" s="12">
        <f>+IF(X14&gt;=3,IF(G14=BASE!$L$3,BASE!$M$3,0),X14)</f>
        <v>0</v>
      </c>
      <c r="AA14" s="17">
        <f t="shared" si="4"/>
        <v>0</v>
      </c>
      <c r="AB14" s="17" t="str">
        <f t="shared" si="5"/>
        <v/>
      </c>
      <c r="AC14" s="48"/>
      <c r="AD14" s="50"/>
      <c r="AE14" s="50"/>
      <c r="AF14" s="18">
        <f t="shared" si="6"/>
        <v>0</v>
      </c>
      <c r="AG14" s="50"/>
      <c r="AH14" s="51"/>
      <c r="AI14" s="52" t="str">
        <f t="shared" si="7"/>
        <v/>
      </c>
      <c r="AJ14" s="50"/>
      <c r="AK14" s="20"/>
      <c r="AL14" s="20"/>
      <c r="AM14" s="20">
        <f t="shared" si="8"/>
        <v>0</v>
      </c>
      <c r="AN14" s="20"/>
      <c r="AO14" s="21"/>
      <c r="AP14" s="54" t="str">
        <f t="shared" si="9"/>
        <v/>
      </c>
      <c r="AQ14" s="20"/>
      <c r="AR14" s="22"/>
      <c r="AS14" s="22"/>
      <c r="AT14" s="22">
        <f t="shared" si="10"/>
        <v>0</v>
      </c>
      <c r="AU14" s="22"/>
      <c r="AV14" s="23"/>
      <c r="AW14" s="56" t="str">
        <f t="shared" si="11"/>
        <v/>
      </c>
      <c r="AX14" s="22"/>
      <c r="AY14" s="18"/>
      <c r="AZ14" s="18"/>
      <c r="BA14" s="18">
        <f t="shared" si="12"/>
        <v>0</v>
      </c>
      <c r="BB14" s="18"/>
      <c r="BC14" s="19"/>
      <c r="BD14" s="52" t="str">
        <f t="shared" si="13"/>
        <v/>
      </c>
      <c r="BE14" s="18"/>
      <c r="BF14" s="20"/>
      <c r="BG14" s="20"/>
      <c r="BH14" s="20">
        <f t="shared" si="14"/>
        <v>0</v>
      </c>
      <c r="BI14" s="20"/>
      <c r="BJ14" s="21"/>
      <c r="BK14" s="54" t="str">
        <f t="shared" si="15"/>
        <v/>
      </c>
      <c r="BL14" s="20"/>
      <c r="BM14" s="22"/>
      <c r="BN14" s="22"/>
      <c r="BO14" s="22">
        <f t="shared" si="16"/>
        <v>0</v>
      </c>
      <c r="BP14" s="22"/>
      <c r="BQ14" s="23"/>
      <c r="BR14" s="23" t="str">
        <f t="shared" si="17"/>
        <v/>
      </c>
      <c r="BS14" s="22"/>
      <c r="BT14" s="24">
        <f t="shared" si="18"/>
        <v>0</v>
      </c>
      <c r="BU14" s="38"/>
    </row>
    <row r="15" spans="1:73" x14ac:dyDescent="0.25">
      <c r="A15" s="41"/>
      <c r="B15" s="40">
        <f t="shared" si="0"/>
        <v>0</v>
      </c>
      <c r="C15" s="39" t="str">
        <f>+IF(A15="","",VLOOKUP(A15,BASE!$A$1:$C$23,2))</f>
        <v/>
      </c>
      <c r="D15" s="5" t="str">
        <f>IF(A15="","",VLOOKUP(A15,BASE!$A$1:$C$23,3))</f>
        <v/>
      </c>
      <c r="E15" s="43"/>
      <c r="F15" s="44">
        <f t="shared" si="1"/>
        <v>0</v>
      </c>
      <c r="G15" s="44"/>
      <c r="H15" s="44"/>
      <c r="I15" s="10" t="str">
        <f t="shared" si="2"/>
        <v>RG</v>
      </c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11">
        <f t="shared" si="3"/>
        <v>0</v>
      </c>
      <c r="Y15" s="47"/>
      <c r="Z15" s="12">
        <f>+IF(X15&gt;=3,IF(G15=BASE!$L$3,BASE!$M$3,0),X15)</f>
        <v>0</v>
      </c>
      <c r="AA15" s="17">
        <f t="shared" si="4"/>
        <v>0</v>
      </c>
      <c r="AB15" s="17" t="str">
        <f t="shared" si="5"/>
        <v/>
      </c>
      <c r="AC15" s="48"/>
      <c r="AD15" s="50"/>
      <c r="AE15" s="50"/>
      <c r="AF15" s="18">
        <f t="shared" si="6"/>
        <v>0</v>
      </c>
      <c r="AG15" s="50"/>
      <c r="AH15" s="51"/>
      <c r="AI15" s="52" t="str">
        <f t="shared" si="7"/>
        <v/>
      </c>
      <c r="AJ15" s="50"/>
      <c r="AK15" s="20"/>
      <c r="AL15" s="20"/>
      <c r="AM15" s="20">
        <f t="shared" si="8"/>
        <v>0</v>
      </c>
      <c r="AN15" s="20"/>
      <c r="AO15" s="21"/>
      <c r="AP15" s="54" t="str">
        <f t="shared" si="9"/>
        <v/>
      </c>
      <c r="AQ15" s="20"/>
      <c r="AR15" s="22"/>
      <c r="AS15" s="22"/>
      <c r="AT15" s="22">
        <f t="shared" si="10"/>
        <v>0</v>
      </c>
      <c r="AU15" s="22"/>
      <c r="AV15" s="23"/>
      <c r="AW15" s="56" t="str">
        <f t="shared" si="11"/>
        <v/>
      </c>
      <c r="AX15" s="22"/>
      <c r="AY15" s="18"/>
      <c r="AZ15" s="18"/>
      <c r="BA15" s="18">
        <f t="shared" si="12"/>
        <v>0</v>
      </c>
      <c r="BB15" s="18"/>
      <c r="BC15" s="19"/>
      <c r="BD15" s="52" t="str">
        <f t="shared" si="13"/>
        <v/>
      </c>
      <c r="BE15" s="18"/>
      <c r="BF15" s="20"/>
      <c r="BG15" s="20"/>
      <c r="BH15" s="20">
        <f t="shared" si="14"/>
        <v>0</v>
      </c>
      <c r="BI15" s="20"/>
      <c r="BJ15" s="21"/>
      <c r="BK15" s="54" t="str">
        <f t="shared" si="15"/>
        <v/>
      </c>
      <c r="BL15" s="20"/>
      <c r="BM15" s="22"/>
      <c r="BN15" s="22"/>
      <c r="BO15" s="22">
        <f t="shared" si="16"/>
        <v>0</v>
      </c>
      <c r="BP15" s="22"/>
      <c r="BQ15" s="23"/>
      <c r="BR15" s="23" t="str">
        <f t="shared" si="17"/>
        <v/>
      </c>
      <c r="BS15" s="22"/>
      <c r="BT15" s="24">
        <f t="shared" si="18"/>
        <v>0</v>
      </c>
      <c r="BU15" s="38"/>
    </row>
    <row r="16" spans="1:73" x14ac:dyDescent="0.25">
      <c r="A16" s="41"/>
      <c r="B16" s="40">
        <f t="shared" si="0"/>
        <v>0</v>
      </c>
      <c r="C16" s="39" t="str">
        <f>+IF(A16="","",VLOOKUP(A16,BASE!$A$1:$C$23,2))</f>
        <v/>
      </c>
      <c r="D16" s="5" t="str">
        <f>IF(A16="","",VLOOKUP(A16,BASE!$A$1:$C$23,3))</f>
        <v/>
      </c>
      <c r="E16" s="43"/>
      <c r="F16" s="44">
        <f t="shared" si="1"/>
        <v>0</v>
      </c>
      <c r="G16" s="44"/>
      <c r="H16" s="44"/>
      <c r="I16" s="10" t="str">
        <f t="shared" si="2"/>
        <v>RG</v>
      </c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11">
        <f t="shared" si="3"/>
        <v>0</v>
      </c>
      <c r="Y16" s="47"/>
      <c r="Z16" s="12">
        <f>+IF(X16&gt;=3,IF(G16=BASE!$L$3,BASE!$M$3,0),X16)</f>
        <v>0</v>
      </c>
      <c r="AA16" s="17">
        <f t="shared" si="4"/>
        <v>0</v>
      </c>
      <c r="AB16" s="17" t="str">
        <f t="shared" si="5"/>
        <v/>
      </c>
      <c r="AC16" s="48"/>
      <c r="AD16" s="50"/>
      <c r="AE16" s="50"/>
      <c r="AF16" s="18">
        <f t="shared" si="6"/>
        <v>0</v>
      </c>
      <c r="AG16" s="50"/>
      <c r="AH16" s="51"/>
      <c r="AI16" s="52" t="str">
        <f t="shared" si="7"/>
        <v/>
      </c>
      <c r="AJ16" s="50"/>
      <c r="AK16" s="20"/>
      <c r="AL16" s="20"/>
      <c r="AM16" s="20">
        <f t="shared" si="8"/>
        <v>0</v>
      </c>
      <c r="AN16" s="20"/>
      <c r="AO16" s="21"/>
      <c r="AP16" s="54" t="str">
        <f t="shared" si="9"/>
        <v/>
      </c>
      <c r="AQ16" s="20"/>
      <c r="AR16" s="22"/>
      <c r="AS16" s="22"/>
      <c r="AT16" s="22">
        <f t="shared" si="10"/>
        <v>0</v>
      </c>
      <c r="AU16" s="22"/>
      <c r="AV16" s="23"/>
      <c r="AW16" s="56" t="str">
        <f t="shared" si="11"/>
        <v/>
      </c>
      <c r="AX16" s="22"/>
      <c r="AY16" s="18"/>
      <c r="AZ16" s="18"/>
      <c r="BA16" s="18">
        <f t="shared" si="12"/>
        <v>0</v>
      </c>
      <c r="BB16" s="18"/>
      <c r="BC16" s="19"/>
      <c r="BD16" s="52" t="str">
        <f t="shared" si="13"/>
        <v/>
      </c>
      <c r="BE16" s="18"/>
      <c r="BF16" s="20"/>
      <c r="BG16" s="20"/>
      <c r="BH16" s="20">
        <f t="shared" si="14"/>
        <v>0</v>
      </c>
      <c r="BI16" s="20"/>
      <c r="BJ16" s="21"/>
      <c r="BK16" s="54" t="str">
        <f t="shared" si="15"/>
        <v/>
      </c>
      <c r="BL16" s="20"/>
      <c r="BM16" s="22"/>
      <c r="BN16" s="22"/>
      <c r="BO16" s="22">
        <f t="shared" si="16"/>
        <v>0</v>
      </c>
      <c r="BP16" s="22"/>
      <c r="BQ16" s="23"/>
      <c r="BR16" s="23" t="str">
        <f t="shared" si="17"/>
        <v/>
      </c>
      <c r="BS16" s="22"/>
      <c r="BT16" s="24">
        <f t="shared" si="18"/>
        <v>0</v>
      </c>
      <c r="BU16" s="38"/>
    </row>
    <row r="17" spans="1:73" x14ac:dyDescent="0.25">
      <c r="A17" s="41"/>
      <c r="B17" s="40">
        <f t="shared" si="0"/>
        <v>0</v>
      </c>
      <c r="C17" s="39" t="str">
        <f>+IF(A17="","",VLOOKUP(A17,BASE!$A$1:$C$23,2))</f>
        <v/>
      </c>
      <c r="D17" s="5" t="str">
        <f>IF(A17="","",VLOOKUP(A17,BASE!$A$1:$C$23,3))</f>
        <v/>
      </c>
      <c r="E17" s="43"/>
      <c r="F17" s="44">
        <f t="shared" si="1"/>
        <v>0</v>
      </c>
      <c r="G17" s="44"/>
      <c r="H17" s="44"/>
      <c r="I17" s="10" t="str">
        <f t="shared" si="2"/>
        <v>RG</v>
      </c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11">
        <f t="shared" si="3"/>
        <v>0</v>
      </c>
      <c r="Y17" s="47"/>
      <c r="Z17" s="12">
        <f>+IF(X17&gt;=3,IF(G17=BASE!$L$3,BASE!$M$3,0),X17)</f>
        <v>0</v>
      </c>
      <c r="AA17" s="17">
        <f t="shared" si="4"/>
        <v>0</v>
      </c>
      <c r="AB17" s="17" t="str">
        <f t="shared" si="5"/>
        <v/>
      </c>
      <c r="AC17" s="48"/>
      <c r="AD17" s="50"/>
      <c r="AE17" s="50"/>
      <c r="AF17" s="18">
        <f t="shared" si="6"/>
        <v>0</v>
      </c>
      <c r="AG17" s="50"/>
      <c r="AH17" s="51"/>
      <c r="AI17" s="52" t="str">
        <f t="shared" si="7"/>
        <v/>
      </c>
      <c r="AJ17" s="50"/>
      <c r="AK17" s="20"/>
      <c r="AL17" s="20"/>
      <c r="AM17" s="20">
        <f t="shared" si="8"/>
        <v>0</v>
      </c>
      <c r="AN17" s="20"/>
      <c r="AO17" s="21"/>
      <c r="AP17" s="54" t="str">
        <f t="shared" si="9"/>
        <v/>
      </c>
      <c r="AQ17" s="20"/>
      <c r="AR17" s="22"/>
      <c r="AS17" s="22"/>
      <c r="AT17" s="22">
        <f t="shared" si="10"/>
        <v>0</v>
      </c>
      <c r="AU17" s="22"/>
      <c r="AV17" s="23"/>
      <c r="AW17" s="56" t="str">
        <f t="shared" si="11"/>
        <v/>
      </c>
      <c r="AX17" s="22"/>
      <c r="AY17" s="18"/>
      <c r="AZ17" s="18"/>
      <c r="BA17" s="18">
        <f t="shared" si="12"/>
        <v>0</v>
      </c>
      <c r="BB17" s="18"/>
      <c r="BC17" s="19"/>
      <c r="BD17" s="52" t="str">
        <f t="shared" si="13"/>
        <v/>
      </c>
      <c r="BE17" s="18"/>
      <c r="BF17" s="20"/>
      <c r="BG17" s="20"/>
      <c r="BH17" s="20">
        <f t="shared" si="14"/>
        <v>0</v>
      </c>
      <c r="BI17" s="20"/>
      <c r="BJ17" s="21"/>
      <c r="BK17" s="54" t="str">
        <f t="shared" si="15"/>
        <v/>
      </c>
      <c r="BL17" s="20"/>
      <c r="BM17" s="22"/>
      <c r="BN17" s="22"/>
      <c r="BO17" s="22">
        <f t="shared" si="16"/>
        <v>0</v>
      </c>
      <c r="BP17" s="22"/>
      <c r="BQ17" s="23"/>
      <c r="BR17" s="23" t="str">
        <f t="shared" si="17"/>
        <v/>
      </c>
      <c r="BS17" s="22"/>
      <c r="BT17" s="24">
        <f t="shared" si="18"/>
        <v>0</v>
      </c>
      <c r="BU17" s="38"/>
    </row>
    <row r="18" spans="1:73" x14ac:dyDescent="0.25">
      <c r="A18" s="41"/>
      <c r="B18" s="40">
        <f t="shared" si="0"/>
        <v>0</v>
      </c>
      <c r="C18" s="39" t="str">
        <f>+IF(A18="","",VLOOKUP(A18,BASE!$A$1:$C$23,2))</f>
        <v/>
      </c>
      <c r="D18" s="5" t="str">
        <f>IF(A18="","",VLOOKUP(A18,BASE!$A$1:$C$23,3))</f>
        <v/>
      </c>
      <c r="E18" s="43"/>
      <c r="F18" s="44">
        <f t="shared" si="1"/>
        <v>0</v>
      </c>
      <c r="G18" s="44"/>
      <c r="H18" s="44"/>
      <c r="I18" s="10" t="str">
        <f t="shared" si="2"/>
        <v>RG</v>
      </c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11">
        <f t="shared" si="3"/>
        <v>0</v>
      </c>
      <c r="Y18" s="47"/>
      <c r="Z18" s="12">
        <f>+IF(X18&gt;=3,IF(G18=BASE!$L$3,BASE!$M$3,0),X18)</f>
        <v>0</v>
      </c>
      <c r="AA18" s="17">
        <f t="shared" si="4"/>
        <v>0</v>
      </c>
      <c r="AB18" s="17" t="str">
        <f t="shared" si="5"/>
        <v/>
      </c>
      <c r="AC18" s="48"/>
      <c r="AD18" s="50"/>
      <c r="AE18" s="50"/>
      <c r="AF18" s="18">
        <f t="shared" si="6"/>
        <v>0</v>
      </c>
      <c r="AG18" s="50"/>
      <c r="AH18" s="51"/>
      <c r="AI18" s="52" t="str">
        <f t="shared" si="7"/>
        <v/>
      </c>
      <c r="AJ18" s="50"/>
      <c r="AK18" s="20"/>
      <c r="AL18" s="20"/>
      <c r="AM18" s="20">
        <f t="shared" si="8"/>
        <v>0</v>
      </c>
      <c r="AN18" s="20"/>
      <c r="AO18" s="21"/>
      <c r="AP18" s="54" t="str">
        <f t="shared" si="9"/>
        <v/>
      </c>
      <c r="AQ18" s="20"/>
      <c r="AR18" s="22"/>
      <c r="AS18" s="22"/>
      <c r="AT18" s="22">
        <f t="shared" si="10"/>
        <v>0</v>
      </c>
      <c r="AU18" s="22"/>
      <c r="AV18" s="23"/>
      <c r="AW18" s="56" t="str">
        <f t="shared" si="11"/>
        <v/>
      </c>
      <c r="AX18" s="22"/>
      <c r="AY18" s="18"/>
      <c r="AZ18" s="18"/>
      <c r="BA18" s="18">
        <f t="shared" si="12"/>
        <v>0</v>
      </c>
      <c r="BB18" s="18"/>
      <c r="BC18" s="19"/>
      <c r="BD18" s="52" t="str">
        <f t="shared" si="13"/>
        <v/>
      </c>
      <c r="BE18" s="18"/>
      <c r="BF18" s="20"/>
      <c r="BG18" s="20"/>
      <c r="BH18" s="20">
        <f t="shared" si="14"/>
        <v>0</v>
      </c>
      <c r="BI18" s="20"/>
      <c r="BJ18" s="21"/>
      <c r="BK18" s="54" t="str">
        <f t="shared" si="15"/>
        <v/>
      </c>
      <c r="BL18" s="20"/>
      <c r="BM18" s="22"/>
      <c r="BN18" s="22"/>
      <c r="BO18" s="22">
        <f t="shared" si="16"/>
        <v>0</v>
      </c>
      <c r="BP18" s="22"/>
      <c r="BQ18" s="23"/>
      <c r="BR18" s="23" t="str">
        <f t="shared" si="17"/>
        <v/>
      </c>
      <c r="BS18" s="22"/>
      <c r="BT18" s="24">
        <f t="shared" si="18"/>
        <v>0</v>
      </c>
      <c r="BU18" s="38"/>
    </row>
    <row r="19" spans="1:73" x14ac:dyDescent="0.25">
      <c r="A19" s="41"/>
      <c r="B19" s="40">
        <f t="shared" si="0"/>
        <v>0</v>
      </c>
      <c r="C19" s="39" t="str">
        <f>+IF(A19="","",VLOOKUP(A19,BASE!$A$1:$C$23,2))</f>
        <v/>
      </c>
      <c r="D19" s="5" t="str">
        <f>IF(A19="","",VLOOKUP(A19,BASE!$A$1:$C$23,3))</f>
        <v/>
      </c>
      <c r="E19" s="43"/>
      <c r="F19" s="44">
        <f t="shared" si="1"/>
        <v>0</v>
      </c>
      <c r="G19" s="44"/>
      <c r="H19" s="44"/>
      <c r="I19" s="10" t="str">
        <f t="shared" si="2"/>
        <v>RG</v>
      </c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11">
        <f t="shared" si="3"/>
        <v>0</v>
      </c>
      <c r="Y19" s="47"/>
      <c r="Z19" s="12">
        <f>+IF(X19&gt;=3,IF(G19=BASE!$L$3,BASE!$M$3,0),X19)</f>
        <v>0</v>
      </c>
      <c r="AA19" s="17">
        <f t="shared" si="4"/>
        <v>0</v>
      </c>
      <c r="AB19" s="17" t="str">
        <f t="shared" si="5"/>
        <v/>
      </c>
      <c r="AC19" s="48"/>
      <c r="AD19" s="50"/>
      <c r="AE19" s="50"/>
      <c r="AF19" s="18">
        <f t="shared" si="6"/>
        <v>0</v>
      </c>
      <c r="AG19" s="50"/>
      <c r="AH19" s="51"/>
      <c r="AI19" s="52" t="str">
        <f t="shared" si="7"/>
        <v/>
      </c>
      <c r="AJ19" s="50"/>
      <c r="AK19" s="20"/>
      <c r="AL19" s="20"/>
      <c r="AM19" s="20">
        <f t="shared" si="8"/>
        <v>0</v>
      </c>
      <c r="AN19" s="20"/>
      <c r="AO19" s="21"/>
      <c r="AP19" s="54" t="str">
        <f t="shared" si="9"/>
        <v/>
      </c>
      <c r="AQ19" s="20"/>
      <c r="AR19" s="22"/>
      <c r="AS19" s="22"/>
      <c r="AT19" s="22">
        <f t="shared" si="10"/>
        <v>0</v>
      </c>
      <c r="AU19" s="22"/>
      <c r="AV19" s="23"/>
      <c r="AW19" s="56" t="str">
        <f t="shared" si="11"/>
        <v/>
      </c>
      <c r="AX19" s="22"/>
      <c r="AY19" s="18"/>
      <c r="AZ19" s="18"/>
      <c r="BA19" s="18">
        <f t="shared" si="12"/>
        <v>0</v>
      </c>
      <c r="BB19" s="18"/>
      <c r="BC19" s="19"/>
      <c r="BD19" s="52" t="str">
        <f t="shared" si="13"/>
        <v/>
      </c>
      <c r="BE19" s="18"/>
      <c r="BF19" s="20"/>
      <c r="BG19" s="20"/>
      <c r="BH19" s="20">
        <f t="shared" si="14"/>
        <v>0</v>
      </c>
      <c r="BI19" s="20"/>
      <c r="BJ19" s="21"/>
      <c r="BK19" s="54" t="str">
        <f t="shared" si="15"/>
        <v/>
      </c>
      <c r="BL19" s="20"/>
      <c r="BM19" s="22"/>
      <c r="BN19" s="22"/>
      <c r="BO19" s="22">
        <f t="shared" si="16"/>
        <v>0</v>
      </c>
      <c r="BP19" s="22"/>
      <c r="BQ19" s="23"/>
      <c r="BR19" s="23" t="str">
        <f t="shared" si="17"/>
        <v/>
      </c>
      <c r="BS19" s="22"/>
      <c r="BT19" s="24">
        <f t="shared" si="18"/>
        <v>0</v>
      </c>
      <c r="BU19" s="38"/>
    </row>
    <row r="20" spans="1:73" x14ac:dyDescent="0.25">
      <c r="A20" s="41"/>
      <c r="B20" s="40">
        <f t="shared" si="0"/>
        <v>0</v>
      </c>
      <c r="C20" s="39" t="str">
        <f>+IF(A20="","",VLOOKUP(A20,BASE!$A$1:$C$23,2))</f>
        <v/>
      </c>
      <c r="D20" s="5" t="str">
        <f>IF(A20="","",VLOOKUP(A20,BASE!$A$1:$C$23,3))</f>
        <v/>
      </c>
      <c r="E20" s="43"/>
      <c r="F20" s="44">
        <f t="shared" si="1"/>
        <v>0</v>
      </c>
      <c r="G20" s="44"/>
      <c r="H20" s="44"/>
      <c r="I20" s="10" t="str">
        <f t="shared" si="2"/>
        <v>RG</v>
      </c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11">
        <f t="shared" si="3"/>
        <v>0</v>
      </c>
      <c r="Y20" s="47"/>
      <c r="Z20" s="12">
        <f>+IF(X20&gt;=3,IF(G20=BASE!$L$3,BASE!$M$3,0),X20)</f>
        <v>0</v>
      </c>
      <c r="AA20" s="17">
        <f t="shared" si="4"/>
        <v>0</v>
      </c>
      <c r="AB20" s="17" t="str">
        <f t="shared" si="5"/>
        <v/>
      </c>
      <c r="AC20" s="48"/>
      <c r="AD20" s="50"/>
      <c r="AE20" s="50"/>
      <c r="AF20" s="18">
        <f t="shared" si="6"/>
        <v>0</v>
      </c>
      <c r="AG20" s="50"/>
      <c r="AH20" s="51"/>
      <c r="AI20" s="52" t="str">
        <f t="shared" si="7"/>
        <v/>
      </c>
      <c r="AJ20" s="50"/>
      <c r="AK20" s="20"/>
      <c r="AL20" s="20"/>
      <c r="AM20" s="20">
        <f t="shared" si="8"/>
        <v>0</v>
      </c>
      <c r="AN20" s="20"/>
      <c r="AO20" s="21"/>
      <c r="AP20" s="54" t="str">
        <f t="shared" si="9"/>
        <v/>
      </c>
      <c r="AQ20" s="20"/>
      <c r="AR20" s="22"/>
      <c r="AS20" s="22"/>
      <c r="AT20" s="22">
        <f t="shared" si="10"/>
        <v>0</v>
      </c>
      <c r="AU20" s="22"/>
      <c r="AV20" s="23"/>
      <c r="AW20" s="56" t="str">
        <f t="shared" si="11"/>
        <v/>
      </c>
      <c r="AX20" s="22"/>
      <c r="AY20" s="18"/>
      <c r="AZ20" s="18"/>
      <c r="BA20" s="18">
        <f t="shared" si="12"/>
        <v>0</v>
      </c>
      <c r="BB20" s="18"/>
      <c r="BC20" s="19"/>
      <c r="BD20" s="52" t="str">
        <f t="shared" si="13"/>
        <v/>
      </c>
      <c r="BE20" s="18"/>
      <c r="BF20" s="20"/>
      <c r="BG20" s="20"/>
      <c r="BH20" s="20">
        <f t="shared" si="14"/>
        <v>0</v>
      </c>
      <c r="BI20" s="20"/>
      <c r="BJ20" s="21"/>
      <c r="BK20" s="54" t="str">
        <f t="shared" si="15"/>
        <v/>
      </c>
      <c r="BL20" s="20"/>
      <c r="BM20" s="22"/>
      <c r="BN20" s="22"/>
      <c r="BO20" s="22">
        <f t="shared" si="16"/>
        <v>0</v>
      </c>
      <c r="BP20" s="22"/>
      <c r="BQ20" s="23"/>
      <c r="BR20" s="23" t="str">
        <f t="shared" si="17"/>
        <v/>
      </c>
      <c r="BS20" s="22"/>
      <c r="BT20" s="24">
        <f t="shared" si="18"/>
        <v>0</v>
      </c>
      <c r="BU20" s="38"/>
    </row>
    <row r="21" spans="1:73" x14ac:dyDescent="0.25">
      <c r="A21" s="41"/>
      <c r="B21" s="40">
        <f t="shared" ref="B21:B38" si="19">+X21</f>
        <v>0</v>
      </c>
      <c r="C21" s="39" t="str">
        <f>+IF(A21="","",VLOOKUP(A21,BASE!$A$1:$C$23,2))</f>
        <v/>
      </c>
      <c r="D21" s="5" t="str">
        <f>IF(A21="","",VLOOKUP(A21,BASE!$A$1:$C$23,3))</f>
        <v/>
      </c>
      <c r="E21" s="43"/>
      <c r="F21" s="44">
        <f t="shared" ref="F21:F38" si="20">+X21</f>
        <v>0</v>
      </c>
      <c r="G21" s="44"/>
      <c r="H21" s="44"/>
      <c r="I21" s="10" t="str">
        <f t="shared" ref="I21:I38" si="21">+IF(H21="EDUC","EDUC",IF(H21="- 1 ANS","N-1",IF(H21="RUPTURE","RD",IF(G21="MTT","MTT",IF(BT21=0,"RG","EC")))))</f>
        <v>RG</v>
      </c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11">
        <f t="shared" ref="X21:X38" si="22">+IF(ISBLANK(J21),0,K21-J21+1)</f>
        <v>0</v>
      </c>
      <c r="Y21" s="47"/>
      <c r="Z21" s="12">
        <f>+IF(X21&gt;=3,IF(G21=BASE!$L$3,BASE!$M$3,0),X21)</f>
        <v>0</v>
      </c>
      <c r="AA21" s="17">
        <f t="shared" ref="AA21:AA38" si="23">+X21-Z21</f>
        <v>0</v>
      </c>
      <c r="AB21" s="17" t="str">
        <f t="shared" ref="AB21:AB38" si="24">IF(J21="","",YEAR(J21))</f>
        <v/>
      </c>
      <c r="AC21" s="48"/>
      <c r="AD21" s="50"/>
      <c r="AE21" s="50"/>
      <c r="AF21" s="18">
        <f t="shared" ref="AF21:AF38" si="25">+IF(ISBLANK(AD21),0,AE21-AD21+1)</f>
        <v>0</v>
      </c>
      <c r="AG21" s="50"/>
      <c r="AH21" s="51"/>
      <c r="AI21" s="52" t="str">
        <f t="shared" ref="AI21:AI38" si="26">IF(AJ21="","",AJ21/AF21)</f>
        <v/>
      </c>
      <c r="AJ21" s="50"/>
      <c r="AK21" s="20"/>
      <c r="AL21" s="20"/>
      <c r="AM21" s="20">
        <f t="shared" ref="AM21:AM38" si="27">+IF(ISBLANK(AK21),0,AL21-AK21+1)</f>
        <v>0</v>
      </c>
      <c r="AN21" s="20"/>
      <c r="AO21" s="21"/>
      <c r="AP21" s="54" t="str">
        <f t="shared" ref="AP21:AP38" si="28">IF(AQ21="","",AQ21/AM21)</f>
        <v/>
      </c>
      <c r="AQ21" s="20"/>
      <c r="AR21" s="22"/>
      <c r="AS21" s="22"/>
      <c r="AT21" s="22">
        <f t="shared" ref="AT21:AT38" si="29">+IF(ISBLANK(AR21),0,AS21-AR21+1)</f>
        <v>0</v>
      </c>
      <c r="AU21" s="22"/>
      <c r="AV21" s="23"/>
      <c r="AW21" s="56" t="str">
        <f t="shared" ref="AW21:AW38" si="30">IF(AX21="","",AX21/AT21)</f>
        <v/>
      </c>
      <c r="AX21" s="22"/>
      <c r="AY21" s="18"/>
      <c r="AZ21" s="18"/>
      <c r="BA21" s="18">
        <f t="shared" ref="BA21:BA38" si="31">+IF(ISBLANK(AY21),0,AZ21-AY21+1)</f>
        <v>0</v>
      </c>
      <c r="BB21" s="18"/>
      <c r="BC21" s="19"/>
      <c r="BD21" s="52" t="str">
        <f t="shared" ref="BD21:BD38" si="32">IF(BE21="","",BE21/BA21)</f>
        <v/>
      </c>
      <c r="BE21" s="18"/>
      <c r="BF21" s="20"/>
      <c r="BG21" s="20"/>
      <c r="BH21" s="20">
        <f t="shared" ref="BH21:BH38" si="33">+IF(ISBLANK(BF21),0,BG21-BF21+1)</f>
        <v>0</v>
      </c>
      <c r="BI21" s="20"/>
      <c r="BJ21" s="21"/>
      <c r="BK21" s="54" t="str">
        <f t="shared" ref="BK21:BK38" si="34">IF(BL21="","",BL21/BH21)</f>
        <v/>
      </c>
      <c r="BL21" s="20"/>
      <c r="BM21" s="22"/>
      <c r="BN21" s="22"/>
      <c r="BO21" s="22">
        <f t="shared" ref="BO21:BO38" si="35">+IF(ISBLANK(BM21),0,BN21-BM21+1)</f>
        <v>0</v>
      </c>
      <c r="BP21" s="22"/>
      <c r="BQ21" s="23"/>
      <c r="BR21" s="23" t="str">
        <f t="shared" ref="BR21:BR38" si="36">IF(BS21="","",BS21/BO21)</f>
        <v/>
      </c>
      <c r="BS21" s="22"/>
      <c r="BT21" s="24">
        <f t="shared" ref="BT21:BT38" si="37">+AA21-AF21-AM21-AT21-BA21-BH21-BO21</f>
        <v>0</v>
      </c>
      <c r="BU21" s="38"/>
    </row>
    <row r="22" spans="1:73" x14ac:dyDescent="0.25">
      <c r="A22" s="41"/>
      <c r="B22" s="40">
        <f t="shared" si="19"/>
        <v>0</v>
      </c>
      <c r="C22" s="39" t="str">
        <f>+IF(A22="","",VLOOKUP(A22,BASE!$A$1:$C$23,2))</f>
        <v/>
      </c>
      <c r="D22" s="5" t="str">
        <f>IF(A22="","",VLOOKUP(A22,BASE!$A$1:$C$23,3))</f>
        <v/>
      </c>
      <c r="E22" s="43"/>
      <c r="F22" s="44">
        <f t="shared" si="20"/>
        <v>0</v>
      </c>
      <c r="G22" s="44"/>
      <c r="H22" s="44"/>
      <c r="I22" s="10" t="str">
        <f t="shared" si="21"/>
        <v>RG</v>
      </c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11">
        <f t="shared" si="22"/>
        <v>0</v>
      </c>
      <c r="Y22" s="47"/>
      <c r="Z22" s="12">
        <f>+IF(X22&gt;=3,IF(G22=BASE!$L$3,BASE!$M$3,0),X22)</f>
        <v>0</v>
      </c>
      <c r="AA22" s="17">
        <f t="shared" si="23"/>
        <v>0</v>
      </c>
      <c r="AB22" s="17" t="str">
        <f t="shared" si="24"/>
        <v/>
      </c>
      <c r="AC22" s="48"/>
      <c r="AD22" s="50"/>
      <c r="AE22" s="50"/>
      <c r="AF22" s="18">
        <f t="shared" si="25"/>
        <v>0</v>
      </c>
      <c r="AG22" s="50"/>
      <c r="AH22" s="51"/>
      <c r="AI22" s="52" t="str">
        <f t="shared" si="26"/>
        <v/>
      </c>
      <c r="AJ22" s="50"/>
      <c r="AK22" s="20"/>
      <c r="AL22" s="20"/>
      <c r="AM22" s="20">
        <f t="shared" si="27"/>
        <v>0</v>
      </c>
      <c r="AN22" s="20"/>
      <c r="AO22" s="21"/>
      <c r="AP22" s="54" t="str">
        <f t="shared" si="28"/>
        <v/>
      </c>
      <c r="AQ22" s="20"/>
      <c r="AR22" s="22"/>
      <c r="AS22" s="22"/>
      <c r="AT22" s="22">
        <f t="shared" si="29"/>
        <v>0</v>
      </c>
      <c r="AU22" s="22"/>
      <c r="AV22" s="23"/>
      <c r="AW22" s="56" t="str">
        <f t="shared" si="30"/>
        <v/>
      </c>
      <c r="AX22" s="22"/>
      <c r="AY22" s="18"/>
      <c r="AZ22" s="18"/>
      <c r="BA22" s="18">
        <f t="shared" si="31"/>
        <v>0</v>
      </c>
      <c r="BB22" s="18"/>
      <c r="BC22" s="19"/>
      <c r="BD22" s="52" t="str">
        <f t="shared" si="32"/>
        <v/>
      </c>
      <c r="BE22" s="18"/>
      <c r="BF22" s="20"/>
      <c r="BG22" s="20"/>
      <c r="BH22" s="20">
        <f t="shared" si="33"/>
        <v>0</v>
      </c>
      <c r="BI22" s="20"/>
      <c r="BJ22" s="21"/>
      <c r="BK22" s="54" t="str">
        <f t="shared" si="34"/>
        <v/>
      </c>
      <c r="BL22" s="20"/>
      <c r="BM22" s="22"/>
      <c r="BN22" s="22"/>
      <c r="BO22" s="22">
        <f t="shared" si="35"/>
        <v>0</v>
      </c>
      <c r="BP22" s="22"/>
      <c r="BQ22" s="23"/>
      <c r="BR22" s="23" t="str">
        <f t="shared" si="36"/>
        <v/>
      </c>
      <c r="BS22" s="22"/>
      <c r="BT22" s="24">
        <f t="shared" si="37"/>
        <v>0</v>
      </c>
      <c r="BU22" s="38"/>
    </row>
    <row r="23" spans="1:73" x14ac:dyDescent="0.25">
      <c r="A23" s="41"/>
      <c r="B23" s="40">
        <f t="shared" si="19"/>
        <v>0</v>
      </c>
      <c r="C23" s="39" t="str">
        <f>+IF(A23="","",VLOOKUP(A23,BASE!$A$1:$C$23,2))</f>
        <v/>
      </c>
      <c r="D23" s="5" t="str">
        <f>IF(A23="","",VLOOKUP(A23,BASE!$A$1:$C$23,3))</f>
        <v/>
      </c>
      <c r="E23" s="43"/>
      <c r="F23" s="44">
        <f t="shared" si="20"/>
        <v>0</v>
      </c>
      <c r="G23" s="44"/>
      <c r="H23" s="44"/>
      <c r="I23" s="10" t="str">
        <f t="shared" si="21"/>
        <v>RG</v>
      </c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11">
        <f t="shared" si="22"/>
        <v>0</v>
      </c>
      <c r="Y23" s="47"/>
      <c r="Z23" s="12">
        <f>+IF(X23&gt;=3,IF(G23=BASE!$L$3,BASE!$M$3,0),X23)</f>
        <v>0</v>
      </c>
      <c r="AA23" s="17">
        <f t="shared" si="23"/>
        <v>0</v>
      </c>
      <c r="AB23" s="17" t="str">
        <f t="shared" si="24"/>
        <v/>
      </c>
      <c r="AC23" s="48"/>
      <c r="AD23" s="50"/>
      <c r="AE23" s="50"/>
      <c r="AF23" s="18">
        <f t="shared" si="25"/>
        <v>0</v>
      </c>
      <c r="AG23" s="50"/>
      <c r="AH23" s="51"/>
      <c r="AI23" s="52" t="str">
        <f t="shared" si="26"/>
        <v/>
      </c>
      <c r="AJ23" s="50"/>
      <c r="AK23" s="20"/>
      <c r="AL23" s="20"/>
      <c r="AM23" s="20">
        <f t="shared" si="27"/>
        <v>0</v>
      </c>
      <c r="AN23" s="20"/>
      <c r="AO23" s="21"/>
      <c r="AP23" s="54" t="str">
        <f t="shared" si="28"/>
        <v/>
      </c>
      <c r="AQ23" s="20"/>
      <c r="AR23" s="22"/>
      <c r="AS23" s="22"/>
      <c r="AT23" s="22">
        <f t="shared" si="29"/>
        <v>0</v>
      </c>
      <c r="AU23" s="22"/>
      <c r="AV23" s="23"/>
      <c r="AW23" s="56" t="str">
        <f t="shared" si="30"/>
        <v/>
      </c>
      <c r="AX23" s="22"/>
      <c r="AY23" s="18"/>
      <c r="AZ23" s="18"/>
      <c r="BA23" s="18">
        <f t="shared" si="31"/>
        <v>0</v>
      </c>
      <c r="BB23" s="18"/>
      <c r="BC23" s="19"/>
      <c r="BD23" s="52" t="str">
        <f t="shared" si="32"/>
        <v/>
      </c>
      <c r="BE23" s="18"/>
      <c r="BF23" s="20"/>
      <c r="BG23" s="20"/>
      <c r="BH23" s="20">
        <f t="shared" si="33"/>
        <v>0</v>
      </c>
      <c r="BI23" s="20"/>
      <c r="BJ23" s="21"/>
      <c r="BK23" s="54" t="str">
        <f t="shared" si="34"/>
        <v/>
      </c>
      <c r="BL23" s="20"/>
      <c r="BM23" s="22"/>
      <c r="BN23" s="22"/>
      <c r="BO23" s="22">
        <f t="shared" si="35"/>
        <v>0</v>
      </c>
      <c r="BP23" s="22"/>
      <c r="BQ23" s="23"/>
      <c r="BR23" s="23" t="str">
        <f t="shared" si="36"/>
        <v/>
      </c>
      <c r="BS23" s="22"/>
      <c r="BT23" s="24">
        <f t="shared" si="37"/>
        <v>0</v>
      </c>
      <c r="BU23" s="38"/>
    </row>
    <row r="24" spans="1:73" x14ac:dyDescent="0.25">
      <c r="A24" s="41"/>
      <c r="B24" s="40">
        <f t="shared" si="19"/>
        <v>0</v>
      </c>
      <c r="C24" s="39" t="str">
        <f>+IF(A24="","",VLOOKUP(A24,BASE!$A$1:$C$23,2))</f>
        <v/>
      </c>
      <c r="D24" s="5" t="str">
        <f>IF(A24="","",VLOOKUP(A24,BASE!$A$1:$C$23,3))</f>
        <v/>
      </c>
      <c r="E24" s="43"/>
      <c r="F24" s="44">
        <f t="shared" si="20"/>
        <v>0</v>
      </c>
      <c r="G24" s="44"/>
      <c r="H24" s="44"/>
      <c r="I24" s="10" t="str">
        <f t="shared" si="21"/>
        <v>RG</v>
      </c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11">
        <f t="shared" si="22"/>
        <v>0</v>
      </c>
      <c r="Y24" s="47"/>
      <c r="Z24" s="12">
        <f>+IF(X24&gt;=3,IF(G24=BASE!$L$3,BASE!$M$3,0),X24)</f>
        <v>0</v>
      </c>
      <c r="AA24" s="17">
        <f t="shared" si="23"/>
        <v>0</v>
      </c>
      <c r="AB24" s="17" t="str">
        <f t="shared" si="24"/>
        <v/>
      </c>
      <c r="AC24" s="48"/>
      <c r="AD24" s="50"/>
      <c r="AE24" s="50"/>
      <c r="AF24" s="18">
        <f t="shared" si="25"/>
        <v>0</v>
      </c>
      <c r="AG24" s="50"/>
      <c r="AH24" s="51"/>
      <c r="AI24" s="52" t="str">
        <f t="shared" si="26"/>
        <v/>
      </c>
      <c r="AJ24" s="50"/>
      <c r="AK24" s="20"/>
      <c r="AL24" s="20"/>
      <c r="AM24" s="20">
        <f t="shared" si="27"/>
        <v>0</v>
      </c>
      <c r="AN24" s="20"/>
      <c r="AO24" s="21"/>
      <c r="AP24" s="54" t="str">
        <f t="shared" si="28"/>
        <v/>
      </c>
      <c r="AQ24" s="20"/>
      <c r="AR24" s="22"/>
      <c r="AS24" s="22"/>
      <c r="AT24" s="22">
        <f t="shared" si="29"/>
        <v>0</v>
      </c>
      <c r="AU24" s="22"/>
      <c r="AV24" s="23"/>
      <c r="AW24" s="56" t="str">
        <f t="shared" si="30"/>
        <v/>
      </c>
      <c r="AX24" s="22"/>
      <c r="AY24" s="18"/>
      <c r="AZ24" s="18"/>
      <c r="BA24" s="18">
        <f t="shared" si="31"/>
        <v>0</v>
      </c>
      <c r="BB24" s="18"/>
      <c r="BC24" s="19"/>
      <c r="BD24" s="52" t="str">
        <f t="shared" si="32"/>
        <v/>
      </c>
      <c r="BE24" s="18"/>
      <c r="BF24" s="20"/>
      <c r="BG24" s="20"/>
      <c r="BH24" s="20">
        <f t="shared" si="33"/>
        <v>0</v>
      </c>
      <c r="BI24" s="20"/>
      <c r="BJ24" s="21"/>
      <c r="BK24" s="54" t="str">
        <f t="shared" si="34"/>
        <v/>
      </c>
      <c r="BL24" s="20"/>
      <c r="BM24" s="22"/>
      <c r="BN24" s="22"/>
      <c r="BO24" s="22">
        <f t="shared" si="35"/>
        <v>0</v>
      </c>
      <c r="BP24" s="22"/>
      <c r="BQ24" s="23"/>
      <c r="BR24" s="23" t="str">
        <f t="shared" si="36"/>
        <v/>
      </c>
      <c r="BS24" s="22"/>
      <c r="BT24" s="24">
        <f t="shared" si="37"/>
        <v>0</v>
      </c>
      <c r="BU24" s="38"/>
    </row>
    <row r="25" spans="1:73" x14ac:dyDescent="0.25">
      <c r="A25" s="41"/>
      <c r="B25" s="40">
        <f t="shared" si="19"/>
        <v>0</v>
      </c>
      <c r="C25" s="39" t="str">
        <f>+IF(A25="","",VLOOKUP(A25,BASE!$A$1:$C$23,2))</f>
        <v/>
      </c>
      <c r="D25" s="5" t="str">
        <f>IF(A25="","",VLOOKUP(A25,BASE!$A$1:$C$23,3))</f>
        <v/>
      </c>
      <c r="E25" s="43"/>
      <c r="F25" s="44">
        <f t="shared" si="20"/>
        <v>0</v>
      </c>
      <c r="G25" s="44"/>
      <c r="H25" s="44"/>
      <c r="I25" s="10" t="str">
        <f t="shared" si="21"/>
        <v>RG</v>
      </c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11">
        <f t="shared" si="22"/>
        <v>0</v>
      </c>
      <c r="Y25" s="47"/>
      <c r="Z25" s="12">
        <f>+IF(X25&gt;=3,IF(G25=BASE!$L$3,BASE!$M$3,0),X25)</f>
        <v>0</v>
      </c>
      <c r="AA25" s="17">
        <f t="shared" si="23"/>
        <v>0</v>
      </c>
      <c r="AB25" s="17" t="str">
        <f t="shared" si="24"/>
        <v/>
      </c>
      <c r="AC25" s="48"/>
      <c r="AD25" s="50"/>
      <c r="AE25" s="50"/>
      <c r="AF25" s="18">
        <f t="shared" si="25"/>
        <v>0</v>
      </c>
      <c r="AG25" s="50"/>
      <c r="AH25" s="51"/>
      <c r="AI25" s="52" t="str">
        <f t="shared" si="26"/>
        <v/>
      </c>
      <c r="AJ25" s="50"/>
      <c r="AK25" s="20"/>
      <c r="AL25" s="20"/>
      <c r="AM25" s="20">
        <f t="shared" si="27"/>
        <v>0</v>
      </c>
      <c r="AN25" s="20"/>
      <c r="AO25" s="21"/>
      <c r="AP25" s="54" t="str">
        <f t="shared" si="28"/>
        <v/>
      </c>
      <c r="AQ25" s="20"/>
      <c r="AR25" s="22"/>
      <c r="AS25" s="22"/>
      <c r="AT25" s="22">
        <f t="shared" si="29"/>
        <v>0</v>
      </c>
      <c r="AU25" s="22"/>
      <c r="AV25" s="23"/>
      <c r="AW25" s="56" t="str">
        <f t="shared" si="30"/>
        <v/>
      </c>
      <c r="AX25" s="22"/>
      <c r="AY25" s="18"/>
      <c r="AZ25" s="18"/>
      <c r="BA25" s="18">
        <f t="shared" si="31"/>
        <v>0</v>
      </c>
      <c r="BB25" s="18"/>
      <c r="BC25" s="19"/>
      <c r="BD25" s="52" t="str">
        <f t="shared" si="32"/>
        <v/>
      </c>
      <c r="BE25" s="18"/>
      <c r="BF25" s="20"/>
      <c r="BG25" s="20"/>
      <c r="BH25" s="20">
        <f t="shared" si="33"/>
        <v>0</v>
      </c>
      <c r="BI25" s="20"/>
      <c r="BJ25" s="21"/>
      <c r="BK25" s="54" t="str">
        <f t="shared" si="34"/>
        <v/>
      </c>
      <c r="BL25" s="20"/>
      <c r="BM25" s="22"/>
      <c r="BN25" s="22"/>
      <c r="BO25" s="22">
        <f t="shared" si="35"/>
        <v>0</v>
      </c>
      <c r="BP25" s="22"/>
      <c r="BQ25" s="23"/>
      <c r="BR25" s="23" t="str">
        <f t="shared" si="36"/>
        <v/>
      </c>
      <c r="BS25" s="22"/>
      <c r="BT25" s="24">
        <f t="shared" si="37"/>
        <v>0</v>
      </c>
      <c r="BU25" s="38"/>
    </row>
    <row r="26" spans="1:73" x14ac:dyDescent="0.25">
      <c r="A26" s="41"/>
      <c r="B26" s="40">
        <f t="shared" si="19"/>
        <v>0</v>
      </c>
      <c r="C26" s="39" t="str">
        <f>+IF(A26="","",VLOOKUP(A26,BASE!$A$1:$C$23,2))</f>
        <v/>
      </c>
      <c r="D26" s="5" t="str">
        <f>IF(A26="","",VLOOKUP(A26,BASE!$A$1:$C$23,3))</f>
        <v/>
      </c>
      <c r="E26" s="43"/>
      <c r="F26" s="44">
        <f t="shared" si="20"/>
        <v>0</v>
      </c>
      <c r="G26" s="44"/>
      <c r="H26" s="44"/>
      <c r="I26" s="10" t="str">
        <f t="shared" si="21"/>
        <v>RG</v>
      </c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11">
        <f t="shared" si="22"/>
        <v>0</v>
      </c>
      <c r="Y26" s="47"/>
      <c r="Z26" s="12">
        <f>+IF(X26&gt;=3,IF(G26=BASE!$L$3,BASE!$M$3,0),X26)</f>
        <v>0</v>
      </c>
      <c r="AA26" s="17">
        <f t="shared" si="23"/>
        <v>0</v>
      </c>
      <c r="AB26" s="17" t="str">
        <f t="shared" si="24"/>
        <v/>
      </c>
      <c r="AC26" s="48"/>
      <c r="AD26" s="50"/>
      <c r="AE26" s="50"/>
      <c r="AF26" s="18">
        <f t="shared" si="25"/>
        <v>0</v>
      </c>
      <c r="AG26" s="50"/>
      <c r="AH26" s="51"/>
      <c r="AI26" s="52" t="str">
        <f t="shared" si="26"/>
        <v/>
      </c>
      <c r="AJ26" s="50"/>
      <c r="AK26" s="20"/>
      <c r="AL26" s="20"/>
      <c r="AM26" s="20">
        <f t="shared" si="27"/>
        <v>0</v>
      </c>
      <c r="AN26" s="20"/>
      <c r="AO26" s="21"/>
      <c r="AP26" s="54" t="str">
        <f t="shared" si="28"/>
        <v/>
      </c>
      <c r="AQ26" s="20"/>
      <c r="AR26" s="22"/>
      <c r="AS26" s="22"/>
      <c r="AT26" s="22">
        <f t="shared" si="29"/>
        <v>0</v>
      </c>
      <c r="AU26" s="22"/>
      <c r="AV26" s="23"/>
      <c r="AW26" s="56" t="str">
        <f t="shared" si="30"/>
        <v/>
      </c>
      <c r="AX26" s="22"/>
      <c r="AY26" s="18"/>
      <c r="AZ26" s="18"/>
      <c r="BA26" s="18">
        <f t="shared" si="31"/>
        <v>0</v>
      </c>
      <c r="BB26" s="18"/>
      <c r="BC26" s="19"/>
      <c r="BD26" s="52" t="str">
        <f t="shared" si="32"/>
        <v/>
      </c>
      <c r="BE26" s="18"/>
      <c r="BF26" s="20"/>
      <c r="BG26" s="20"/>
      <c r="BH26" s="20">
        <f t="shared" si="33"/>
        <v>0</v>
      </c>
      <c r="BI26" s="20"/>
      <c r="BJ26" s="21"/>
      <c r="BK26" s="54" t="str">
        <f t="shared" si="34"/>
        <v/>
      </c>
      <c r="BL26" s="20"/>
      <c r="BM26" s="22"/>
      <c r="BN26" s="22"/>
      <c r="BO26" s="22">
        <f t="shared" si="35"/>
        <v>0</v>
      </c>
      <c r="BP26" s="22"/>
      <c r="BQ26" s="23"/>
      <c r="BR26" s="23" t="str">
        <f t="shared" si="36"/>
        <v/>
      </c>
      <c r="BS26" s="22"/>
      <c r="BT26" s="24">
        <f t="shared" si="37"/>
        <v>0</v>
      </c>
      <c r="BU26" s="38"/>
    </row>
    <row r="27" spans="1:73" x14ac:dyDescent="0.25">
      <c r="A27" s="41"/>
      <c r="B27" s="40">
        <f t="shared" si="19"/>
        <v>0</v>
      </c>
      <c r="C27" s="39" t="str">
        <f>+IF(A27="","",VLOOKUP(A27,BASE!$A$1:$C$23,2))</f>
        <v/>
      </c>
      <c r="D27" s="5" t="str">
        <f>IF(A27="","",VLOOKUP(A27,BASE!$A$1:$C$23,3))</f>
        <v/>
      </c>
      <c r="E27" s="43"/>
      <c r="F27" s="44">
        <f t="shared" si="20"/>
        <v>0</v>
      </c>
      <c r="G27" s="44"/>
      <c r="H27" s="44"/>
      <c r="I27" s="10" t="str">
        <f t="shared" si="21"/>
        <v>RG</v>
      </c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11">
        <f t="shared" si="22"/>
        <v>0</v>
      </c>
      <c r="Y27" s="47"/>
      <c r="Z27" s="12">
        <f>+IF(X27&gt;=3,IF(G27=BASE!$L$3,BASE!$M$3,0),X27)</f>
        <v>0</v>
      </c>
      <c r="AA27" s="17">
        <f t="shared" si="23"/>
        <v>0</v>
      </c>
      <c r="AB27" s="17" t="str">
        <f t="shared" si="24"/>
        <v/>
      </c>
      <c r="AC27" s="48"/>
      <c r="AD27" s="50"/>
      <c r="AE27" s="50"/>
      <c r="AF27" s="18">
        <f t="shared" si="25"/>
        <v>0</v>
      </c>
      <c r="AG27" s="50"/>
      <c r="AH27" s="51"/>
      <c r="AI27" s="52" t="str">
        <f t="shared" si="26"/>
        <v/>
      </c>
      <c r="AJ27" s="50"/>
      <c r="AK27" s="20"/>
      <c r="AL27" s="20"/>
      <c r="AM27" s="20">
        <f t="shared" si="27"/>
        <v>0</v>
      </c>
      <c r="AN27" s="20"/>
      <c r="AO27" s="21"/>
      <c r="AP27" s="54" t="str">
        <f t="shared" si="28"/>
        <v/>
      </c>
      <c r="AQ27" s="20"/>
      <c r="AR27" s="22"/>
      <c r="AS27" s="22"/>
      <c r="AT27" s="22">
        <f t="shared" si="29"/>
        <v>0</v>
      </c>
      <c r="AU27" s="22"/>
      <c r="AV27" s="23"/>
      <c r="AW27" s="56" t="str">
        <f t="shared" si="30"/>
        <v/>
      </c>
      <c r="AX27" s="22"/>
      <c r="AY27" s="18"/>
      <c r="AZ27" s="18"/>
      <c r="BA27" s="18">
        <f t="shared" si="31"/>
        <v>0</v>
      </c>
      <c r="BB27" s="18"/>
      <c r="BC27" s="19"/>
      <c r="BD27" s="52" t="str">
        <f t="shared" si="32"/>
        <v/>
      </c>
      <c r="BE27" s="18"/>
      <c r="BF27" s="20"/>
      <c r="BG27" s="20"/>
      <c r="BH27" s="20">
        <f t="shared" si="33"/>
        <v>0</v>
      </c>
      <c r="BI27" s="20"/>
      <c r="BJ27" s="21"/>
      <c r="BK27" s="54" t="str">
        <f t="shared" si="34"/>
        <v/>
      </c>
      <c r="BL27" s="20"/>
      <c r="BM27" s="22"/>
      <c r="BN27" s="22"/>
      <c r="BO27" s="22">
        <f t="shared" si="35"/>
        <v>0</v>
      </c>
      <c r="BP27" s="22"/>
      <c r="BQ27" s="23"/>
      <c r="BR27" s="23" t="str">
        <f t="shared" si="36"/>
        <v/>
      </c>
      <c r="BS27" s="22"/>
      <c r="BT27" s="24">
        <f t="shared" si="37"/>
        <v>0</v>
      </c>
      <c r="BU27" s="38"/>
    </row>
    <row r="28" spans="1:73" x14ac:dyDescent="0.25">
      <c r="A28" s="41"/>
      <c r="B28" s="40">
        <f t="shared" si="19"/>
        <v>0</v>
      </c>
      <c r="C28" s="39" t="str">
        <f>+IF(A28="","",VLOOKUP(A28,BASE!$A$1:$C$23,2))</f>
        <v/>
      </c>
      <c r="D28" s="5" t="str">
        <f>IF(A28="","",VLOOKUP(A28,BASE!$A$1:$C$23,3))</f>
        <v/>
      </c>
      <c r="E28" s="43"/>
      <c r="F28" s="44">
        <f t="shared" si="20"/>
        <v>0</v>
      </c>
      <c r="G28" s="44"/>
      <c r="H28" s="44"/>
      <c r="I28" s="10" t="str">
        <f t="shared" si="21"/>
        <v>RG</v>
      </c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11">
        <f t="shared" si="22"/>
        <v>0</v>
      </c>
      <c r="Y28" s="47"/>
      <c r="Z28" s="12">
        <f>+IF(X28&gt;=3,IF(G28=BASE!$L$3,BASE!$M$3,0),X28)</f>
        <v>0</v>
      </c>
      <c r="AA28" s="17">
        <f t="shared" si="23"/>
        <v>0</v>
      </c>
      <c r="AB28" s="17" t="str">
        <f t="shared" si="24"/>
        <v/>
      </c>
      <c r="AC28" s="48"/>
      <c r="AD28" s="50"/>
      <c r="AE28" s="50"/>
      <c r="AF28" s="18">
        <f t="shared" si="25"/>
        <v>0</v>
      </c>
      <c r="AG28" s="50"/>
      <c r="AH28" s="51"/>
      <c r="AI28" s="52" t="str">
        <f t="shared" si="26"/>
        <v/>
      </c>
      <c r="AJ28" s="50"/>
      <c r="AK28" s="20"/>
      <c r="AL28" s="20"/>
      <c r="AM28" s="20">
        <f t="shared" si="27"/>
        <v>0</v>
      </c>
      <c r="AN28" s="20"/>
      <c r="AO28" s="21"/>
      <c r="AP28" s="54" t="str">
        <f t="shared" si="28"/>
        <v/>
      </c>
      <c r="AQ28" s="20"/>
      <c r="AR28" s="22"/>
      <c r="AS28" s="22"/>
      <c r="AT28" s="22">
        <f t="shared" si="29"/>
        <v>0</v>
      </c>
      <c r="AU28" s="22"/>
      <c r="AV28" s="23"/>
      <c r="AW28" s="56" t="str">
        <f t="shared" si="30"/>
        <v/>
      </c>
      <c r="AX28" s="22"/>
      <c r="AY28" s="18"/>
      <c r="AZ28" s="18"/>
      <c r="BA28" s="18">
        <f t="shared" si="31"/>
        <v>0</v>
      </c>
      <c r="BB28" s="18"/>
      <c r="BC28" s="19"/>
      <c r="BD28" s="52" t="str">
        <f t="shared" si="32"/>
        <v/>
      </c>
      <c r="BE28" s="18"/>
      <c r="BF28" s="20"/>
      <c r="BG28" s="20"/>
      <c r="BH28" s="20">
        <f t="shared" si="33"/>
        <v>0</v>
      </c>
      <c r="BI28" s="20"/>
      <c r="BJ28" s="21"/>
      <c r="BK28" s="54" t="str">
        <f t="shared" si="34"/>
        <v/>
      </c>
      <c r="BL28" s="20"/>
      <c r="BM28" s="22"/>
      <c r="BN28" s="22"/>
      <c r="BO28" s="22">
        <f t="shared" si="35"/>
        <v>0</v>
      </c>
      <c r="BP28" s="22"/>
      <c r="BQ28" s="23"/>
      <c r="BR28" s="23" t="str">
        <f t="shared" si="36"/>
        <v/>
      </c>
      <c r="BS28" s="22"/>
      <c r="BT28" s="24">
        <f t="shared" si="37"/>
        <v>0</v>
      </c>
      <c r="BU28" s="38"/>
    </row>
    <row r="29" spans="1:73" x14ac:dyDescent="0.25">
      <c r="A29" s="41"/>
      <c r="B29" s="40">
        <f t="shared" si="19"/>
        <v>0</v>
      </c>
      <c r="C29" s="39" t="str">
        <f>+IF(A29="","",VLOOKUP(A29,BASE!$A$1:$C$23,2))</f>
        <v/>
      </c>
      <c r="D29" s="5" t="str">
        <f>IF(A29="","",VLOOKUP(A29,BASE!$A$1:$C$23,3))</f>
        <v/>
      </c>
      <c r="E29" s="43"/>
      <c r="F29" s="44">
        <f t="shared" si="20"/>
        <v>0</v>
      </c>
      <c r="G29" s="44"/>
      <c r="H29" s="44"/>
      <c r="I29" s="10" t="str">
        <f t="shared" si="21"/>
        <v>RG</v>
      </c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11">
        <f t="shared" si="22"/>
        <v>0</v>
      </c>
      <c r="Y29" s="47"/>
      <c r="Z29" s="12">
        <f>+IF(X29&gt;=3,IF(G29=BASE!$L$3,BASE!$M$3,0),X29)</f>
        <v>0</v>
      </c>
      <c r="AA29" s="17">
        <f t="shared" si="23"/>
        <v>0</v>
      </c>
      <c r="AB29" s="17" t="str">
        <f t="shared" si="24"/>
        <v/>
      </c>
      <c r="AC29" s="48"/>
      <c r="AD29" s="50"/>
      <c r="AE29" s="50"/>
      <c r="AF29" s="18">
        <f t="shared" si="25"/>
        <v>0</v>
      </c>
      <c r="AG29" s="50"/>
      <c r="AH29" s="51"/>
      <c r="AI29" s="52" t="str">
        <f t="shared" si="26"/>
        <v/>
      </c>
      <c r="AJ29" s="50"/>
      <c r="AK29" s="20"/>
      <c r="AL29" s="20"/>
      <c r="AM29" s="20">
        <f t="shared" si="27"/>
        <v>0</v>
      </c>
      <c r="AN29" s="20"/>
      <c r="AO29" s="21"/>
      <c r="AP29" s="54" t="str">
        <f t="shared" si="28"/>
        <v/>
      </c>
      <c r="AQ29" s="20"/>
      <c r="AR29" s="22"/>
      <c r="AS29" s="22"/>
      <c r="AT29" s="22">
        <f t="shared" si="29"/>
        <v>0</v>
      </c>
      <c r="AU29" s="22"/>
      <c r="AV29" s="23"/>
      <c r="AW29" s="56" t="str">
        <f t="shared" si="30"/>
        <v/>
      </c>
      <c r="AX29" s="22"/>
      <c r="AY29" s="18"/>
      <c r="AZ29" s="18"/>
      <c r="BA29" s="18">
        <f t="shared" si="31"/>
        <v>0</v>
      </c>
      <c r="BB29" s="18"/>
      <c r="BC29" s="19"/>
      <c r="BD29" s="52" t="str">
        <f t="shared" si="32"/>
        <v/>
      </c>
      <c r="BE29" s="18"/>
      <c r="BF29" s="20"/>
      <c r="BG29" s="20"/>
      <c r="BH29" s="20">
        <f t="shared" si="33"/>
        <v>0</v>
      </c>
      <c r="BI29" s="20"/>
      <c r="BJ29" s="21"/>
      <c r="BK29" s="54" t="str">
        <f t="shared" si="34"/>
        <v/>
      </c>
      <c r="BL29" s="20"/>
      <c r="BM29" s="22"/>
      <c r="BN29" s="22"/>
      <c r="BO29" s="22">
        <f t="shared" si="35"/>
        <v>0</v>
      </c>
      <c r="BP29" s="22"/>
      <c r="BQ29" s="23"/>
      <c r="BR29" s="23" t="str">
        <f t="shared" si="36"/>
        <v/>
      </c>
      <c r="BS29" s="22"/>
      <c r="BT29" s="24">
        <f t="shared" si="37"/>
        <v>0</v>
      </c>
      <c r="BU29" s="38"/>
    </row>
    <row r="30" spans="1:73" x14ac:dyDescent="0.25">
      <c r="A30" s="41"/>
      <c r="B30" s="40">
        <f t="shared" si="19"/>
        <v>0</v>
      </c>
      <c r="C30" s="39" t="str">
        <f>+IF(A30="","",VLOOKUP(A30,BASE!$A$1:$C$23,2))</f>
        <v/>
      </c>
      <c r="D30" s="5" t="str">
        <f>IF(A30="","",VLOOKUP(A30,BASE!$A$1:$C$23,3))</f>
        <v/>
      </c>
      <c r="E30" s="43"/>
      <c r="F30" s="44">
        <f t="shared" si="20"/>
        <v>0</v>
      </c>
      <c r="G30" s="44"/>
      <c r="H30" s="44"/>
      <c r="I30" s="10" t="str">
        <f t="shared" si="21"/>
        <v>RG</v>
      </c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11">
        <f t="shared" si="22"/>
        <v>0</v>
      </c>
      <c r="Y30" s="47"/>
      <c r="Z30" s="12">
        <f>+IF(X30&gt;=3,IF(G30=BASE!$L$3,BASE!$M$3,0),X30)</f>
        <v>0</v>
      </c>
      <c r="AA30" s="17">
        <f t="shared" si="23"/>
        <v>0</v>
      </c>
      <c r="AB30" s="17" t="str">
        <f t="shared" si="24"/>
        <v/>
      </c>
      <c r="AC30" s="48"/>
      <c r="AD30" s="50"/>
      <c r="AE30" s="50"/>
      <c r="AF30" s="18">
        <f t="shared" si="25"/>
        <v>0</v>
      </c>
      <c r="AG30" s="50"/>
      <c r="AH30" s="51"/>
      <c r="AI30" s="52" t="str">
        <f t="shared" si="26"/>
        <v/>
      </c>
      <c r="AJ30" s="50"/>
      <c r="AK30" s="20"/>
      <c r="AL30" s="20"/>
      <c r="AM30" s="20">
        <f t="shared" si="27"/>
        <v>0</v>
      </c>
      <c r="AN30" s="20"/>
      <c r="AO30" s="21"/>
      <c r="AP30" s="54" t="str">
        <f t="shared" si="28"/>
        <v/>
      </c>
      <c r="AQ30" s="20"/>
      <c r="AR30" s="22"/>
      <c r="AS30" s="22"/>
      <c r="AT30" s="22">
        <f t="shared" si="29"/>
        <v>0</v>
      </c>
      <c r="AU30" s="22"/>
      <c r="AV30" s="23"/>
      <c r="AW30" s="56" t="str">
        <f t="shared" si="30"/>
        <v/>
      </c>
      <c r="AX30" s="22"/>
      <c r="AY30" s="18"/>
      <c r="AZ30" s="18"/>
      <c r="BA30" s="18">
        <f t="shared" si="31"/>
        <v>0</v>
      </c>
      <c r="BB30" s="18"/>
      <c r="BC30" s="19"/>
      <c r="BD30" s="52" t="str">
        <f t="shared" si="32"/>
        <v/>
      </c>
      <c r="BE30" s="18"/>
      <c r="BF30" s="20"/>
      <c r="BG30" s="20"/>
      <c r="BH30" s="20">
        <f t="shared" si="33"/>
        <v>0</v>
      </c>
      <c r="BI30" s="20"/>
      <c r="BJ30" s="21"/>
      <c r="BK30" s="54" t="str">
        <f t="shared" si="34"/>
        <v/>
      </c>
      <c r="BL30" s="20"/>
      <c r="BM30" s="22"/>
      <c r="BN30" s="22"/>
      <c r="BO30" s="22">
        <f t="shared" si="35"/>
        <v>0</v>
      </c>
      <c r="BP30" s="22"/>
      <c r="BQ30" s="23"/>
      <c r="BR30" s="23" t="str">
        <f t="shared" si="36"/>
        <v/>
      </c>
      <c r="BS30" s="22"/>
      <c r="BT30" s="24">
        <f t="shared" si="37"/>
        <v>0</v>
      </c>
      <c r="BU30" s="38"/>
    </row>
    <row r="31" spans="1:73" x14ac:dyDescent="0.25">
      <c r="A31" s="41"/>
      <c r="B31" s="40">
        <f t="shared" si="19"/>
        <v>0</v>
      </c>
      <c r="C31" s="39" t="str">
        <f>+IF(A31="","",VLOOKUP(A31,BASE!$A$1:$C$23,2))</f>
        <v/>
      </c>
      <c r="D31" s="5" t="str">
        <f>IF(A31="","",VLOOKUP(A31,BASE!$A$1:$C$23,3))</f>
        <v/>
      </c>
      <c r="E31" s="43"/>
      <c r="F31" s="44">
        <f t="shared" si="20"/>
        <v>0</v>
      </c>
      <c r="G31" s="44"/>
      <c r="H31" s="44"/>
      <c r="I31" s="10" t="str">
        <f t="shared" si="21"/>
        <v>RG</v>
      </c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11">
        <f t="shared" si="22"/>
        <v>0</v>
      </c>
      <c r="Y31" s="47"/>
      <c r="Z31" s="12">
        <f>+IF(X31&gt;=3,IF(G31=BASE!$L$3,BASE!$M$3,0),X31)</f>
        <v>0</v>
      </c>
      <c r="AA31" s="17">
        <f t="shared" si="23"/>
        <v>0</v>
      </c>
      <c r="AB31" s="17" t="str">
        <f t="shared" si="24"/>
        <v/>
      </c>
      <c r="AC31" s="48"/>
      <c r="AD31" s="50"/>
      <c r="AE31" s="50"/>
      <c r="AF31" s="18">
        <f t="shared" si="25"/>
        <v>0</v>
      </c>
      <c r="AG31" s="50"/>
      <c r="AH31" s="51"/>
      <c r="AI31" s="52" t="str">
        <f t="shared" si="26"/>
        <v/>
      </c>
      <c r="AJ31" s="50"/>
      <c r="AK31" s="20"/>
      <c r="AL31" s="20"/>
      <c r="AM31" s="20">
        <f t="shared" si="27"/>
        <v>0</v>
      </c>
      <c r="AN31" s="20"/>
      <c r="AO31" s="21"/>
      <c r="AP31" s="54" t="str">
        <f t="shared" si="28"/>
        <v/>
      </c>
      <c r="AQ31" s="20"/>
      <c r="AR31" s="22"/>
      <c r="AS31" s="22"/>
      <c r="AT31" s="22">
        <f t="shared" si="29"/>
        <v>0</v>
      </c>
      <c r="AU31" s="22"/>
      <c r="AV31" s="23"/>
      <c r="AW31" s="56" t="str">
        <f t="shared" si="30"/>
        <v/>
      </c>
      <c r="AX31" s="22"/>
      <c r="AY31" s="18"/>
      <c r="AZ31" s="18"/>
      <c r="BA31" s="18">
        <f t="shared" si="31"/>
        <v>0</v>
      </c>
      <c r="BB31" s="18"/>
      <c r="BC31" s="19"/>
      <c r="BD31" s="52" t="str">
        <f t="shared" si="32"/>
        <v/>
      </c>
      <c r="BE31" s="18"/>
      <c r="BF31" s="20"/>
      <c r="BG31" s="20"/>
      <c r="BH31" s="20">
        <f t="shared" si="33"/>
        <v>0</v>
      </c>
      <c r="BI31" s="20"/>
      <c r="BJ31" s="21"/>
      <c r="BK31" s="54" t="str">
        <f t="shared" si="34"/>
        <v/>
      </c>
      <c r="BL31" s="20"/>
      <c r="BM31" s="22"/>
      <c r="BN31" s="22"/>
      <c r="BO31" s="22">
        <f t="shared" si="35"/>
        <v>0</v>
      </c>
      <c r="BP31" s="22"/>
      <c r="BQ31" s="23"/>
      <c r="BR31" s="23" t="str">
        <f t="shared" si="36"/>
        <v/>
      </c>
      <c r="BS31" s="22"/>
      <c r="BT31" s="24">
        <f t="shared" si="37"/>
        <v>0</v>
      </c>
      <c r="BU31" s="38"/>
    </row>
    <row r="32" spans="1:73" x14ac:dyDescent="0.25">
      <c r="A32" s="41"/>
      <c r="B32" s="40">
        <f t="shared" si="19"/>
        <v>0</v>
      </c>
      <c r="C32" s="39" t="str">
        <f>+IF(A32="","",VLOOKUP(A32,BASE!$A$1:$C$23,2))</f>
        <v/>
      </c>
      <c r="D32" s="5" t="str">
        <f>IF(A32="","",VLOOKUP(A32,BASE!$A$1:$C$23,3))</f>
        <v/>
      </c>
      <c r="E32" s="43"/>
      <c r="F32" s="44">
        <f t="shared" si="20"/>
        <v>0</v>
      </c>
      <c r="G32" s="44"/>
      <c r="H32" s="44"/>
      <c r="I32" s="10" t="str">
        <f t="shared" si="21"/>
        <v>RG</v>
      </c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11">
        <f t="shared" si="22"/>
        <v>0</v>
      </c>
      <c r="Y32" s="47"/>
      <c r="Z32" s="12">
        <f>+IF(X32&gt;=3,IF(G32=BASE!$L$3,BASE!$M$3,0),X32)</f>
        <v>0</v>
      </c>
      <c r="AA32" s="17">
        <f t="shared" si="23"/>
        <v>0</v>
      </c>
      <c r="AB32" s="17" t="str">
        <f t="shared" si="24"/>
        <v/>
      </c>
      <c r="AC32" s="48"/>
      <c r="AD32" s="50"/>
      <c r="AE32" s="50"/>
      <c r="AF32" s="18">
        <f t="shared" si="25"/>
        <v>0</v>
      </c>
      <c r="AG32" s="50"/>
      <c r="AH32" s="51"/>
      <c r="AI32" s="52" t="str">
        <f t="shared" si="26"/>
        <v/>
      </c>
      <c r="AJ32" s="50"/>
      <c r="AK32" s="20"/>
      <c r="AL32" s="20"/>
      <c r="AM32" s="20">
        <f t="shared" si="27"/>
        <v>0</v>
      </c>
      <c r="AN32" s="20"/>
      <c r="AO32" s="21"/>
      <c r="AP32" s="54" t="str">
        <f t="shared" si="28"/>
        <v/>
      </c>
      <c r="AQ32" s="20"/>
      <c r="AR32" s="22"/>
      <c r="AS32" s="22"/>
      <c r="AT32" s="22">
        <f t="shared" si="29"/>
        <v>0</v>
      </c>
      <c r="AU32" s="22"/>
      <c r="AV32" s="23"/>
      <c r="AW32" s="56" t="str">
        <f t="shared" si="30"/>
        <v/>
      </c>
      <c r="AX32" s="22"/>
      <c r="AY32" s="18"/>
      <c r="AZ32" s="18"/>
      <c r="BA32" s="18">
        <f t="shared" si="31"/>
        <v>0</v>
      </c>
      <c r="BB32" s="18"/>
      <c r="BC32" s="19"/>
      <c r="BD32" s="52" t="str">
        <f t="shared" si="32"/>
        <v/>
      </c>
      <c r="BE32" s="18"/>
      <c r="BF32" s="20"/>
      <c r="BG32" s="20"/>
      <c r="BH32" s="20">
        <f t="shared" si="33"/>
        <v>0</v>
      </c>
      <c r="BI32" s="20"/>
      <c r="BJ32" s="21"/>
      <c r="BK32" s="54" t="str">
        <f t="shared" si="34"/>
        <v/>
      </c>
      <c r="BL32" s="20"/>
      <c r="BM32" s="22"/>
      <c r="BN32" s="22"/>
      <c r="BO32" s="22">
        <f t="shared" si="35"/>
        <v>0</v>
      </c>
      <c r="BP32" s="22"/>
      <c r="BQ32" s="23"/>
      <c r="BR32" s="23" t="str">
        <f t="shared" si="36"/>
        <v/>
      </c>
      <c r="BS32" s="22"/>
      <c r="BT32" s="24">
        <f t="shared" si="37"/>
        <v>0</v>
      </c>
      <c r="BU32" s="38"/>
    </row>
    <row r="33" spans="1:73" x14ac:dyDescent="0.25">
      <c r="A33" s="41"/>
      <c r="B33" s="40">
        <f t="shared" si="19"/>
        <v>0</v>
      </c>
      <c r="C33" s="39" t="str">
        <f>+IF(A33="","",VLOOKUP(A33,BASE!$A$1:$C$23,2))</f>
        <v/>
      </c>
      <c r="D33" s="5" t="str">
        <f>IF(A33="","",VLOOKUP(A33,BASE!$A$1:$C$23,3))</f>
        <v/>
      </c>
      <c r="E33" s="43"/>
      <c r="F33" s="44">
        <f t="shared" si="20"/>
        <v>0</v>
      </c>
      <c r="G33" s="44"/>
      <c r="H33" s="44"/>
      <c r="I33" s="10" t="str">
        <f t="shared" si="21"/>
        <v>RG</v>
      </c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11">
        <f t="shared" si="22"/>
        <v>0</v>
      </c>
      <c r="Y33" s="47"/>
      <c r="Z33" s="12">
        <f>+IF(X33&gt;=3,IF(G33=BASE!$L$3,BASE!$M$3,0),X33)</f>
        <v>0</v>
      </c>
      <c r="AA33" s="17">
        <f t="shared" si="23"/>
        <v>0</v>
      </c>
      <c r="AB33" s="17" t="str">
        <f t="shared" si="24"/>
        <v/>
      </c>
      <c r="AC33" s="48"/>
      <c r="AD33" s="50"/>
      <c r="AE33" s="50"/>
      <c r="AF33" s="18">
        <f t="shared" si="25"/>
        <v>0</v>
      </c>
      <c r="AG33" s="50"/>
      <c r="AH33" s="51"/>
      <c r="AI33" s="52" t="str">
        <f t="shared" si="26"/>
        <v/>
      </c>
      <c r="AJ33" s="50"/>
      <c r="AK33" s="20"/>
      <c r="AL33" s="20"/>
      <c r="AM33" s="20">
        <f t="shared" si="27"/>
        <v>0</v>
      </c>
      <c r="AN33" s="20"/>
      <c r="AO33" s="21"/>
      <c r="AP33" s="54" t="str">
        <f t="shared" si="28"/>
        <v/>
      </c>
      <c r="AQ33" s="20"/>
      <c r="AR33" s="22"/>
      <c r="AS33" s="22"/>
      <c r="AT33" s="22">
        <f t="shared" si="29"/>
        <v>0</v>
      </c>
      <c r="AU33" s="22"/>
      <c r="AV33" s="23"/>
      <c r="AW33" s="56" t="str">
        <f t="shared" si="30"/>
        <v/>
      </c>
      <c r="AX33" s="22"/>
      <c r="AY33" s="18"/>
      <c r="AZ33" s="18"/>
      <c r="BA33" s="18">
        <f t="shared" si="31"/>
        <v>0</v>
      </c>
      <c r="BB33" s="18"/>
      <c r="BC33" s="19"/>
      <c r="BD33" s="52" t="str">
        <f t="shared" si="32"/>
        <v/>
      </c>
      <c r="BE33" s="18"/>
      <c r="BF33" s="20"/>
      <c r="BG33" s="20"/>
      <c r="BH33" s="20">
        <f t="shared" si="33"/>
        <v>0</v>
      </c>
      <c r="BI33" s="20"/>
      <c r="BJ33" s="21"/>
      <c r="BK33" s="54" t="str">
        <f t="shared" si="34"/>
        <v/>
      </c>
      <c r="BL33" s="20"/>
      <c r="BM33" s="22"/>
      <c r="BN33" s="22"/>
      <c r="BO33" s="22">
        <f t="shared" si="35"/>
        <v>0</v>
      </c>
      <c r="BP33" s="22"/>
      <c r="BQ33" s="23"/>
      <c r="BR33" s="23" t="str">
        <f t="shared" si="36"/>
        <v/>
      </c>
      <c r="BS33" s="22"/>
      <c r="BT33" s="24">
        <f t="shared" si="37"/>
        <v>0</v>
      </c>
      <c r="BU33" s="38"/>
    </row>
    <row r="34" spans="1:73" x14ac:dyDescent="0.25">
      <c r="A34" s="41"/>
      <c r="B34" s="40">
        <f t="shared" si="19"/>
        <v>0</v>
      </c>
      <c r="C34" s="39" t="str">
        <f>+IF(A34="","",VLOOKUP(A34,BASE!$A$1:$C$23,2))</f>
        <v/>
      </c>
      <c r="D34" s="5" t="str">
        <f>IF(A34="","",VLOOKUP(A34,BASE!$A$1:$C$23,3))</f>
        <v/>
      </c>
      <c r="E34" s="43"/>
      <c r="F34" s="44">
        <f t="shared" si="20"/>
        <v>0</v>
      </c>
      <c r="G34" s="44"/>
      <c r="H34" s="44"/>
      <c r="I34" s="10" t="str">
        <f t="shared" si="21"/>
        <v>RG</v>
      </c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11">
        <f t="shared" si="22"/>
        <v>0</v>
      </c>
      <c r="Y34" s="47"/>
      <c r="Z34" s="12">
        <f>+IF(X34&gt;=3,IF(G34=BASE!$L$3,BASE!$M$3,0),X34)</f>
        <v>0</v>
      </c>
      <c r="AA34" s="17">
        <f t="shared" si="23"/>
        <v>0</v>
      </c>
      <c r="AB34" s="17" t="str">
        <f t="shared" si="24"/>
        <v/>
      </c>
      <c r="AC34" s="48"/>
      <c r="AD34" s="50"/>
      <c r="AE34" s="50"/>
      <c r="AF34" s="18">
        <f t="shared" si="25"/>
        <v>0</v>
      </c>
      <c r="AG34" s="50"/>
      <c r="AH34" s="51"/>
      <c r="AI34" s="52" t="str">
        <f t="shared" si="26"/>
        <v/>
      </c>
      <c r="AJ34" s="50"/>
      <c r="AK34" s="20"/>
      <c r="AL34" s="20"/>
      <c r="AM34" s="20">
        <f t="shared" si="27"/>
        <v>0</v>
      </c>
      <c r="AN34" s="20"/>
      <c r="AO34" s="21"/>
      <c r="AP34" s="54" t="str">
        <f t="shared" si="28"/>
        <v/>
      </c>
      <c r="AQ34" s="20"/>
      <c r="AR34" s="22"/>
      <c r="AS34" s="22"/>
      <c r="AT34" s="22">
        <f t="shared" si="29"/>
        <v>0</v>
      </c>
      <c r="AU34" s="22"/>
      <c r="AV34" s="23"/>
      <c r="AW34" s="56" t="str">
        <f t="shared" si="30"/>
        <v/>
      </c>
      <c r="AX34" s="22"/>
      <c r="AY34" s="18"/>
      <c r="AZ34" s="18"/>
      <c r="BA34" s="18">
        <f t="shared" si="31"/>
        <v>0</v>
      </c>
      <c r="BB34" s="18"/>
      <c r="BC34" s="19"/>
      <c r="BD34" s="52" t="str">
        <f t="shared" si="32"/>
        <v/>
      </c>
      <c r="BE34" s="18"/>
      <c r="BF34" s="20"/>
      <c r="BG34" s="20"/>
      <c r="BH34" s="20">
        <f t="shared" si="33"/>
        <v>0</v>
      </c>
      <c r="BI34" s="20"/>
      <c r="BJ34" s="21"/>
      <c r="BK34" s="54" t="str">
        <f t="shared" si="34"/>
        <v/>
      </c>
      <c r="BL34" s="20"/>
      <c r="BM34" s="22"/>
      <c r="BN34" s="22"/>
      <c r="BO34" s="22">
        <f t="shared" si="35"/>
        <v>0</v>
      </c>
      <c r="BP34" s="22"/>
      <c r="BQ34" s="23"/>
      <c r="BR34" s="23" t="str">
        <f t="shared" si="36"/>
        <v/>
      </c>
      <c r="BS34" s="22"/>
      <c r="BT34" s="24">
        <f t="shared" si="37"/>
        <v>0</v>
      </c>
      <c r="BU34" s="38"/>
    </row>
    <row r="35" spans="1:73" x14ac:dyDescent="0.25">
      <c r="A35" s="41"/>
      <c r="B35" s="40">
        <f t="shared" si="19"/>
        <v>0</v>
      </c>
      <c r="C35" s="39" t="str">
        <f>+IF(A35="","",VLOOKUP(A35,BASE!$A$1:$C$23,2))</f>
        <v/>
      </c>
      <c r="D35" s="5" t="str">
        <f>IF(A35="","",VLOOKUP(A35,BASE!$A$1:$C$23,3))</f>
        <v/>
      </c>
      <c r="E35" s="43"/>
      <c r="F35" s="44">
        <f t="shared" si="20"/>
        <v>0</v>
      </c>
      <c r="G35" s="44"/>
      <c r="H35" s="44"/>
      <c r="I35" s="10" t="str">
        <f t="shared" si="21"/>
        <v>RG</v>
      </c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11">
        <f t="shared" si="22"/>
        <v>0</v>
      </c>
      <c r="Y35" s="47"/>
      <c r="Z35" s="12">
        <f>+IF(X35&gt;=3,IF(G35=BASE!$L$3,BASE!$M$3,0),X35)</f>
        <v>0</v>
      </c>
      <c r="AA35" s="17">
        <f t="shared" si="23"/>
        <v>0</v>
      </c>
      <c r="AB35" s="17" t="str">
        <f t="shared" si="24"/>
        <v/>
      </c>
      <c r="AC35" s="48"/>
      <c r="AD35" s="50"/>
      <c r="AE35" s="50"/>
      <c r="AF35" s="18">
        <f t="shared" si="25"/>
        <v>0</v>
      </c>
      <c r="AG35" s="50"/>
      <c r="AH35" s="51"/>
      <c r="AI35" s="52" t="str">
        <f t="shared" si="26"/>
        <v/>
      </c>
      <c r="AJ35" s="50"/>
      <c r="AK35" s="20"/>
      <c r="AL35" s="20"/>
      <c r="AM35" s="20">
        <f t="shared" si="27"/>
        <v>0</v>
      </c>
      <c r="AN35" s="20"/>
      <c r="AO35" s="21"/>
      <c r="AP35" s="54" t="str">
        <f t="shared" si="28"/>
        <v/>
      </c>
      <c r="AQ35" s="20"/>
      <c r="AR35" s="22"/>
      <c r="AS35" s="22"/>
      <c r="AT35" s="22">
        <f t="shared" si="29"/>
        <v>0</v>
      </c>
      <c r="AU35" s="22"/>
      <c r="AV35" s="23"/>
      <c r="AW35" s="56" t="str">
        <f t="shared" si="30"/>
        <v/>
      </c>
      <c r="AX35" s="22"/>
      <c r="AY35" s="18"/>
      <c r="AZ35" s="18"/>
      <c r="BA35" s="18">
        <f t="shared" si="31"/>
        <v>0</v>
      </c>
      <c r="BB35" s="18"/>
      <c r="BC35" s="19"/>
      <c r="BD35" s="52" t="str">
        <f t="shared" si="32"/>
        <v/>
      </c>
      <c r="BE35" s="18"/>
      <c r="BF35" s="20"/>
      <c r="BG35" s="20"/>
      <c r="BH35" s="20">
        <f t="shared" si="33"/>
        <v>0</v>
      </c>
      <c r="BI35" s="20"/>
      <c r="BJ35" s="21"/>
      <c r="BK35" s="54" t="str">
        <f t="shared" si="34"/>
        <v/>
      </c>
      <c r="BL35" s="20"/>
      <c r="BM35" s="22"/>
      <c r="BN35" s="22"/>
      <c r="BO35" s="22">
        <f t="shared" si="35"/>
        <v>0</v>
      </c>
      <c r="BP35" s="22"/>
      <c r="BQ35" s="23"/>
      <c r="BR35" s="23" t="str">
        <f t="shared" si="36"/>
        <v/>
      </c>
      <c r="BS35" s="22"/>
      <c r="BT35" s="24">
        <f t="shared" si="37"/>
        <v>0</v>
      </c>
      <c r="BU35" s="38"/>
    </row>
    <row r="36" spans="1:73" x14ac:dyDescent="0.25">
      <c r="A36" s="41"/>
      <c r="B36" s="40">
        <f t="shared" si="19"/>
        <v>0</v>
      </c>
      <c r="C36" s="39" t="str">
        <f>+IF(A36="","",VLOOKUP(A36,BASE!$A$1:$C$23,2))</f>
        <v/>
      </c>
      <c r="D36" s="5" t="str">
        <f>IF(A36="","",VLOOKUP(A36,BASE!$A$1:$C$23,3))</f>
        <v/>
      </c>
      <c r="E36" s="43"/>
      <c r="F36" s="44">
        <f t="shared" si="20"/>
        <v>0</v>
      </c>
      <c r="G36" s="44"/>
      <c r="H36" s="44"/>
      <c r="I36" s="10" t="str">
        <f t="shared" si="21"/>
        <v>RG</v>
      </c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11">
        <f t="shared" si="22"/>
        <v>0</v>
      </c>
      <c r="Y36" s="47"/>
      <c r="Z36" s="12">
        <f>+IF(X36&gt;=3,IF(G36=BASE!$L$3,BASE!$M$3,0),X36)</f>
        <v>0</v>
      </c>
      <c r="AA36" s="17">
        <f t="shared" si="23"/>
        <v>0</v>
      </c>
      <c r="AB36" s="17" t="str">
        <f t="shared" si="24"/>
        <v/>
      </c>
      <c r="AC36" s="48"/>
      <c r="AD36" s="50"/>
      <c r="AE36" s="50"/>
      <c r="AF36" s="18">
        <f t="shared" si="25"/>
        <v>0</v>
      </c>
      <c r="AG36" s="50"/>
      <c r="AH36" s="51"/>
      <c r="AI36" s="52" t="str">
        <f t="shared" si="26"/>
        <v/>
      </c>
      <c r="AJ36" s="50"/>
      <c r="AK36" s="20"/>
      <c r="AL36" s="20"/>
      <c r="AM36" s="20">
        <f t="shared" si="27"/>
        <v>0</v>
      </c>
      <c r="AN36" s="20"/>
      <c r="AO36" s="21"/>
      <c r="AP36" s="54" t="str">
        <f t="shared" si="28"/>
        <v/>
      </c>
      <c r="AQ36" s="20"/>
      <c r="AR36" s="22"/>
      <c r="AS36" s="22"/>
      <c r="AT36" s="22">
        <f t="shared" si="29"/>
        <v>0</v>
      </c>
      <c r="AU36" s="22"/>
      <c r="AV36" s="23"/>
      <c r="AW36" s="56" t="str">
        <f t="shared" si="30"/>
        <v/>
      </c>
      <c r="AX36" s="22"/>
      <c r="AY36" s="18"/>
      <c r="AZ36" s="18"/>
      <c r="BA36" s="18">
        <f t="shared" si="31"/>
        <v>0</v>
      </c>
      <c r="BB36" s="18"/>
      <c r="BC36" s="19"/>
      <c r="BD36" s="52" t="str">
        <f t="shared" si="32"/>
        <v/>
      </c>
      <c r="BE36" s="18"/>
      <c r="BF36" s="20"/>
      <c r="BG36" s="20"/>
      <c r="BH36" s="20">
        <f t="shared" si="33"/>
        <v>0</v>
      </c>
      <c r="BI36" s="20"/>
      <c r="BJ36" s="21"/>
      <c r="BK36" s="54" t="str">
        <f t="shared" si="34"/>
        <v/>
      </c>
      <c r="BL36" s="20"/>
      <c r="BM36" s="22"/>
      <c r="BN36" s="22"/>
      <c r="BO36" s="22">
        <f t="shared" si="35"/>
        <v>0</v>
      </c>
      <c r="BP36" s="22"/>
      <c r="BQ36" s="23"/>
      <c r="BR36" s="23" t="str">
        <f t="shared" si="36"/>
        <v/>
      </c>
      <c r="BS36" s="22"/>
      <c r="BT36" s="24">
        <f t="shared" si="37"/>
        <v>0</v>
      </c>
      <c r="BU36" s="38"/>
    </row>
    <row r="37" spans="1:73" x14ac:dyDescent="0.25">
      <c r="A37" s="41"/>
      <c r="B37" s="40">
        <f t="shared" si="19"/>
        <v>0</v>
      </c>
      <c r="C37" s="39" t="str">
        <f>+IF(A37="","",VLOOKUP(A37,BASE!$A$1:$C$23,2))</f>
        <v/>
      </c>
      <c r="D37" s="5" t="str">
        <f>IF(A37="","",VLOOKUP(A37,BASE!$A$1:$C$23,3))</f>
        <v/>
      </c>
      <c r="E37" s="43"/>
      <c r="F37" s="44">
        <f t="shared" si="20"/>
        <v>0</v>
      </c>
      <c r="G37" s="44"/>
      <c r="H37" s="44"/>
      <c r="I37" s="10" t="str">
        <f t="shared" si="21"/>
        <v>RG</v>
      </c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11">
        <f t="shared" si="22"/>
        <v>0</v>
      </c>
      <c r="Y37" s="47"/>
      <c r="Z37" s="12">
        <f>+IF(X37&gt;=3,IF(G37=BASE!$L$3,BASE!$M$3,0),X37)</f>
        <v>0</v>
      </c>
      <c r="AA37" s="17">
        <f t="shared" si="23"/>
        <v>0</v>
      </c>
      <c r="AB37" s="17" t="str">
        <f t="shared" si="24"/>
        <v/>
      </c>
      <c r="AC37" s="48"/>
      <c r="AD37" s="50"/>
      <c r="AE37" s="50"/>
      <c r="AF37" s="18">
        <f t="shared" si="25"/>
        <v>0</v>
      </c>
      <c r="AG37" s="50"/>
      <c r="AH37" s="51"/>
      <c r="AI37" s="52" t="str">
        <f t="shared" si="26"/>
        <v/>
      </c>
      <c r="AJ37" s="50"/>
      <c r="AK37" s="20"/>
      <c r="AL37" s="20"/>
      <c r="AM37" s="20">
        <f t="shared" si="27"/>
        <v>0</v>
      </c>
      <c r="AN37" s="20"/>
      <c r="AO37" s="21"/>
      <c r="AP37" s="54" t="str">
        <f t="shared" si="28"/>
        <v/>
      </c>
      <c r="AQ37" s="20"/>
      <c r="AR37" s="22"/>
      <c r="AS37" s="22"/>
      <c r="AT37" s="22">
        <f t="shared" si="29"/>
        <v>0</v>
      </c>
      <c r="AU37" s="22"/>
      <c r="AV37" s="23"/>
      <c r="AW37" s="56" t="str">
        <f t="shared" si="30"/>
        <v/>
      </c>
      <c r="AX37" s="22"/>
      <c r="AY37" s="18"/>
      <c r="AZ37" s="18"/>
      <c r="BA37" s="18">
        <f t="shared" si="31"/>
        <v>0</v>
      </c>
      <c r="BB37" s="18"/>
      <c r="BC37" s="19"/>
      <c r="BD37" s="52" t="str">
        <f t="shared" si="32"/>
        <v/>
      </c>
      <c r="BE37" s="18"/>
      <c r="BF37" s="20"/>
      <c r="BG37" s="20"/>
      <c r="BH37" s="20">
        <f t="shared" si="33"/>
        <v>0</v>
      </c>
      <c r="BI37" s="20"/>
      <c r="BJ37" s="21"/>
      <c r="BK37" s="54" t="str">
        <f t="shared" si="34"/>
        <v/>
      </c>
      <c r="BL37" s="20"/>
      <c r="BM37" s="22"/>
      <c r="BN37" s="22"/>
      <c r="BO37" s="22">
        <f t="shared" si="35"/>
        <v>0</v>
      </c>
      <c r="BP37" s="22"/>
      <c r="BQ37" s="23"/>
      <c r="BR37" s="23" t="str">
        <f t="shared" si="36"/>
        <v/>
      </c>
      <c r="BS37" s="22"/>
      <c r="BT37" s="24">
        <f t="shared" si="37"/>
        <v>0</v>
      </c>
      <c r="BU37" s="38"/>
    </row>
    <row r="38" spans="1:73" x14ac:dyDescent="0.25">
      <c r="A38" s="41"/>
      <c r="B38" s="40">
        <f t="shared" si="19"/>
        <v>0</v>
      </c>
      <c r="C38" s="39" t="str">
        <f>+IF(A38="","",VLOOKUP(A38,BASE!$A$1:$C$23,2))</f>
        <v/>
      </c>
      <c r="D38" s="5" t="str">
        <f>IF(A38="","",VLOOKUP(A38,BASE!$A$1:$C$23,3))</f>
        <v/>
      </c>
      <c r="E38" s="43"/>
      <c r="F38" s="44">
        <f t="shared" si="20"/>
        <v>0</v>
      </c>
      <c r="G38" s="44"/>
      <c r="H38" s="44"/>
      <c r="I38" s="10" t="str">
        <f t="shared" si="21"/>
        <v>RG</v>
      </c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11">
        <f t="shared" si="22"/>
        <v>0</v>
      </c>
      <c r="Y38" s="47"/>
      <c r="Z38" s="12">
        <f>+IF(X38&gt;=3,IF(G38=BASE!$L$3,BASE!$M$3,0),X38)</f>
        <v>0</v>
      </c>
      <c r="AA38" s="17">
        <f t="shared" si="23"/>
        <v>0</v>
      </c>
      <c r="AB38" s="17" t="str">
        <f t="shared" si="24"/>
        <v/>
      </c>
      <c r="AC38" s="48"/>
      <c r="AD38" s="50"/>
      <c r="AE38" s="50"/>
      <c r="AF38" s="18">
        <f t="shared" si="25"/>
        <v>0</v>
      </c>
      <c r="AG38" s="50"/>
      <c r="AH38" s="51"/>
      <c r="AI38" s="52" t="str">
        <f t="shared" si="26"/>
        <v/>
      </c>
      <c r="AJ38" s="50"/>
      <c r="AK38" s="20"/>
      <c r="AL38" s="20"/>
      <c r="AM38" s="20">
        <f t="shared" si="27"/>
        <v>0</v>
      </c>
      <c r="AN38" s="20"/>
      <c r="AO38" s="21"/>
      <c r="AP38" s="54" t="str">
        <f t="shared" si="28"/>
        <v/>
      </c>
      <c r="AQ38" s="20"/>
      <c r="AR38" s="22"/>
      <c r="AS38" s="22"/>
      <c r="AT38" s="22">
        <f t="shared" si="29"/>
        <v>0</v>
      </c>
      <c r="AU38" s="22"/>
      <c r="AV38" s="23"/>
      <c r="AW38" s="56" t="str">
        <f t="shared" si="30"/>
        <v/>
      </c>
      <c r="AX38" s="22"/>
      <c r="AY38" s="18"/>
      <c r="AZ38" s="18"/>
      <c r="BA38" s="18">
        <f t="shared" si="31"/>
        <v>0</v>
      </c>
      <c r="BB38" s="18"/>
      <c r="BC38" s="19"/>
      <c r="BD38" s="52" t="str">
        <f t="shared" si="32"/>
        <v/>
      </c>
      <c r="BE38" s="18"/>
      <c r="BF38" s="20"/>
      <c r="BG38" s="20"/>
      <c r="BH38" s="20">
        <f t="shared" si="33"/>
        <v>0</v>
      </c>
      <c r="BI38" s="20"/>
      <c r="BJ38" s="21"/>
      <c r="BK38" s="54" t="str">
        <f t="shared" si="34"/>
        <v/>
      </c>
      <c r="BL38" s="20"/>
      <c r="BM38" s="22"/>
      <c r="BN38" s="22"/>
      <c r="BO38" s="22">
        <f t="shared" si="35"/>
        <v>0</v>
      </c>
      <c r="BP38" s="22"/>
      <c r="BQ38" s="23"/>
      <c r="BR38" s="23" t="str">
        <f t="shared" si="36"/>
        <v/>
      </c>
      <c r="BS38" s="22"/>
      <c r="BT38" s="24">
        <f t="shared" si="37"/>
        <v>0</v>
      </c>
      <c r="BU38" s="38"/>
    </row>
    <row r="39" spans="1:73" x14ac:dyDescent="0.25">
      <c r="B39" s="1">
        <f t="shared" ref="B39:B75" si="38">+K39</f>
        <v>0</v>
      </c>
      <c r="F39" s="1">
        <f t="shared" ref="F39:F67" si="39">+K39</f>
        <v>0</v>
      </c>
      <c r="BK39" s="15"/>
    </row>
    <row r="40" spans="1:73" x14ac:dyDescent="0.25">
      <c r="B40" s="1">
        <f t="shared" si="38"/>
        <v>0</v>
      </c>
      <c r="F40" s="1">
        <f t="shared" si="39"/>
        <v>0</v>
      </c>
      <c r="BK40" s="15"/>
    </row>
    <row r="41" spans="1:73" x14ac:dyDescent="0.25">
      <c r="B41" s="1">
        <f t="shared" si="38"/>
        <v>0</v>
      </c>
      <c r="F41" s="1">
        <f t="shared" si="39"/>
        <v>0</v>
      </c>
      <c r="BK41" s="15"/>
    </row>
    <row r="42" spans="1:73" x14ac:dyDescent="0.25">
      <c r="B42" s="1">
        <f t="shared" si="38"/>
        <v>0</v>
      </c>
      <c r="F42" s="1">
        <f t="shared" si="39"/>
        <v>0</v>
      </c>
      <c r="BK42" s="15"/>
    </row>
    <row r="43" spans="1:73" x14ac:dyDescent="0.25">
      <c r="B43" s="1">
        <f t="shared" si="38"/>
        <v>0</v>
      </c>
      <c r="F43" s="1">
        <f t="shared" si="39"/>
        <v>0</v>
      </c>
      <c r="BK43" s="15"/>
    </row>
    <row r="44" spans="1:73" x14ac:dyDescent="0.25">
      <c r="B44" s="1">
        <f t="shared" si="38"/>
        <v>0</v>
      </c>
      <c r="F44" s="1">
        <f t="shared" si="39"/>
        <v>0</v>
      </c>
      <c r="BK44" s="15"/>
    </row>
    <row r="45" spans="1:73" x14ac:dyDescent="0.25">
      <c r="B45" s="1">
        <f t="shared" si="38"/>
        <v>0</v>
      </c>
      <c r="F45" s="1">
        <f t="shared" si="39"/>
        <v>0</v>
      </c>
      <c r="BK45" s="15"/>
    </row>
    <row r="46" spans="1:73" x14ac:dyDescent="0.25">
      <c r="B46" s="1">
        <f t="shared" si="38"/>
        <v>0</v>
      </c>
      <c r="F46" s="1">
        <f>+K46</f>
        <v>0</v>
      </c>
      <c r="BK46" s="15"/>
    </row>
    <row r="47" spans="1:73" x14ac:dyDescent="0.25">
      <c r="B47" s="1">
        <f t="shared" si="38"/>
        <v>0</v>
      </c>
      <c r="F47" s="1">
        <f t="shared" si="39"/>
        <v>0</v>
      </c>
      <c r="BK47" s="15"/>
    </row>
    <row r="48" spans="1:73" x14ac:dyDescent="0.25">
      <c r="B48" s="1">
        <f t="shared" si="38"/>
        <v>0</v>
      </c>
      <c r="F48" s="1">
        <f t="shared" si="39"/>
        <v>0</v>
      </c>
      <c r="BK48" s="15"/>
    </row>
    <row r="49" spans="2:63" x14ac:dyDescent="0.25">
      <c r="B49" s="1">
        <f t="shared" si="38"/>
        <v>0</v>
      </c>
      <c r="F49" s="1">
        <f t="shared" si="39"/>
        <v>0</v>
      </c>
      <c r="BK49" s="15"/>
    </row>
    <row r="50" spans="2:63" x14ac:dyDescent="0.25">
      <c r="B50" s="1">
        <f t="shared" si="38"/>
        <v>0</v>
      </c>
      <c r="F50" s="1">
        <f t="shared" si="39"/>
        <v>0</v>
      </c>
      <c r="BK50" s="15"/>
    </row>
    <row r="51" spans="2:63" x14ac:dyDescent="0.25">
      <c r="B51" s="1">
        <f t="shared" si="38"/>
        <v>0</v>
      </c>
      <c r="F51" s="1">
        <f t="shared" si="39"/>
        <v>0</v>
      </c>
      <c r="BK51" s="15"/>
    </row>
    <row r="52" spans="2:63" x14ac:dyDescent="0.25">
      <c r="B52" s="1">
        <f t="shared" si="38"/>
        <v>0</v>
      </c>
      <c r="F52" s="1">
        <f t="shared" si="39"/>
        <v>0</v>
      </c>
      <c r="BK52" s="15"/>
    </row>
    <row r="53" spans="2:63" x14ac:dyDescent="0.25">
      <c r="B53" s="1">
        <f t="shared" si="38"/>
        <v>0</v>
      </c>
      <c r="F53" s="1">
        <f t="shared" si="39"/>
        <v>0</v>
      </c>
      <c r="BK53" s="15"/>
    </row>
    <row r="54" spans="2:63" x14ac:dyDescent="0.25">
      <c r="B54" s="1">
        <f t="shared" si="38"/>
        <v>0</v>
      </c>
      <c r="F54" s="1">
        <f t="shared" si="39"/>
        <v>0</v>
      </c>
      <c r="BK54" s="15"/>
    </row>
    <row r="55" spans="2:63" x14ac:dyDescent="0.25">
      <c r="B55" s="1">
        <f t="shared" si="38"/>
        <v>0</v>
      </c>
      <c r="F55" s="1">
        <f t="shared" si="39"/>
        <v>0</v>
      </c>
      <c r="BK55" s="15"/>
    </row>
    <row r="56" spans="2:63" x14ac:dyDescent="0.25">
      <c r="B56" s="1">
        <f t="shared" si="38"/>
        <v>0</v>
      </c>
      <c r="F56" s="1">
        <f t="shared" si="39"/>
        <v>0</v>
      </c>
      <c r="BK56" s="15"/>
    </row>
    <row r="57" spans="2:63" x14ac:dyDescent="0.25">
      <c r="B57" s="1">
        <f t="shared" si="38"/>
        <v>0</v>
      </c>
      <c r="F57" s="1">
        <f t="shared" si="39"/>
        <v>0</v>
      </c>
      <c r="BK57" s="15"/>
    </row>
    <row r="58" spans="2:63" x14ac:dyDescent="0.25">
      <c r="B58" s="1">
        <f t="shared" si="38"/>
        <v>0</v>
      </c>
      <c r="F58" s="1">
        <f t="shared" si="39"/>
        <v>0</v>
      </c>
      <c r="BK58" s="15"/>
    </row>
    <row r="59" spans="2:63" x14ac:dyDescent="0.25">
      <c r="B59" s="1">
        <f t="shared" si="38"/>
        <v>0</v>
      </c>
      <c r="F59" s="1">
        <f t="shared" si="39"/>
        <v>0</v>
      </c>
      <c r="BK59" s="15"/>
    </row>
    <row r="60" spans="2:63" x14ac:dyDescent="0.25">
      <c r="B60" s="1">
        <f t="shared" si="38"/>
        <v>0</v>
      </c>
      <c r="F60" s="1">
        <f t="shared" si="39"/>
        <v>0</v>
      </c>
      <c r="BK60" s="15"/>
    </row>
    <row r="61" spans="2:63" x14ac:dyDescent="0.25">
      <c r="B61" s="1">
        <f t="shared" si="38"/>
        <v>0</v>
      </c>
      <c r="F61" s="1">
        <f t="shared" si="39"/>
        <v>0</v>
      </c>
      <c r="BK61" s="15"/>
    </row>
    <row r="62" spans="2:63" x14ac:dyDescent="0.25">
      <c r="B62" s="1">
        <f t="shared" si="38"/>
        <v>0</v>
      </c>
      <c r="F62" s="1">
        <f t="shared" si="39"/>
        <v>0</v>
      </c>
      <c r="BK62" s="15"/>
    </row>
    <row r="63" spans="2:63" x14ac:dyDescent="0.25">
      <c r="B63" s="1">
        <f t="shared" si="38"/>
        <v>0</v>
      </c>
      <c r="F63" s="1">
        <f t="shared" si="39"/>
        <v>0</v>
      </c>
      <c r="BK63" s="15"/>
    </row>
    <row r="64" spans="2:63" x14ac:dyDescent="0.25">
      <c r="B64" s="1">
        <f t="shared" si="38"/>
        <v>0</v>
      </c>
      <c r="F64" s="1">
        <f t="shared" si="39"/>
        <v>0</v>
      </c>
      <c r="BK64" s="15"/>
    </row>
    <row r="65" spans="2:63" x14ac:dyDescent="0.25">
      <c r="B65" s="1">
        <f t="shared" si="38"/>
        <v>0</v>
      </c>
      <c r="F65" s="1">
        <f t="shared" si="39"/>
        <v>0</v>
      </c>
      <c r="BK65" s="15"/>
    </row>
    <row r="66" spans="2:63" x14ac:dyDescent="0.25">
      <c r="B66" s="1">
        <f t="shared" si="38"/>
        <v>0</v>
      </c>
      <c r="F66" s="1">
        <f t="shared" si="39"/>
        <v>0</v>
      </c>
      <c r="BK66" s="15"/>
    </row>
    <row r="67" spans="2:63" x14ac:dyDescent="0.25">
      <c r="B67" s="1">
        <f t="shared" si="38"/>
        <v>0</v>
      </c>
      <c r="F67" s="1">
        <f t="shared" si="39"/>
        <v>0</v>
      </c>
      <c r="BK67" s="15"/>
    </row>
    <row r="68" spans="2:63" x14ac:dyDescent="0.25">
      <c r="B68" s="1">
        <f t="shared" si="38"/>
        <v>0</v>
      </c>
      <c r="F68" s="1">
        <f t="shared" ref="F68:F93" si="40">+K68</f>
        <v>0</v>
      </c>
      <c r="BK68" s="15"/>
    </row>
    <row r="69" spans="2:63" x14ac:dyDescent="0.25">
      <c r="B69" s="1">
        <f t="shared" si="38"/>
        <v>0</v>
      </c>
      <c r="F69" s="1">
        <f t="shared" si="40"/>
        <v>0</v>
      </c>
      <c r="BK69" s="15"/>
    </row>
    <row r="70" spans="2:63" x14ac:dyDescent="0.25">
      <c r="B70" s="1">
        <f t="shared" si="38"/>
        <v>0</v>
      </c>
      <c r="F70" s="1">
        <f t="shared" si="40"/>
        <v>0</v>
      </c>
      <c r="BK70" s="15"/>
    </row>
    <row r="71" spans="2:63" x14ac:dyDescent="0.25">
      <c r="B71" s="1">
        <f t="shared" si="38"/>
        <v>0</v>
      </c>
      <c r="F71" s="1">
        <f t="shared" si="40"/>
        <v>0</v>
      </c>
      <c r="BK71" s="15"/>
    </row>
    <row r="72" spans="2:63" x14ac:dyDescent="0.25">
      <c r="B72" s="1">
        <f t="shared" si="38"/>
        <v>0</v>
      </c>
      <c r="F72" s="1">
        <f t="shared" si="40"/>
        <v>0</v>
      </c>
      <c r="BK72" s="15"/>
    </row>
    <row r="73" spans="2:63" x14ac:dyDescent="0.25">
      <c r="B73" s="1">
        <f t="shared" si="38"/>
        <v>0</v>
      </c>
      <c r="F73" s="1">
        <f t="shared" si="40"/>
        <v>0</v>
      </c>
      <c r="BK73" s="15"/>
    </row>
    <row r="74" spans="2:63" x14ac:dyDescent="0.25">
      <c r="B74" s="1">
        <f t="shared" si="38"/>
        <v>0</v>
      </c>
      <c r="F74" s="1">
        <f t="shared" si="40"/>
        <v>0</v>
      </c>
      <c r="BK74" s="15"/>
    </row>
    <row r="75" spans="2:63" x14ac:dyDescent="0.25">
      <c r="B75" s="1">
        <f t="shared" si="38"/>
        <v>0</v>
      </c>
      <c r="F75" s="1">
        <f t="shared" si="40"/>
        <v>0</v>
      </c>
      <c r="BK75" s="15"/>
    </row>
    <row r="76" spans="2:63" x14ac:dyDescent="0.25">
      <c r="B76" s="1">
        <f t="shared" ref="B76:B77" si="41">+K76</f>
        <v>0</v>
      </c>
      <c r="F76" s="1">
        <f t="shared" si="40"/>
        <v>0</v>
      </c>
      <c r="BK76" s="15"/>
    </row>
    <row r="77" spans="2:63" x14ac:dyDescent="0.25">
      <c r="B77" s="1">
        <f t="shared" si="41"/>
        <v>0</v>
      </c>
      <c r="F77" s="1">
        <f t="shared" si="40"/>
        <v>0</v>
      </c>
      <c r="BK77" s="15"/>
    </row>
    <row r="78" spans="2:63" x14ac:dyDescent="0.25">
      <c r="F78" s="1">
        <f t="shared" si="40"/>
        <v>0</v>
      </c>
      <c r="BK78" s="15"/>
    </row>
    <row r="79" spans="2:63" x14ac:dyDescent="0.25">
      <c r="F79" s="1">
        <f t="shared" si="40"/>
        <v>0</v>
      </c>
    </row>
    <row r="80" spans="2:63" x14ac:dyDescent="0.25">
      <c r="F80" s="1">
        <f t="shared" si="40"/>
        <v>0</v>
      </c>
    </row>
    <row r="81" spans="6:6" x14ac:dyDescent="0.25">
      <c r="F81" s="1">
        <f t="shared" si="40"/>
        <v>0</v>
      </c>
    </row>
    <row r="82" spans="6:6" x14ac:dyDescent="0.25">
      <c r="F82" s="1">
        <f t="shared" si="40"/>
        <v>0</v>
      </c>
    </row>
    <row r="83" spans="6:6" x14ac:dyDescent="0.25">
      <c r="F83" s="1">
        <f t="shared" si="40"/>
        <v>0</v>
      </c>
    </row>
    <row r="84" spans="6:6" x14ac:dyDescent="0.25">
      <c r="F84" s="1">
        <f t="shared" si="40"/>
        <v>0</v>
      </c>
    </row>
    <row r="85" spans="6:6" x14ac:dyDescent="0.25">
      <c r="F85" s="1">
        <f t="shared" si="40"/>
        <v>0</v>
      </c>
    </row>
    <row r="86" spans="6:6" x14ac:dyDescent="0.25">
      <c r="F86" s="1">
        <f t="shared" si="40"/>
        <v>0</v>
      </c>
    </row>
    <row r="87" spans="6:6" x14ac:dyDescent="0.25">
      <c r="F87" s="1">
        <f t="shared" si="40"/>
        <v>0</v>
      </c>
    </row>
    <row r="88" spans="6:6" x14ac:dyDescent="0.25">
      <c r="F88" s="1">
        <f t="shared" si="40"/>
        <v>0</v>
      </c>
    </row>
    <row r="89" spans="6:6" x14ac:dyDescent="0.25">
      <c r="F89" s="1">
        <f t="shared" si="40"/>
        <v>0</v>
      </c>
    </row>
    <row r="90" spans="6:6" x14ac:dyDescent="0.25">
      <c r="F90" s="1">
        <f t="shared" si="40"/>
        <v>0</v>
      </c>
    </row>
    <row r="91" spans="6:6" x14ac:dyDescent="0.25">
      <c r="F91" s="1">
        <f t="shared" si="40"/>
        <v>0</v>
      </c>
    </row>
    <row r="92" spans="6:6" x14ac:dyDescent="0.25">
      <c r="F92" s="1">
        <f t="shared" si="40"/>
        <v>0</v>
      </c>
    </row>
    <row r="93" spans="6:6" x14ac:dyDescent="0.25">
      <c r="F93" s="1">
        <f t="shared" si="40"/>
        <v>0</v>
      </c>
    </row>
  </sheetData>
  <sheetProtection sort="0" autoFilter="0"/>
  <autoFilter ref="A4:BL93">
    <filterColumn colId="26" showButton="0"/>
    <filterColumn colId="32" showButton="0"/>
    <filterColumn colId="38" showButton="0"/>
    <filterColumn colId="44" showButton="0"/>
    <filterColumn colId="50" showButton="0"/>
    <filterColumn colId="56" showButton="0"/>
  </autoFilter>
  <mergeCells count="11">
    <mergeCell ref="BT3:BT4"/>
    <mergeCell ref="BU3:BU4"/>
    <mergeCell ref="A2:BK2"/>
    <mergeCell ref="A3:E3"/>
    <mergeCell ref="G3:AC3"/>
    <mergeCell ref="AD3:AJ3"/>
    <mergeCell ref="AK3:AQ3"/>
    <mergeCell ref="AR3:AX3"/>
    <mergeCell ref="AY3:BE3"/>
    <mergeCell ref="BF3:BL3"/>
    <mergeCell ref="BM3:BS3"/>
  </mergeCells>
  <conditionalFormatting sqref="Y6:Y12">
    <cfRule type="cellIs" dxfId="23" priority="36" operator="equal">
      <formula>"-"</formula>
    </cfRule>
  </conditionalFormatting>
  <conditionalFormatting sqref="I6:I38">
    <cfRule type="containsText" dxfId="22" priority="25" operator="containsText" text="N-1">
      <formula>NOT(ISERROR(SEARCH("N-1",I6)))</formula>
    </cfRule>
    <cfRule type="cellIs" dxfId="21" priority="27" operator="equal">
      <formula>"RD"</formula>
    </cfRule>
    <cfRule type="cellIs" dxfId="20" priority="28" operator="equal">
      <formula>"MTT"</formula>
    </cfRule>
    <cfRule type="cellIs" dxfId="19" priority="29" operator="equal">
      <formula>"MAT-1"</formula>
    </cfRule>
    <cfRule type="cellIs" dxfId="18" priority="30" operator="equal">
      <formula>"MA-1"</formula>
    </cfRule>
    <cfRule type="cellIs" dxfId="17" priority="31" operator="equal">
      <formula>"EDUC"</formula>
    </cfRule>
    <cfRule type="cellIs" dxfId="16" priority="32" operator="equal">
      <formula>"EDUC"</formula>
    </cfRule>
    <cfRule type="cellIs" dxfId="15" priority="33" operator="equal">
      <formula>"EC"</formula>
    </cfRule>
    <cfRule type="cellIs" dxfId="14" priority="34" operator="equal">
      <formula>"RG"</formula>
    </cfRule>
  </conditionalFormatting>
  <conditionalFormatting sqref="Y13:Y38">
    <cfRule type="cellIs" dxfId="13" priority="35" operator="equal">
      <formula>"-"</formula>
    </cfRule>
  </conditionalFormatting>
  <conditionalFormatting sqref="H6:H14">
    <cfRule type="containsText" dxfId="12" priority="24" operator="containsText" text="MAINTIEN 1/2">
      <formula>NOT(ISERROR(SEARCH("MAINTIEN 1/2",H6)))</formula>
    </cfRule>
  </conditionalFormatting>
  <conditionalFormatting sqref="H15:H38">
    <cfRule type="containsText" dxfId="11" priority="23" operator="containsText" text="MAINTIEN 1/2">
      <formula>NOT(ISERROR(SEARCH("MAINTIEN 1/2",H15)))</formula>
    </cfRule>
  </conditionalFormatting>
  <conditionalFormatting sqref="Y5">
    <cfRule type="cellIs" dxfId="10" priority="11" operator="equal">
      <formula>"-"</formula>
    </cfRule>
  </conditionalFormatting>
  <conditionalFormatting sqref="I5">
    <cfRule type="containsText" dxfId="9" priority="2" operator="containsText" text="N-1">
      <formula>NOT(ISERROR(SEARCH("N-1",I5)))</formula>
    </cfRule>
    <cfRule type="cellIs" dxfId="8" priority="3" operator="equal">
      <formula>"RD"</formula>
    </cfRule>
    <cfRule type="cellIs" dxfId="7" priority="4" operator="equal">
      <formula>"MTT"</formula>
    </cfRule>
    <cfRule type="cellIs" dxfId="6" priority="5" operator="equal">
      <formula>"MAT-1"</formula>
    </cfRule>
    <cfRule type="cellIs" dxfId="5" priority="6" operator="equal">
      <formula>"MA-1"</formula>
    </cfRule>
    <cfRule type="cellIs" dxfId="4" priority="7" operator="equal">
      <formula>"EDUC"</formula>
    </cfRule>
    <cfRule type="cellIs" dxfId="3" priority="8" operator="equal">
      <formula>"EDUC"</formula>
    </cfRule>
    <cfRule type="cellIs" dxfId="2" priority="9" operator="equal">
      <formula>"EC"</formula>
    </cfRule>
    <cfRule type="cellIs" dxfId="1" priority="10" operator="equal">
      <formula>"RG"</formula>
    </cfRule>
  </conditionalFormatting>
  <conditionalFormatting sqref="H5">
    <cfRule type="containsText" dxfId="0" priority="1" operator="containsText" text="MAINTIEN 1/2">
      <formula>NOT(ISERROR(SEARCH("MAINTIEN 1/2",H5)))</formula>
    </cfRule>
  </conditionalFormatting>
  <dataValidations count="1">
    <dataValidation type="list" allowBlank="1" showInputMessage="1" sqref="A5:A17">
      <formula1>OFFSET(SECUSIEGE,MATCH(E5,ETAB2,0)-1,0,COUNTIF(ETAB2,E5))</formula1>
    </dataValidation>
  </dataValidations>
  <pageMargins left="0.7" right="0.7" top="0.75" bottom="0.75" header="0.3" footer="0.3"/>
  <pageSetup paperSize="9" orientation="portrait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BASE!$H$1:$H$32</xm:f>
          </x14:formula1>
          <xm:sqref>AH5:AH38 BJ5:BJ38 BC5:BC38 BQ5:BQ38 AO5:AO38 AV5:AV38</xm:sqref>
        </x14:dataValidation>
        <x14:dataValidation type="list" allowBlank="1" showInputMessage="1" showErrorMessage="1">
          <x14:formula1>
            <xm:f>BASE!$O$1:$O$3</xm:f>
          </x14:formula1>
          <xm:sqref>H15:H38</xm:sqref>
        </x14:dataValidation>
        <x14:dataValidation type="list" allowBlank="1" showInputMessage="1" showErrorMessage="1">
          <x14:formula1>
            <xm:f>BASE!$J$1:$J$10</xm:f>
          </x14:formula1>
          <xm:sqref>E5:E38</xm:sqref>
        </x14:dataValidation>
        <x14:dataValidation type="list" allowBlank="1" showInputMessage="1" showErrorMessage="1">
          <x14:formula1>
            <xm:f>BASE!$O$1:$O$5</xm:f>
          </x14:formula1>
          <xm:sqref>H5:H14</xm:sqref>
        </x14:dataValidation>
        <x14:dataValidation type="list" allowBlank="1" showInputMessage="1" showErrorMessage="1">
          <x14:formula1>
            <xm:f>BASE!$L$1:$L$10</xm:f>
          </x14:formula1>
          <xm:sqref>G5:G38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BASE</vt:lpstr>
      <vt:lpstr>Arrêts maladie-AT-MAT-PAT-MTT</vt:lpstr>
      <vt:lpstr>RECAP Maladie-AT-MAT-PAT-MTT</vt:lpstr>
      <vt:lpstr>Absences diverses</vt:lpstr>
      <vt:lpstr>RECAP ABSENCES</vt:lpstr>
      <vt:lpstr>ARCHIVE</vt:lpstr>
      <vt:lpstr>'Absences diverses'!DROIT2</vt:lpstr>
      <vt:lpstr>ARCHIVE!DROIT2</vt:lpstr>
      <vt:lpstr>DROIT2</vt:lpstr>
      <vt:lpstr>ETAB2</vt:lpstr>
      <vt:lpstr>ARCHIVE!IJSS1</vt:lpstr>
      <vt:lpstr>IJSS1</vt:lpstr>
      <vt:lpstr>LISTESIEGE</vt:lpstr>
      <vt:lpstr>SECU2</vt:lpstr>
      <vt:lpstr>SECUSIEGE</vt:lpstr>
      <vt:lpstr>'RECAP Maladie-AT-MAT-PAT-MTT'!Zone_d_impression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Clemence MEUNIER</cp:lastModifiedBy>
  <cp:lastPrinted>2016-06-29T09:55:47Z</cp:lastPrinted>
  <dcterms:created xsi:type="dcterms:W3CDTF">2016-05-12T08:05:21Z</dcterms:created>
  <dcterms:modified xsi:type="dcterms:W3CDTF">2016-08-31T11:53:12Z</dcterms:modified>
</cp:coreProperties>
</file>