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/Relationships>
</file>

<file path=xl/workbook.xml><?xml version="1.0" encoding="utf-8"?>
<workbook xmlns:r="http://schemas.openxmlformats.org/officeDocument/2006/relationships" xmlns="http://schemas.openxmlformats.org/spreadsheetml/2006/main">
  <bookViews>
    <workbookView xWindow="360" yWindow="75" windowWidth="15315" windowHeight="6210" activeTab="0"/>
  </bookViews>
  <sheets>
    <sheet name="SEG_S1_SESS1" sheetId="1" r:id="rId1"/>
    <sheet name="Feuil2" sheetId="2" r:id="rId2"/>
    <sheet name="Feuil3" sheetId="3" r:id="rId3"/>
  </sheets>
  <definedNames>
    <definedName name="_xlnm.Print_Titles" localSheetId="0">SEG_S1_SESS1!$A:$C,SEG_S1_SESS1!$1:$2</definedName>
    <definedName name="_xlnm.Print_Area" localSheetId="0">SEG_S1_SESS1!$A$1:$AO$6</definedName>
  </definedNames>
</workbook>
</file>

<file path=xl/sharedStrings.xml><?xml version="1.0" encoding="utf-8"?>
<sst xmlns="http://schemas.openxmlformats.org/spreadsheetml/2006/main" uniqueCount="31" count="31">
  <si>
    <t>ANG_GE1</t>
  </si>
  <si>
    <t>DPC_GE1</t>
  </si>
  <si>
    <t>HTS_GE1</t>
  </si>
  <si>
    <t>INF_GE1</t>
  </si>
  <si>
    <t>CAT_GE1</t>
  </si>
  <si>
    <t>IPA_GE1</t>
  </si>
  <si>
    <t>DRC_GE1</t>
  </si>
  <si>
    <t>IED_GE1</t>
  </si>
  <si>
    <t>STA_GE1</t>
  </si>
  <si>
    <t>MOYENNE</t>
  </si>
  <si>
    <t>PONDERE</t>
  </si>
  <si>
    <t>RANG</t>
  </si>
  <si>
    <t>DECISION</t>
  </si>
  <si>
    <t>SEG00031</t>
  </si>
  <si>
    <t>SEG00038</t>
  </si>
  <si>
    <t>SEG00012</t>
  </si>
  <si>
    <t>SEG00028</t>
  </si>
  <si>
    <t>MATRICULE</t>
  </si>
  <si>
    <t>NOMS</t>
  </si>
  <si>
    <t>PRENOMS</t>
  </si>
  <si>
    <t>MODULES A REPRENDRE</t>
  </si>
  <si>
    <t>CREDITS ACQUIS</t>
  </si>
  <si>
    <t>Coef./Credits</t>
  </si>
  <si>
    <t>RESULTAT ATTENDU</t>
  </si>
  <si>
    <t>MOYENNE GROUPE 1</t>
  </si>
  <si>
    <t>MOYENNE GROUPE 2</t>
  </si>
  <si>
    <t>MOYENNE GROUPE 3</t>
  </si>
  <si>
    <t>DFC_GE1</t>
  </si>
  <si>
    <t>ADE_GE1</t>
  </si>
  <si>
    <t>MNU_GE1</t>
  </si>
  <si>
    <t>SUMPRODUCT((L3&gt;=10)*(ISODD(COLUMN($D$2:$AG$2)))*(COLUMN($D$2:$AG$2)&lt;COLUMN(L3))*$D$2:$AG$2+(R3&gt;=10)*(ISODD(COLUMN($D$2:$AG$2)))*(COLUMN($D$2:$AG$2)&lt;COLUMN(R3))*(COLUMN($D$2:$AG$2)&gt;COLUMN(M3))*$D$2:$AG$2+(Z3&gt;=10)*(ISODD(COLUMN($D$2:$AG$2)))*(COLUMN($D$2:$AG$2)&lt;COLUMN(Z3))*$D$2:$AG$2)+(AH3&gt;=10)*(ISODD(COLUMN($D$2:$AG$2)))*(COLUMN($D$2:$AG$2)&lt;COLUMN(AH3))*(COLUMN($D$2:$AG$2)&gt;COLUMN(AA3))*$D$2:$AG$2+SUMPRODUCT((L3&lt;10)*(ISODD(COLUMN($E$2:$AG$2)))*(D3:AF3&gt;=10)*(COLUMN($E$2:$AG$2)&lt;COLUMN(L3))*$E$2:$AG$2+(R3&lt;10)*(ISODD(COLUMN($E$2:$AG$2)))*(D3:AF3&gt;=10)*(COLUMN($E$2:$AG$2)&gt;COLUMN(L3))*(COLUMN($E$2:$AG$2)&lt;COLUMN(R3))*$E$2:$AG$2(Z3&lt;10)*(ISODD(COLUMN($E$2:$AG$2)))*(D3:AF3&gt;=10)*(COLUMN($E$2:$AG$2)&lt;COLUMN(Z3))*$E$2:$AG$2+(AH3&lt;10)*(ISODD(COLUMN($E$2:$AG$2)))*(D3:AF&gt;=10)*(COLUMN($E$2:$AG$2)&gt;COLUMN(Z3))*$E$2:$AG$2)&amp;"/30"</t>
  </si>
</sst>
</file>

<file path=xl/styles.xml><?xml version="1.0" encoding="utf-8"?>
<styleSheet xmlns="http://schemas.openxmlformats.org/spreadsheetml/2006/main">
  <numFmts count="2">
    <numFmt numFmtId="0" formatCode="General"/>
    <numFmt numFmtId="2" formatCode="0.00"/>
  </numFmts>
  <fonts>
    <font>
      <name val="Calibri"/>
      <sz val="11"/>
    </font>
    <font>
      <name val="Calibri"/>
      <sz val="11"/>
      <color rgb="FF000000"/>
    </font>
    <font>
      <name val="Calibri"/>
      <b/>
      <sz val="8"/>
      <color rgb="FF000000"/>
    </font>
    <font>
      <name val="Calibri"/>
      <b/>
      <sz val="11"/>
      <color rgb="FF000000"/>
    </font>
    <font>
      <name val="Calibri"/>
      <b/>
      <sz val="9"/>
      <color rgb="FF000000"/>
    </font>
    <font>
      <name val="Calibri"/>
      <sz val="11"/>
      <color rgb="FF000000"/>
    </font>
    <font>
      <name val="Calibri"/>
      <sz val="11"/>
    </font>
    <font>
      <name val="Calibri"/>
      <sz val="9"/>
      <color rgb="FF000000"/>
    </font>
    <font>
      <name val="Verdana"/>
      <sz val="10"/>
      <color rgb="FF333333"/>
    </font>
    <font>
      <name val="Calibri"/>
      <sz val="11"/>
    </font>
  </fonts>
  <fills count="9">
    <fill>
      <patternFill patternType="none"/>
    </fill>
    <fill>
      <patternFill patternType="gray125"/>
    </fill>
    <fill>
      <patternFill patternType="solid">
        <fgColor rgb="FFFF0000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00"/>
      </patternFill>
    </fill>
    <fill>
      <patternFill patternType="solid">
        <fgColor rgb="FF0000FF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76">
    <xf numFmtId="0" fontId="0" fillId="0" borderId="0" xfId="0">
      <alignment vertical="center"/>
    </xf>
    <xf numFmtId="0" fontId="1" fillId="0" borderId="0" xfId="0" applyFont="1">
      <alignment vertical="center"/>
    </xf>
    <xf numFmtId="0" fontId="2" fillId="0" borderId="1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>
      <alignment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  <xf numFmtId="0" fontId="2" fillId="0" borderId="9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3" fillId="0" borderId="3" xfId="0" applyFont="1" applyBorder="1" applyAlignment="1">
      <alignment horizontal="right" vertical="center"/>
    </xf>
    <xf numFmtId="0" fontId="4" fillId="7" borderId="11" xfId="0" applyFont="1" applyFill="1" applyBorder="1" applyAlignment="1">
      <alignment vertical="bottom" wrapText="1"/>
    </xf>
    <xf numFmtId="0" fontId="4" fillId="8" borderId="12" xfId="0" applyFont="1" applyFill="1" applyBorder="1" applyAlignment="1">
      <alignment vertical="bottom" wrapText="1"/>
    </xf>
    <xf numFmtId="0" fontId="4" fillId="7" borderId="10" xfId="0" applyFont="1" applyFill="1" applyBorder="1" applyAlignment="1">
      <alignment vertical="bottom" wrapText="1"/>
    </xf>
    <xf numFmtId="0" fontId="4" fillId="3" borderId="11" xfId="0" applyFont="1" applyFill="1" applyBorder="1" applyAlignment="1">
      <alignment vertical="bottom" wrapText="1"/>
    </xf>
    <xf numFmtId="0" fontId="5" fillId="3" borderId="13" xfId="0" applyFont="1" applyFill="1" applyBorder="1" applyAlignment="1">
      <alignment vertical="bottom" wrapText="1"/>
    </xf>
    <xf numFmtId="0" fontId="4" fillId="8" borderId="13" xfId="0" applyFont="1" applyFill="1" applyBorder="1" applyAlignment="1">
      <alignment vertical="bottom" wrapText="1"/>
    </xf>
    <xf numFmtId="0" fontId="4" fillId="4" borderId="11" xfId="0" applyFont="1" applyFill="1" applyBorder="1" applyAlignment="1">
      <alignment vertical="bottom" wrapText="1"/>
    </xf>
    <xf numFmtId="0" fontId="4" fillId="4" borderId="13" xfId="0" applyFont="1" applyFill="1" applyBorder="1" applyAlignment="1">
      <alignment vertical="bottom" wrapText="1"/>
    </xf>
    <xf numFmtId="0" fontId="4" fillId="5" borderId="11" xfId="0" applyFont="1" applyFill="1" applyBorder="1" applyAlignment="1">
      <alignment vertical="bottom" wrapText="1"/>
    </xf>
    <xf numFmtId="0" fontId="4" fillId="5" borderId="13" xfId="0" applyFont="1" applyFill="1" applyBorder="1" applyAlignment="1">
      <alignment vertical="bottom" wrapText="1"/>
    </xf>
    <xf numFmtId="0" fontId="4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6" fillId="6" borderId="0" xfId="0" applyFill="1">
      <alignment vertical="center"/>
    </xf>
    <xf numFmtId="0" fontId="1" fillId="0" borderId="16" xfId="0" applyFont="1" applyBorder="1">
      <alignment vertical="center"/>
    </xf>
    <xf numFmtId="0" fontId="1" fillId="0" borderId="17" xfId="0" applyFont="1" applyBorder="1">
      <alignment vertical="center"/>
    </xf>
    <xf numFmtId="0" fontId="1" fillId="0" borderId="18" xfId="0" applyFont="1" applyBorder="1">
      <alignment vertical="center"/>
    </xf>
    <xf numFmtId="2" fontId="5" fillId="0" borderId="19" xfId="0" applyNumberFormat="1" applyFont="1" applyFill="1" applyBorder="1" applyAlignment="1">
      <alignment horizontal="center" vertical="center"/>
    </xf>
    <xf numFmtId="2" fontId="5" fillId="0" borderId="17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2" fontId="5" fillId="0" borderId="20" xfId="0" applyNumberFormat="1" applyFont="1" applyFill="1" applyBorder="1" applyAlignment="1">
      <alignment horizontal="center" vertical="center"/>
    </xf>
    <xf numFmtId="2" fontId="3" fillId="4" borderId="16" xfId="0" applyNumberFormat="1" applyFont="1" applyFill="1" applyBorder="1" applyAlignment="1">
      <alignment horizontal="center" vertical="center"/>
    </xf>
    <xf numFmtId="2" fontId="3" fillId="4" borderId="18" xfId="0" applyNumberFormat="1" applyFont="1" applyFill="1" applyBorder="1" applyAlignment="1">
      <alignment horizontal="center" vertical="center"/>
    </xf>
    <xf numFmtId="2" fontId="5" fillId="0" borderId="5" xfId="0" applyNumberFormat="1" applyFont="1" applyFill="1" applyBorder="1" applyAlignment="1">
      <alignment horizontal="center" vertical="center"/>
    </xf>
    <xf numFmtId="2" fontId="5" fillId="0" borderId="6" xfId="0" applyNumberFormat="1" applyFont="1" applyFill="1" applyBorder="1" applyAlignment="1">
      <alignment horizontal="center" vertical="center"/>
    </xf>
    <xf numFmtId="2" fontId="3" fillId="5" borderId="16" xfId="0" applyNumberFormat="1" applyFont="1" applyFill="1" applyBorder="1" applyAlignment="1">
      <alignment horizontal="center" vertical="center"/>
    </xf>
    <xf numFmtId="2" fontId="3" fillId="5" borderId="18" xfId="0" applyNumberFormat="1" applyFont="1" applyFill="1" applyBorder="1" applyAlignment="1">
      <alignment horizontal="center" vertical="center"/>
    </xf>
    <xf numFmtId="2" fontId="3" fillId="0" borderId="21" xfId="0" applyNumberFormat="1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7" fillId="0" borderId="21" xfId="0" applyFont="1" applyFill="1" applyBorder="1">
      <alignment vertical="center"/>
    </xf>
    <xf numFmtId="0" fontId="7" fillId="0" borderId="21" xfId="0" applyFont="1" applyFill="1" applyBorder="1" applyAlignment="1">
      <alignment vertical="center" wrapText="1"/>
    </xf>
    <xf numFmtId="0" fontId="1" fillId="6" borderId="0" xfId="0" applyFont="1" applyFill="1" applyAlignment="1">
      <alignment horizontal="center" vertical="center"/>
    </xf>
    <xf numFmtId="0" fontId="1" fillId="0" borderId="22" xfId="0" applyFont="1" applyBorder="1">
      <alignment vertical="center"/>
    </xf>
    <xf numFmtId="0" fontId="1" fillId="0" borderId="23" xfId="0" applyFont="1" applyBorder="1">
      <alignment vertical="center"/>
    </xf>
    <xf numFmtId="0" fontId="1" fillId="0" borderId="24" xfId="0" applyFont="1" applyBorder="1">
      <alignment vertical="center"/>
    </xf>
    <xf numFmtId="2" fontId="5" fillId="0" borderId="25" xfId="0" applyNumberFormat="1" applyFont="1" applyFill="1" applyBorder="1" applyAlignment="1">
      <alignment horizontal="center" vertical="center"/>
    </xf>
    <xf numFmtId="2" fontId="5" fillId="0" borderId="23" xfId="0" applyNumberFormat="1" applyFont="1" applyFill="1" applyBorder="1" applyAlignment="1">
      <alignment horizontal="center" vertical="center"/>
    </xf>
    <xf numFmtId="2" fontId="3" fillId="3" borderId="22" xfId="0" applyNumberFormat="1" applyFont="1" applyFill="1" applyBorder="1" applyAlignment="1">
      <alignment horizontal="center" vertical="center"/>
    </xf>
    <xf numFmtId="2" fontId="3" fillId="3" borderId="24" xfId="0" applyNumberFormat="1" applyFont="1" applyFill="1" applyBorder="1" applyAlignment="1">
      <alignment horizontal="center" vertical="center"/>
    </xf>
    <xf numFmtId="2" fontId="5" fillId="0" borderId="26" xfId="0" applyNumberFormat="1" applyFont="1" applyFill="1" applyBorder="1" applyAlignment="1">
      <alignment horizontal="center" vertical="center"/>
    </xf>
    <xf numFmtId="2" fontId="3" fillId="4" borderId="22" xfId="0" applyNumberFormat="1" applyFont="1" applyFill="1" applyBorder="1" applyAlignment="1">
      <alignment horizontal="center" vertical="center"/>
    </xf>
    <xf numFmtId="2" fontId="3" fillId="4" borderId="24" xfId="0" applyNumberFormat="1" applyFont="1" applyFill="1" applyBorder="1" applyAlignment="1">
      <alignment horizontal="center" vertical="center"/>
    </xf>
    <xf numFmtId="2" fontId="5" fillId="0" borderId="24" xfId="0" applyNumberFormat="1" applyFont="1" applyFill="1" applyBorder="1" applyAlignment="1">
      <alignment horizontal="center" vertical="center"/>
    </xf>
    <xf numFmtId="2" fontId="3" fillId="5" borderId="22" xfId="0" applyNumberFormat="1" applyFont="1" applyFill="1" applyBorder="1" applyAlignment="1">
      <alignment horizontal="center" vertical="center"/>
    </xf>
    <xf numFmtId="2" fontId="3" fillId="5" borderId="24" xfId="0" applyNumberFormat="1" applyFont="1" applyFill="1" applyBorder="1" applyAlignment="1">
      <alignment horizontal="center" vertical="center"/>
    </xf>
    <xf numFmtId="2" fontId="3" fillId="0" borderId="27" xfId="0" applyNumberFormat="1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7" fillId="0" borderId="27" xfId="0" applyFont="1" applyFill="1" applyBorder="1">
      <alignment vertical="center"/>
    </xf>
    <xf numFmtId="0" fontId="7" fillId="0" borderId="27" xfId="0" applyFont="1" applyFill="1" applyBorder="1" applyAlignment="1">
      <alignment vertical="center" wrapText="1"/>
    </xf>
    <xf numFmtId="0" fontId="8" fillId="0" borderId="0" xfId="0" applyFont="1">
      <alignment vertical="center"/>
    </xf>
    <xf numFmtId="0" fontId="9" fillId="0" borderId="0" xfId="0" applyFont="1" quotePrefix="1">
      <alignment vertical="center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Relationship Id="rId6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typeface="ＭＳ Ｐゴシック" script="Jpan"/>
        <a:font typeface="맑은 고딕" script="Hang"/>
        <a:font typeface="宋体" script="Hans"/>
        <a:font typeface="新細明體" script="Hant"/>
        <a:font typeface="Times New Roman" script="Arab"/>
        <a:font typeface="Times New Roman" script="Hebr"/>
        <a:font typeface="Tahoma" script="Thai"/>
        <a:font typeface="Nyala" script="Ethi"/>
        <a:font typeface="Vrinda" script="Beng"/>
        <a:font typeface="Shruti" script="Gujr"/>
        <a:font typeface="MoolBoran" script="Khmr"/>
        <a:font typeface="Tunga" script="Knda"/>
        <a:font typeface="Raavi" script="Guru"/>
        <a:font typeface="Euphemia" script="Cans"/>
        <a:font typeface="Plantagenet Cherokee" script="Cher"/>
        <a:font typeface="Microsoft Yi Baiti" script="Yiii"/>
        <a:font typeface="Microsoft Himalaya" script="Tibt"/>
        <a:font typeface="MV Boli" script="Thaa"/>
        <a:font typeface="Mangal" script="Deva"/>
        <a:font typeface="Gautami" script="Telu"/>
        <a:font typeface="Latha" script="Taml"/>
        <a:font typeface="Estrangelo Edessa" script="Syrc"/>
        <a:font typeface="Kalinga" script="Orya"/>
        <a:font typeface="Kartika" script="Mlym"/>
        <a:font typeface="DokChampa" script="Laoo"/>
        <a:font typeface="Iskoola Pota" script="Sinh"/>
        <a:font typeface="Mongolian Baiti" script="Mong"/>
        <a:font typeface="Times New Roman" script="Viet"/>
        <a:font typeface="Microsoft Uighur" script="Uigh"/>
        <a:font typeface="Sylfaen" script="Geor"/>
      </a:majorFont>
      <a:minorFont>
        <a:latin typeface="Calibri"/>
        <a:ea typeface=""/>
        <a:cs typeface=""/>
        <a:font typeface="ＭＳ Ｐゴシック" script="Jpan"/>
        <a:font typeface="맑은 고딕" script="Hang"/>
        <a:font typeface="宋体" script="Hans"/>
        <a:font typeface="新細明體" script="Hant"/>
        <a:font typeface="Arial" script="Arab"/>
        <a:font typeface="Arial" script="Hebr"/>
        <a:font typeface="Tahoma" script="Thai"/>
        <a:font typeface="Nyala" script="Ethi"/>
        <a:font typeface="Vrinda" script="Beng"/>
        <a:font typeface="Shruti" script="Gujr"/>
        <a:font typeface="DaunPenh" script="Khmr"/>
        <a:font typeface="Tunga" script="Knda"/>
        <a:font typeface="Raavi" script="Guru"/>
        <a:font typeface="Euphemia" script="Cans"/>
        <a:font typeface="Plantagenet Cherokee" script="Cher"/>
        <a:font typeface="Microsoft Yi Baiti" script="Yiii"/>
        <a:font typeface="Microsoft Himalaya" script="Tibt"/>
        <a:font typeface="MV Boli" script="Thaa"/>
        <a:font typeface="Mangal" script="Deva"/>
        <a:font typeface="Gautami" script="Telu"/>
        <a:font typeface="Latha" script="Taml"/>
        <a:font typeface="Estrangelo Edessa" script="Syrc"/>
        <a:font typeface="Kalinga" script="Orya"/>
        <a:font typeface="Kartika" script="Mlym"/>
        <a:font typeface="DokChampa" script="Laoo"/>
        <a:font typeface="Iskoola Pota" script="Sinh"/>
        <a:font typeface="Mongolian Baiti" script="Mong"/>
        <a:font typeface="Arial" script="Viet"/>
        <a:font typeface="Microsoft Uighur" script="Uigh"/>
        <a:font typeface="Sylfaen" script="Geo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r="5400000" dist="2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r="5400000" dist="23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r="5400000" dist="23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dimension ref="A1:AT9"/>
  <sheetViews>
    <sheetView tabSelected="1" workbookViewId="0" topLeftCell="AG1">
      <selection activeCell="AQ4" sqref="AQ4"/>
    </sheetView>
  </sheetViews>
  <sheetFormatPr defaultRowHeight="15.0" defaultColWidth="9" customWidth="1"/>
  <cols>
    <col min="1" max="1" customWidth="1" width="9.855469" style="0"/>
    <col min="2" max="2" customWidth="1" width="14.425781" style="0"/>
    <col min="3" max="3" customWidth="1" width="27.710938" style="0"/>
    <col min="4" max="4" customWidth="1" width="6.2851563" style="0"/>
    <col min="5" max="5" customWidth="1" width="6.2851563" style="0"/>
    <col min="6" max="6" customWidth="1" width="6.2851563" style="0"/>
    <col min="7" max="7" customWidth="1" width="6.2851563" style="0"/>
    <col min="8" max="8" customWidth="1" width="6.2851563" style="0"/>
    <col min="9" max="9" customWidth="1" width="6.2851563" style="0"/>
    <col min="10" max="10" customWidth="1" width="6.2851563" style="0"/>
    <col min="11" max="11" customWidth="1" width="6.2851563" style="0"/>
    <col min="12" max="12" customWidth="1" width="6.2851563" style="0"/>
    <col min="13" max="13" customWidth="1" width="6.2851563" style="0"/>
    <col min="14" max="14" customWidth="1" width="6.2851563" style="0"/>
    <col min="15" max="15" customWidth="1" width="6.2851563" style="0"/>
    <col min="16" max="16" customWidth="1" width="6.2851563" style="0"/>
    <col min="17" max="17" customWidth="1" width="6.2851563" style="0"/>
    <col min="18" max="18" customWidth="1" width="6.2851563" style="0"/>
    <col min="19" max="19" customWidth="1" width="6.2851563" style="0"/>
    <col min="20" max="20" customWidth="1" width="6.2851563" style="0"/>
    <col min="21" max="21" customWidth="1" width="6.2851563" style="0"/>
    <col min="22" max="22" customWidth="1" width="6.2851563" style="0"/>
    <col min="23" max="23" customWidth="1" width="6.2851563" style="0"/>
    <col min="24" max="24" customWidth="1" width="6.2851563" style="0"/>
    <col min="25" max="25" customWidth="1" width="6.2851563" style="0"/>
    <col min="26" max="26" customWidth="1" width="6.2851563" style="0"/>
    <col min="27" max="27" customWidth="1" width="6.2851563" style="0"/>
    <col min="28" max="28" customWidth="1" width="6.2851563" style="0"/>
    <col min="29" max="29" customWidth="1" width="6.2851563" style="0"/>
    <col min="30" max="30" customWidth="1" width="6.2851563" style="0"/>
    <col min="31" max="31" customWidth="1" width="6.2851563" style="0"/>
    <col min="32" max="32" customWidth="1" width="6.2851563" style="0"/>
    <col min="33" max="33" customWidth="1" width="6.2851563" style="0"/>
    <col min="34" max="34" customWidth="1" width="6.2851563" style="0"/>
    <col min="35" max="35" customWidth="1" width="6.2851563" style="0"/>
    <col min="36" max="36" customWidth="1" width="9.7109375" style="0"/>
    <col min="37" max="37" customWidth="1" width="9.425781" style="0"/>
    <col min="38" max="38" customWidth="1" width="6.0" style="0"/>
    <col min="39" max="39" customWidth="1" width="9.140625" style="0"/>
    <col min="40" max="40" customWidth="1" width="21.140625" style="0"/>
    <col min="41" max="41" customWidth="1" width="9.140625" style="0"/>
    <col min="42" max="42" customWidth="1" width="10.5703125" style="0"/>
    <col min="43" max="43" customWidth="1" width="9.140625" style="0"/>
    <col min="44" max="44" customWidth="1" width="9.140625" style="0"/>
    <col min="45" max="45" customWidth="1" width="9.140625" style="0"/>
    <col min="46" max="46" customWidth="1" width="9.140625" style="0"/>
    <col min="47" max="47" customWidth="1" width="9.140625" style="0"/>
    <col min="48" max="48" customWidth="1" width="9.140625" style="0"/>
    <col min="49" max="49" customWidth="1" width="9.140625" style="0"/>
    <col min="50" max="50" customWidth="1" width="9.140625" style="0"/>
    <col min="51" max="51" customWidth="1" width="9.140625" style="0"/>
    <col min="52" max="52" customWidth="1" width="9.140625" style="0"/>
    <col min="53" max="53" customWidth="1" width="9.140625" style="0"/>
    <col min="54" max="54" customWidth="1" width="9.140625" style="0"/>
    <col min="55" max="55" customWidth="1" width="9.140625" style="0"/>
    <col min="56" max="56" customWidth="1" width="9.140625" style="0"/>
    <col min="57" max="57" customWidth="1" width="9.140625" style="0"/>
    <col min="58" max="58" customWidth="1" width="9.140625" style="0"/>
    <col min="59" max="59" customWidth="1" width="9.140625" style="0"/>
    <col min="60" max="60" customWidth="1" width="9.140625" style="0"/>
    <col min="61" max="61" customWidth="1" width="9.140625" style="0"/>
    <col min="62" max="62" customWidth="1" width="9.140625" style="0"/>
    <col min="63" max="63" customWidth="1" width="9.140625" style="0"/>
    <col min="64" max="64" customWidth="1" width="9.140625" style="0"/>
    <col min="65" max="65" customWidth="1" width="9.140625" style="0"/>
    <col min="66" max="66" customWidth="1" width="9.140625" style="0"/>
    <col min="67" max="67" customWidth="1" width="9.140625" style="0"/>
    <col min="68" max="68" customWidth="1" width="9.140625" style="0"/>
    <col min="69" max="69" customWidth="1" width="9.140625" style="0"/>
    <col min="70" max="70" customWidth="1" width="9.140625" style="0"/>
    <col min="71" max="71" customWidth="1" width="9.140625" style="0"/>
    <col min="72" max="72" customWidth="1" width="9.140625" style="0"/>
    <col min="73" max="73" customWidth="1" width="9.140625" style="0"/>
    <col min="74" max="74" customWidth="1" width="9.140625" style="0"/>
    <col min="75" max="75" customWidth="1" width="9.140625" style="0"/>
    <col min="76" max="76" customWidth="1" width="9.140625" style="0"/>
    <col min="77" max="77" customWidth="1" width="9.140625" style="0"/>
    <col min="78" max="78" customWidth="1" width="9.140625" style="0"/>
    <col min="79" max="79" customWidth="1" width="9.140625" style="0"/>
    <col min="80" max="80" customWidth="1" width="9.140625" style="0"/>
    <col min="81" max="81" customWidth="1" width="9.140625" style="0"/>
    <col min="82" max="82" customWidth="1" width="9.140625" style="0"/>
    <col min="83" max="83" customWidth="1" width="9.140625" style="0"/>
    <col min="84" max="84" customWidth="1" width="9.140625" style="0"/>
    <col min="85" max="85" customWidth="1" width="9.140625" style="0"/>
    <col min="86" max="86" customWidth="1" width="9.140625" style="0"/>
    <col min="87" max="87" customWidth="1" width="9.140625" style="0"/>
    <col min="88" max="88" customWidth="1" width="9.140625" style="0"/>
    <col min="89" max="89" customWidth="1" width="9.140625" style="0"/>
    <col min="90" max="90" customWidth="1" width="9.140625" style="0"/>
    <col min="91" max="91" customWidth="1" width="9.140625" style="0"/>
    <col min="92" max="92" customWidth="1" width="9.140625" style="0"/>
    <col min="93" max="93" customWidth="1" width="9.140625" style="0"/>
    <col min="94" max="94" customWidth="1" width="9.140625" style="0"/>
    <col min="95" max="95" customWidth="1" width="9.140625" style="0"/>
    <col min="96" max="96" customWidth="1" width="9.140625" style="0"/>
    <col min="97" max="97" customWidth="1" width="9.140625" style="0"/>
    <col min="98" max="98" customWidth="1" width="9.140625" style="0"/>
    <col min="99" max="99" customWidth="1" width="9.140625" style="0"/>
    <col min="100" max="100" customWidth="1" width="9.140625" style="0"/>
    <col min="101" max="101" customWidth="1" width="9.140625" style="0"/>
    <col min="102" max="102" customWidth="1" width="9.140625" style="0"/>
    <col min="103" max="103" customWidth="1" width="9.140625" style="0"/>
    <col min="104" max="104" customWidth="1" width="9.140625" style="0"/>
    <col min="105" max="105" customWidth="1" width="9.140625" style="0"/>
    <col min="106" max="106" customWidth="1" width="9.140625" style="0"/>
    <col min="107" max="107" customWidth="1" width="9.140625" style="0"/>
    <col min="108" max="108" customWidth="1" width="9.140625" style="0"/>
    <col min="109" max="109" customWidth="1" width="9.140625" style="0"/>
    <col min="110" max="110" customWidth="1" width="9.140625" style="0"/>
    <col min="111" max="111" customWidth="1" width="9.140625" style="0"/>
    <col min="112" max="112" customWidth="1" width="9.140625" style="0"/>
    <col min="113" max="113" customWidth="1" width="9.140625" style="0"/>
    <col min="114" max="114" customWidth="1" width="9.140625" style="0"/>
    <col min="115" max="115" customWidth="1" width="9.140625" style="0"/>
    <col min="116" max="116" customWidth="1" width="9.140625" style="0"/>
    <col min="117" max="117" customWidth="1" width="9.140625" style="0"/>
    <col min="118" max="118" customWidth="1" width="9.140625" style="0"/>
    <col min="119" max="119" customWidth="1" width="9.140625" style="0"/>
    <col min="120" max="120" customWidth="1" width="9.140625" style="0"/>
    <col min="121" max="121" customWidth="1" width="9.140625" style="0"/>
    <col min="122" max="122" customWidth="1" width="9.140625" style="0"/>
    <col min="123" max="123" customWidth="1" width="9.140625" style="0"/>
    <col min="124" max="124" customWidth="1" width="9.140625" style="0"/>
    <col min="125" max="125" customWidth="1" width="9.140625" style="0"/>
    <col min="126" max="126" customWidth="1" width="9.140625" style="0"/>
    <col min="127" max="127" customWidth="1" width="9.140625" style="0"/>
    <col min="128" max="128" customWidth="1" width="9.140625" style="0"/>
    <col min="129" max="129" customWidth="1" width="9.140625" style="0"/>
    <col min="130" max="130" customWidth="1" width="9.140625" style="0"/>
    <col min="131" max="131" customWidth="1" width="9.140625" style="0"/>
    <col min="132" max="132" customWidth="1" width="9.140625" style="0"/>
    <col min="133" max="133" customWidth="1" width="9.140625" style="0"/>
    <col min="134" max="134" customWidth="1" width="9.140625" style="0"/>
    <col min="135" max="135" customWidth="1" width="9.140625" style="0"/>
    <col min="136" max="136" customWidth="1" width="9.140625" style="0"/>
    <col min="137" max="137" customWidth="1" width="9.140625" style="0"/>
    <col min="138" max="138" customWidth="1" width="9.140625" style="0"/>
    <col min="139" max="139" customWidth="1" width="9.140625" style="0"/>
    <col min="140" max="140" customWidth="1" width="9.140625" style="0"/>
    <col min="141" max="141" customWidth="1" width="9.140625" style="0"/>
    <col min="142" max="142" customWidth="1" width="9.140625" style="0"/>
    <col min="143" max="143" customWidth="1" width="9.140625" style="0"/>
    <col min="144" max="144" customWidth="1" width="9.140625" style="0"/>
    <col min="145" max="145" customWidth="1" width="9.140625" style="0"/>
    <col min="146" max="146" customWidth="1" width="9.140625" style="0"/>
    <col min="147" max="147" customWidth="1" width="9.140625" style="0"/>
    <col min="148" max="148" customWidth="1" width="9.140625" style="0"/>
    <col min="149" max="149" customWidth="1" width="9.140625" style="0"/>
    <col min="150" max="150" customWidth="1" width="9.140625" style="0"/>
    <col min="151" max="151" customWidth="1" width="9.140625" style="0"/>
    <col min="152" max="152" customWidth="1" width="9.140625" style="0"/>
    <col min="153" max="153" customWidth="1" width="9.140625" style="0"/>
    <col min="154" max="154" customWidth="1" width="9.140625" style="0"/>
    <col min="155" max="155" customWidth="1" width="9.140625" style="0"/>
    <col min="156" max="156" customWidth="1" width="9.140625" style="0"/>
    <col min="157" max="157" customWidth="1" width="9.140625" style="0"/>
    <col min="158" max="158" customWidth="1" width="9.140625" style="0"/>
    <col min="159" max="159" customWidth="1" width="9.140625" style="0"/>
    <col min="160" max="160" customWidth="1" width="9.140625" style="0"/>
    <col min="161" max="161" customWidth="1" width="9.140625" style="0"/>
    <col min="162" max="162" customWidth="1" width="9.140625" style="0"/>
    <col min="163" max="163" customWidth="1" width="9.140625" style="0"/>
    <col min="164" max="164" customWidth="1" width="9.140625" style="0"/>
    <col min="165" max="165" customWidth="1" width="9.140625" style="0"/>
    <col min="166" max="166" customWidth="1" width="9.140625" style="0"/>
    <col min="167" max="167" customWidth="1" width="9.140625" style="0"/>
    <col min="168" max="168" customWidth="1" width="9.140625" style="0"/>
    <col min="169" max="169" customWidth="1" width="9.140625" style="0"/>
    <col min="170" max="170" customWidth="1" width="9.140625" style="0"/>
    <col min="171" max="171" customWidth="1" width="9.140625" style="0"/>
    <col min="172" max="172" customWidth="1" width="9.140625" style="0"/>
    <col min="173" max="173" customWidth="1" width="9.140625" style="0"/>
    <col min="174" max="174" customWidth="1" width="9.140625" style="0"/>
    <col min="175" max="175" customWidth="1" width="9.140625" style="0"/>
    <col min="176" max="176" customWidth="1" width="9.140625" style="0"/>
    <col min="177" max="177" customWidth="1" width="9.140625" style="0"/>
    <col min="178" max="178" customWidth="1" width="9.140625" style="0"/>
    <col min="179" max="179" customWidth="1" width="9.140625" style="0"/>
    <col min="180" max="180" customWidth="1" width="9.140625" style="0"/>
    <col min="181" max="181" customWidth="1" width="9.140625" style="0"/>
    <col min="182" max="182" customWidth="1" width="9.140625" style="0"/>
    <col min="183" max="183" customWidth="1" width="9.140625" style="0"/>
    <col min="184" max="184" customWidth="1" width="9.140625" style="0"/>
    <col min="185" max="185" customWidth="1" width="9.140625" style="0"/>
    <col min="186" max="186" customWidth="1" width="9.140625" style="0"/>
    <col min="187" max="187" customWidth="1" width="9.140625" style="0"/>
    <col min="188" max="188" customWidth="1" width="9.140625" style="0"/>
    <col min="189" max="189" customWidth="1" width="9.140625" style="0"/>
    <col min="190" max="190" customWidth="1" width="9.140625" style="0"/>
    <col min="191" max="191" customWidth="1" width="9.140625" style="0"/>
    <col min="192" max="192" customWidth="1" width="9.140625" style="0"/>
    <col min="193" max="193" customWidth="1" width="9.140625" style="0"/>
    <col min="194" max="194" customWidth="1" width="9.140625" style="0"/>
    <col min="195" max="195" customWidth="1" width="9.140625" style="0"/>
    <col min="196" max="196" customWidth="1" width="9.140625" style="0"/>
    <col min="197" max="197" customWidth="1" width="9.140625" style="0"/>
    <col min="198" max="198" customWidth="1" width="9.140625" style="0"/>
    <col min="199" max="199" customWidth="1" width="9.140625" style="0"/>
    <col min="200" max="200" customWidth="1" width="9.140625" style="0"/>
    <col min="201" max="201" customWidth="1" width="9.140625" style="0"/>
    <col min="202" max="202" customWidth="1" width="9.140625" style="0"/>
    <col min="203" max="203" customWidth="1" width="9.140625" style="0"/>
    <col min="204" max="204" customWidth="1" width="9.140625" style="0"/>
    <col min="205" max="205" customWidth="1" width="9.140625" style="0"/>
    <col min="206" max="206" customWidth="1" width="9.140625" style="0"/>
    <col min="207" max="207" customWidth="1" width="9.140625" style="0"/>
    <col min="208" max="208" customWidth="1" width="9.140625" style="0"/>
    <col min="209" max="209" customWidth="1" width="9.140625" style="0"/>
    <col min="210" max="210" customWidth="1" width="9.140625" style="0"/>
    <col min="211" max="211" customWidth="1" width="9.140625" style="0"/>
    <col min="212" max="212" customWidth="1" width="9.140625" style="0"/>
    <col min="213" max="213" customWidth="1" width="9.140625" style="0"/>
    <col min="214" max="214" customWidth="1" width="9.140625" style="0"/>
    <col min="215" max="215" customWidth="1" width="9.140625" style="0"/>
    <col min="216" max="216" customWidth="1" width="9.140625" style="0"/>
    <col min="217" max="217" customWidth="1" width="9.140625" style="0"/>
    <col min="218" max="218" customWidth="1" width="9.140625" style="0"/>
    <col min="219" max="219" customWidth="1" width="9.140625" style="0"/>
    <col min="220" max="220" customWidth="1" width="9.140625" style="0"/>
    <col min="221" max="221" customWidth="1" width="9.140625" style="0"/>
    <col min="222" max="222" customWidth="1" width="9.140625" style="0"/>
    <col min="223" max="223" customWidth="1" width="9.140625" style="0"/>
    <col min="224" max="224" customWidth="1" width="9.140625" style="0"/>
    <col min="225" max="225" customWidth="1" width="9.140625" style="0"/>
    <col min="226" max="226" customWidth="1" width="9.140625" style="0"/>
    <col min="227" max="227" customWidth="1" width="9.140625" style="0"/>
    <col min="228" max="228" customWidth="1" width="9.140625" style="0"/>
    <col min="229" max="229" customWidth="1" width="9.140625" style="0"/>
    <col min="230" max="230" customWidth="1" width="9.140625" style="0"/>
    <col min="231" max="231" customWidth="1" width="9.140625" style="0"/>
    <col min="232" max="232" customWidth="1" width="9.140625" style="0"/>
    <col min="233" max="233" customWidth="1" width="9.140625" style="0"/>
    <col min="234" max="234" customWidth="1" width="9.140625" style="0"/>
    <col min="235" max="235" customWidth="1" width="9.140625" style="0"/>
    <col min="236" max="236" customWidth="1" width="9.140625" style="0"/>
    <col min="237" max="237" customWidth="1" width="9.140625" style="0"/>
    <col min="238" max="238" customWidth="1" width="9.140625" style="0"/>
    <col min="239" max="239" customWidth="1" width="9.140625" style="0"/>
    <col min="240" max="240" customWidth="1" width="9.140625" style="0"/>
    <col min="241" max="241" customWidth="1" width="9.140625" style="0"/>
    <col min="242" max="242" customWidth="1" width="9.140625" style="0"/>
    <col min="243" max="243" customWidth="1" width="9.140625" style="0"/>
    <col min="244" max="244" customWidth="1" width="9.140625" style="0"/>
    <col min="245" max="245" customWidth="1" width="9.140625" style="0"/>
    <col min="246" max="246" customWidth="1" width="9.140625" style="0"/>
    <col min="247" max="247" customWidth="1" width="9.140625" style="0"/>
    <col min="248" max="248" customWidth="1" width="9.140625" style="0"/>
    <col min="249" max="249" customWidth="1" width="9.140625" style="0"/>
    <col min="250" max="250" customWidth="1" width="9.140625" style="0"/>
    <col min="251" max="251" customWidth="1" width="9.140625" style="0"/>
    <col min="252" max="252" customWidth="1" width="9.140625" style="0"/>
    <col min="253" max="253" customWidth="1" width="9.140625" style="0"/>
    <col min="254" max="254" customWidth="1" width="9.140625" style="0"/>
    <col min="255" max="255" customWidth="1" width="9.140625" style="0"/>
    <col min="256" max="256" customWidth="1" width="9.140625" style="0"/>
    <col min="257" max="16384" width="9" style="0" hidden="0"/>
  </cols>
  <sheetData>
    <row r="1" spans="8:8" s="1" ht="33.75" customFormat="1" customHeight="1">
      <c r="A1" s="2" t="s">
        <v>17</v>
      </c>
      <c r="B1" s="3" t="s">
        <v>18</v>
      </c>
      <c r="C1" s="4" t="s">
        <v>19</v>
      </c>
      <c r="D1" s="5" t="s">
        <v>0</v>
      </c>
      <c r="E1" s="6"/>
      <c r="F1" s="6" t="s">
        <v>1</v>
      </c>
      <c r="G1" s="6"/>
      <c r="H1" s="6" t="s">
        <v>2</v>
      </c>
      <c r="I1" s="6"/>
      <c r="J1" s="6" t="s">
        <v>3</v>
      </c>
      <c r="K1" s="6"/>
      <c r="L1" s="7" t="s">
        <v>24</v>
      </c>
      <c r="M1" s="8"/>
      <c r="N1" s="9" t="s">
        <v>4</v>
      </c>
      <c r="O1" s="10"/>
      <c r="P1" s="10" t="s">
        <v>5</v>
      </c>
      <c r="Q1" s="11"/>
      <c r="R1" s="12" t="s">
        <v>25</v>
      </c>
      <c r="S1" s="13"/>
      <c r="T1" s="14" t="s">
        <v>6</v>
      </c>
      <c r="U1" s="14"/>
      <c r="V1" s="14" t="s">
        <v>7</v>
      </c>
      <c r="W1" s="14"/>
      <c r="X1" s="14" t="s">
        <v>8</v>
      </c>
      <c r="Y1" s="15"/>
      <c r="Z1" s="16" t="s">
        <v>26</v>
      </c>
      <c r="AA1" s="15"/>
      <c r="AB1" s="14" t="s">
        <v>27</v>
      </c>
      <c r="AC1" s="14"/>
      <c r="AD1" s="14" t="s">
        <v>28</v>
      </c>
      <c r="AE1" s="14"/>
      <c r="AF1" s="14" t="s">
        <v>29</v>
      </c>
      <c r="AG1" s="15"/>
      <c r="AH1" s="16" t="s">
        <v>26</v>
      </c>
      <c r="AI1" s="15"/>
      <c r="AJ1" s="17" t="s">
        <v>9</v>
      </c>
      <c r="AK1" s="17" t="s">
        <v>10</v>
      </c>
      <c r="AL1" s="17" t="s">
        <v>11</v>
      </c>
      <c r="AM1" s="17" t="s">
        <v>12</v>
      </c>
      <c r="AN1" s="18" t="s">
        <v>20</v>
      </c>
      <c r="AO1" s="19" t="s">
        <v>21</v>
      </c>
      <c r="AP1" s="20" t="s">
        <v>23</v>
      </c>
    </row>
    <row r="2" spans="8:8" ht="15.05">
      <c r="A2" s="21"/>
      <c r="B2" s="22"/>
      <c r="C2" s="23" t="s">
        <v>22</v>
      </c>
      <c r="D2" s="24">
        <v>1.0</v>
      </c>
      <c r="E2" s="25">
        <v>3.0</v>
      </c>
      <c r="F2" s="26">
        <v>1.0</v>
      </c>
      <c r="G2" s="25">
        <v>2.0</v>
      </c>
      <c r="H2" s="26">
        <v>1.0</v>
      </c>
      <c r="I2" s="25">
        <v>3.0</v>
      </c>
      <c r="J2" s="26">
        <v>1.0</v>
      </c>
      <c r="K2" s="25">
        <v>2.0</v>
      </c>
      <c r="L2" s="27">
        <f>SUM(D2,F2,H2,J2)</f>
        <v>4.0</v>
      </c>
      <c r="M2" s="28"/>
      <c r="N2" s="24">
        <v>1.0</v>
      </c>
      <c r="O2" s="25">
        <v>3.0</v>
      </c>
      <c r="P2" s="26">
        <v>1.0</v>
      </c>
      <c r="Q2" s="29">
        <v>4.0</v>
      </c>
      <c r="R2" s="30">
        <f>SUM(N2,P2)</f>
        <v>2.0</v>
      </c>
      <c r="S2" s="31"/>
      <c r="T2" s="24">
        <v>1.0</v>
      </c>
      <c r="U2" s="25">
        <v>3.0</v>
      </c>
      <c r="V2" s="26">
        <v>1.0</v>
      </c>
      <c r="W2" s="25">
        <v>3.0</v>
      </c>
      <c r="X2" s="26">
        <v>1.0</v>
      </c>
      <c r="Y2" s="29">
        <v>2.0</v>
      </c>
      <c r="Z2" s="32">
        <f>SUM(T2,V2,X2)</f>
        <v>3.0</v>
      </c>
      <c r="AA2" s="33"/>
      <c r="AB2" s="24">
        <v>1.0</v>
      </c>
      <c r="AC2" s="25">
        <v>2.0</v>
      </c>
      <c r="AD2" s="26">
        <v>1.0</v>
      </c>
      <c r="AE2" s="25">
        <v>2.0</v>
      </c>
      <c r="AF2" s="26">
        <v>1.0</v>
      </c>
      <c r="AG2" s="29">
        <v>1.0</v>
      </c>
      <c r="AH2" s="32">
        <f>SUM(AB2,AD2,AF2)</f>
        <v>3.0</v>
      </c>
      <c r="AI2" s="33"/>
      <c r="AJ2" s="34"/>
      <c r="AK2" s="34"/>
      <c r="AL2" s="34"/>
      <c r="AM2" s="34"/>
      <c r="AN2" s="35"/>
      <c r="AO2" s="36"/>
      <c r="AP2" s="37"/>
    </row>
    <row r="3" spans="8:8" s="1" ht="15.05" customFormat="1">
      <c r="A3" s="38" t="s">
        <v>13</v>
      </c>
      <c r="B3" s="39"/>
      <c r="C3" s="40"/>
      <c r="D3" s="41">
        <v>6.7</v>
      </c>
      <c r="E3" s="42">
        <f>D3*D$2</f>
        <v>6.7</v>
      </c>
      <c r="F3" s="42">
        <v>8.0</v>
      </c>
      <c r="G3" s="42">
        <f t="shared" si="0" ref="G3:G6">F3*F$2</f>
        <v>8.0</v>
      </c>
      <c r="H3" s="42">
        <v>12.5</v>
      </c>
      <c r="I3" s="42">
        <f t="shared" si="1" ref="I3:I6">H3*H$2</f>
        <v>12.5</v>
      </c>
      <c r="J3" s="42">
        <v>15.5</v>
      </c>
      <c r="K3" s="42">
        <f t="shared" si="2" ref="K3:K6">J3*J$2</f>
        <v>15.5</v>
      </c>
      <c r="L3" s="43">
        <f>M3/L$2</f>
        <v>10.675</v>
      </c>
      <c r="M3" s="44">
        <f>SUM(E3,G3,I3,K3)</f>
        <v>42.7</v>
      </c>
      <c r="N3" s="41">
        <v>15.0</v>
      </c>
      <c r="O3" s="42">
        <f t="shared" si="3" ref="O3:O6">N3*N$2</f>
        <v>15.0</v>
      </c>
      <c r="P3" s="42">
        <v>11.6</v>
      </c>
      <c r="Q3" s="45">
        <f t="shared" si="4" ref="Q3:Q6">P3*P$2</f>
        <v>11.6</v>
      </c>
      <c r="R3" s="46">
        <f>S3/R$2</f>
        <v>13.3</v>
      </c>
      <c r="S3" s="47">
        <f>SUM(O3,Q3)</f>
        <v>26.6</v>
      </c>
      <c r="T3" s="48">
        <v>11.0</v>
      </c>
      <c r="U3" s="48">
        <f>T3*T$2</f>
        <v>11.0</v>
      </c>
      <c r="V3" s="48">
        <v>4.9</v>
      </c>
      <c r="W3" s="48">
        <f>V3*V$2</f>
        <v>4.9</v>
      </c>
      <c r="X3" s="48">
        <v>13.0</v>
      </c>
      <c r="Y3" s="49">
        <f>X3*X$2</f>
        <v>13.0</v>
      </c>
      <c r="Z3" s="50">
        <f>AA3/Z$2</f>
        <v>9.633333333333333</v>
      </c>
      <c r="AA3" s="51">
        <f>SUM(U3,W3,Y3)</f>
        <v>28.9</v>
      </c>
      <c r="AB3" s="48">
        <v>11.0</v>
      </c>
      <c r="AC3" s="48">
        <f>AB3*AB$2</f>
        <v>11.0</v>
      </c>
      <c r="AD3" s="48">
        <v>4.9</v>
      </c>
      <c r="AE3" s="48">
        <f>AD3*AD$2</f>
        <v>4.9</v>
      </c>
      <c r="AF3" s="48">
        <v>13.0</v>
      </c>
      <c r="AG3" s="49">
        <f>AF3*AF$2</f>
        <v>13.0</v>
      </c>
      <c r="AH3" s="50">
        <f>AI3/AH$2</f>
        <v>9.633333333333333</v>
      </c>
      <c r="AI3" s="51">
        <f>SUM(AC3,AE3,AG3)</f>
        <v>28.9</v>
      </c>
      <c r="AJ3" s="52">
        <f>AK3/SUM($D$2,$F$2,$H$2,$J$2,$N$2,$P$2,$T$2,$V$2,$X$2)</f>
        <v>10.911111111111111</v>
      </c>
      <c r="AK3" s="52">
        <f>ROUND(SUM(M3,S3,AA3),3)</f>
        <v>98.2</v>
      </c>
      <c r="AL3" s="53">
        <v>21.0</v>
      </c>
      <c r="AM3" s="54" t="str">
        <f>IF(AND(D3&gt;=10,F3&gt;=10,H3&gt;=10,J3&gt;=10,N3&gt;=10,P3&gt;=10,T3&gt;=10,V3&gt;=10,X3&gt;=10),"Validé/UA",IF(AND(L3&gt;=10,R3&gt;=10,Z3&gt;=10),"UAC","reprendre"))</f>
        <v>reprendre</v>
      </c>
      <c r="AN3" s="55" t="str">
        <f>IF(AM3="UAC","",IFERROR(LEFT(IF(D3&lt;10,$D$1&amp;"; "," ")&amp;IF(F3&lt;10,$F$1&amp;"; "," ")&amp;IF(H3&lt;10,$H$1&amp;"; "," ")&amp;IF(J3&lt;10,$J$1&amp;"; "," ")&amp;IF(N3&lt;10,$N$1&amp;"; "," ")&amp;IF(P3&lt;10,$P$1&amp;"; "," ")&amp;IF(T3&lt;10,$T$1&amp;"; "," ")&amp;IF(V3&lt;10,$V$1&amp;"; "," ")&amp;IF(X3&lt;10,$X$1&amp;"; "," "),LEN(IF(H3&lt;10,$H$1&amp;"; "," ")&amp;IF(J3&lt;10,$J$1&amp;"; "," ")&amp;IF(N3&lt;10,$N$1&amp;"; "," ")&amp;IF(P3&lt;10,$P$1&amp;"; "," ")&amp;IF(T3&lt;10,$T$1&amp;"; "," ")&amp;IF(V3&lt;10,$V$1&amp;"; "," ")&amp;IF(X3&lt;10,$X$1&amp;"; "," "))-1)," "))</f>
        <v>ANG_GE1; DPC_G</v>
      </c>
      <c r="AO3" s="53" t="s">
        <v>30</v>
      </c>
      <c r="AP3" s="56">
        <f>SUM(AG2,AC2,Y2,U2,Q2,O2,K2,I2,G2,E2)</f>
        <v>25.0</v>
      </c>
    </row>
    <row r="4" spans="8:8" s="1" ht="15.05" customFormat="1">
      <c r="A4" s="57" t="s">
        <v>14</v>
      </c>
      <c r="B4" s="58"/>
      <c r="C4" s="59"/>
      <c r="D4" s="60">
        <v>9.7</v>
      </c>
      <c r="E4" s="61">
        <f t="shared" si="5" ref="E4:E6">D4*D$2</f>
        <v>9.7</v>
      </c>
      <c r="F4" s="61">
        <v>10.0</v>
      </c>
      <c r="G4" s="61">
        <f t="shared" si="0"/>
        <v>10.0</v>
      </c>
      <c r="H4" s="61">
        <v>12.5</v>
      </c>
      <c r="I4" s="61">
        <f t="shared" si="1"/>
        <v>12.5</v>
      </c>
      <c r="J4" s="61">
        <v>17.0</v>
      </c>
      <c r="K4" s="61">
        <f t="shared" si="2"/>
        <v>17.0</v>
      </c>
      <c r="L4" s="62">
        <f t="shared" si="6" ref="L4:L6">M4/L$2</f>
        <v>12.3</v>
      </c>
      <c r="M4" s="63">
        <f t="shared" si="7" ref="M4:M6">SUM(E4,G4,I4,K4)</f>
        <v>49.2</v>
      </c>
      <c r="N4" s="60">
        <v>15.0</v>
      </c>
      <c r="O4" s="61">
        <f t="shared" si="3"/>
        <v>15.0</v>
      </c>
      <c r="P4" s="61">
        <v>12.4</v>
      </c>
      <c r="Q4" s="64">
        <f t="shared" si="4"/>
        <v>12.4</v>
      </c>
      <c r="R4" s="65">
        <f t="shared" si="8" ref="R4:R6">S4/R$2</f>
        <v>13.7</v>
      </c>
      <c r="S4" s="66">
        <f t="shared" si="9" ref="S4:S6">SUM(O4,Q4)</f>
        <v>27.4</v>
      </c>
      <c r="T4" s="61">
        <v>11.6</v>
      </c>
      <c r="U4" s="61">
        <f>T4*T$2</f>
        <v>11.6</v>
      </c>
      <c r="V4" s="61">
        <v>8.8</v>
      </c>
      <c r="W4" s="61">
        <f>V4*V$2</f>
        <v>8.8</v>
      </c>
      <c r="X4" s="61">
        <v>17.0</v>
      </c>
      <c r="Y4" s="67">
        <f>X4*X$2</f>
        <v>17.0</v>
      </c>
      <c r="Z4" s="68">
        <f>AA4/Z$2</f>
        <v>12.466666666666667</v>
      </c>
      <c r="AA4" s="69">
        <f>SUM(U4,W4,Y4)</f>
        <v>37.4</v>
      </c>
      <c r="AB4" s="61">
        <v>11.6</v>
      </c>
      <c r="AC4" s="61">
        <f>AB4*AB$2</f>
        <v>11.6</v>
      </c>
      <c r="AD4" s="61">
        <v>8.8</v>
      </c>
      <c r="AE4" s="61">
        <f>AD4*AD$2</f>
        <v>8.8</v>
      </c>
      <c r="AF4" s="61">
        <v>17.0</v>
      </c>
      <c r="AG4" s="67">
        <f>AF4*AF$2</f>
        <v>17.0</v>
      </c>
      <c r="AH4" s="68">
        <f>AI4/AH$2</f>
        <v>12.466666666666667</v>
      </c>
      <c r="AI4" s="69">
        <f>SUM(AC4,AE4,AG4)</f>
        <v>37.4</v>
      </c>
      <c r="AJ4" s="70">
        <f>AK4/SUM($D$2,$F$2,$H$2,$J$2,$N$2,$P$2,$T$2,$V$2,$X$2)</f>
        <v>12.666666666666666</v>
      </c>
      <c r="AK4" s="70">
        <f>ROUND(SUM(M4,S4,AA4),3)</f>
        <v>114.0</v>
      </c>
      <c r="AL4" s="71">
        <v>9.0</v>
      </c>
      <c r="AM4" s="72" t="str">
        <f>IF(AND(D4&gt;=10,F4&gt;=10,H4&gt;=10,J4&gt;=10,N4&gt;=10,P4&gt;=10,T4&gt;=10,V4&gt;=10,X4&gt;=10),"Validé/UA",IF(AND(L4&gt;=10,R4&gt;=10,Z4&gt;=10),"UAC","reprendre"))</f>
        <v>UAC</v>
      </c>
      <c r="AN4" s="73" t="str">
        <f>IF(AM4="UAC","",IFERROR(LEFT(IF(D4&lt;10,$D$1&amp;"; "," ")&amp;IF(F4&lt;10,$F$1&amp;"; "," ")&amp;IF(H4&lt;10,$H$1&amp;"; "," ")&amp;IF(J4&lt;10,$J$1&amp;"; "," ")&amp;IF(N4&lt;10,$N$1&amp;"; "," ")&amp;IF(P4&lt;10,$P$1&amp;"; "," ")&amp;IF(T4&lt;10,$T$1&amp;"; "," ")&amp;IF(V4&lt;10,$V$1&amp;"; "," ")&amp;IF(X4&lt;10,$X$1&amp;"; "," "),LEN(IF(H4&lt;10,$H$1&amp;"; "," ")&amp;IF(J4&lt;10,$J$1&amp;"; "," ")&amp;IF(N4&lt;10,$N$1&amp;"; "," ")&amp;IF(P4&lt;10,$P$1&amp;"; "," ")&amp;IF(T4&lt;10,$T$1&amp;"; "," ")&amp;IF(V4&lt;10,$V$1&amp;"; "," ")&amp;IF(X4&lt;10,$X$1&amp;"; "," "))-1)," "))</f>
        <v/>
      </c>
      <c r="AO4" s="53" t="str">
        <f>SUMPRODUCT((L4&gt;=10)*(ISODD(COLUMN($D$2:$Y$2)))*(COLUMN($D$2:$Y$2)&lt;COLUMN(L4))*$D$2:$Y$2+(R4&gt;=10)*(ISODD(COLUMN($D$2:$Y$2)))*(COLUMN($D$2:$Y$2)&lt;COLUMN(R4))*(COLUMN($D$2:$Y$2)&gt;COLUMN(M4))*$D$2:$Y$2+(Z4&gt;=10)*(ISODD(COLUMN($D$2:$Y$2)))*(COLUMN($D$2:$Y$2)&gt;COLUMN(S4))*$D$2:$Y$2)+SUMPRODUCT((L4&lt;10)*(ISODD(COLUMN($E$2:$Y$2)))*(D4:X4&gt;=10)*(COLUMN($E$2:$Y$2)&lt;COLUMN(L4))*$E$2:$Y$2+(R4&lt;10)*(ISODD(COLUMN($E$2:$Y$2)))*(D4:X4&gt;=10)*(COLUMN($E$2:$Y$2)&gt;COLUMN(L4))*(COLUMN($E$2:$Y$2)&lt;COLUMN(R4))*$E$2:$Y$2+(Z4&lt;10)*(ISODD(COLUMN($E$2:$Y$2)))*(D4:X4&gt;=10)*(COLUMN($E$2:$Y$2)&gt;COLUMN(R4))*$E$2:$Y$2)&amp;"/30"</f>
        <v>25/30</v>
      </c>
      <c r="AP4" s="56">
        <f>SUM(AG2,AE2,AC2,Y2,W2,U2,Q2,O2,K2,I2,G2,E2)</f>
        <v>30.0</v>
      </c>
    </row>
    <row r="5" spans="8:8" s="1" ht="15.05" customFormat="1">
      <c r="A5" s="57" t="s">
        <v>15</v>
      </c>
      <c r="B5" s="58"/>
      <c r="C5" s="59"/>
      <c r="D5" s="60">
        <v>7.8</v>
      </c>
      <c r="E5" s="61">
        <f t="shared" si="5"/>
        <v>7.8</v>
      </c>
      <c r="F5" s="61">
        <v>10.5</v>
      </c>
      <c r="G5" s="61">
        <f t="shared" si="0"/>
        <v>10.5</v>
      </c>
      <c r="H5" s="61">
        <v>10.5</v>
      </c>
      <c r="I5" s="61">
        <f t="shared" si="1"/>
        <v>10.5</v>
      </c>
      <c r="J5" s="61">
        <v>15.0</v>
      </c>
      <c r="K5" s="61">
        <f t="shared" si="2"/>
        <v>15.0</v>
      </c>
      <c r="L5" s="62">
        <f t="shared" si="6"/>
        <v>10.95</v>
      </c>
      <c r="M5" s="63">
        <f t="shared" si="7"/>
        <v>43.8</v>
      </c>
      <c r="N5" s="60">
        <v>4.0</v>
      </c>
      <c r="O5" s="61">
        <f t="shared" si="3"/>
        <v>4.0</v>
      </c>
      <c r="P5" s="61">
        <v>12.4</v>
      </c>
      <c r="Q5" s="64">
        <f t="shared" si="4"/>
        <v>12.4</v>
      </c>
      <c r="R5" s="65">
        <f t="shared" si="8"/>
        <v>8.2</v>
      </c>
      <c r="S5" s="66">
        <f t="shared" si="9"/>
        <v>16.4</v>
      </c>
      <c r="T5" s="61">
        <v>9.0</v>
      </c>
      <c r="U5" s="61">
        <f>T5*T$2</f>
        <v>9.0</v>
      </c>
      <c r="V5" s="61">
        <v>11.05</v>
      </c>
      <c r="W5" s="61">
        <f>V5*V$2</f>
        <v>11.05</v>
      </c>
      <c r="X5" s="61">
        <v>13.25</v>
      </c>
      <c r="Y5" s="67">
        <f>X5*X$2</f>
        <v>13.25</v>
      </c>
      <c r="Z5" s="68">
        <f>AA5/Z$2</f>
        <v>11.1</v>
      </c>
      <c r="AA5" s="69">
        <f>SUM(U5,W5,Y5)</f>
        <v>33.3</v>
      </c>
      <c r="AB5" s="61">
        <v>9.0</v>
      </c>
      <c r="AC5" s="61">
        <f>AB5*AB$2</f>
        <v>9.0</v>
      </c>
      <c r="AD5" s="61">
        <v>11.05</v>
      </c>
      <c r="AE5" s="61">
        <f>AD5*AD$2</f>
        <v>11.05</v>
      </c>
      <c r="AF5" s="61">
        <v>13.25</v>
      </c>
      <c r="AG5" s="67">
        <f>AF5*AF$2</f>
        <v>13.25</v>
      </c>
      <c r="AH5" s="68">
        <f>AI5/AH$2</f>
        <v>11.1</v>
      </c>
      <c r="AI5" s="69">
        <f>SUM(AC5,AE5,AG5)</f>
        <v>33.3</v>
      </c>
      <c r="AJ5" s="70">
        <f>AK5/SUM($D$2,$F$2,$H$2,$J$2,$N$2,$P$2,$T$2,$V$2,$X$2)</f>
        <v>10.38888888888889</v>
      </c>
      <c r="AK5" s="70">
        <f>ROUND(SUM(M5,S5,AA5),3)</f>
        <v>93.5</v>
      </c>
      <c r="AL5" s="71">
        <v>12.0</v>
      </c>
      <c r="AM5" s="72" t="str">
        <f>IF(AND(D5&gt;=10,F5&gt;=10,H5&gt;=10,J5&gt;=10,N5&gt;=10,P5&gt;=10,T5&gt;=10,V5&gt;=10,X5&gt;=10),"Validé/UA",IF(AND(L5&gt;=10,R5&gt;=10,Z5&gt;=10),"UAC","reprendre"))</f>
        <v>reprendre</v>
      </c>
      <c r="AN5" s="73" t="str">
        <f>IF(AM5="UAC","",IFERROR(LEFT(IF(D5&lt;10,$D$1&amp;"; "," ")&amp;IF(F5&lt;10,$F$1&amp;"; "," ")&amp;IF(H5&lt;10,$H$1&amp;"; "," ")&amp;IF(J5&lt;10,$J$1&amp;"; "," ")&amp;IF(N5&lt;10,$N$1&amp;"; "," ")&amp;IF(P5&lt;10,$P$1&amp;"; "," ")&amp;IF(T5&lt;10,$T$1&amp;"; "," ")&amp;IF(V5&lt;10,$V$1&amp;"; "," ")&amp;IF(X5&lt;10,$X$1&amp;"; "," "),LEN(IF(H5&lt;10,$H$1&amp;"; "," ")&amp;IF(J5&lt;10,$J$1&amp;"; "," ")&amp;IF(N5&lt;10,$N$1&amp;"; "," ")&amp;IF(P5&lt;10,$P$1&amp;"; "," ")&amp;IF(T5&lt;10,$T$1&amp;"; "," ")&amp;IF(V5&lt;10,$V$1&amp;"; "," ")&amp;IF(X5&lt;10,$X$1&amp;"; "," "))-1)," "))</f>
        <v>ANG_GE1;    CAT_GE1;  </v>
      </c>
      <c r="AO5" s="53" t="str">
        <f>SUMPRODUCT((L5&gt;=10)*(ISODD(COLUMN($D$2:$Y$2)))*(COLUMN($D$2:$Y$2)&lt;COLUMN(L5))*$D$2:$Y$2+(R5&gt;=10)*(ISODD(COLUMN($D$2:$Y$2)))*(COLUMN($D$2:$Y$2)&lt;COLUMN(R5))*(COLUMN($D$2:$Y$2)&gt;COLUMN(M5))*$D$2:$Y$2+(Z5&gt;=10)*(ISODD(COLUMN($D$2:$Y$2)))*(COLUMN($D$2:$Y$2)&gt;COLUMN(S5))*$D$2:$Y$2)+SUMPRODUCT((L5&lt;10)*(ISODD(COLUMN($E$2:$Y$2)))*(D5:X5&gt;=10)*(COLUMN($E$2:$Y$2)&lt;COLUMN(L5))*$E$2:$Y$2+(R5&lt;10)*(ISODD(COLUMN($E$2:$Y$2)))*(D5:X5&gt;=10)*(COLUMN($E$2:$Y$2)&gt;COLUMN(L5))*(COLUMN($E$2:$Y$2)&lt;COLUMN(R5))*$E$2:$Y$2+(Z5&lt;10)*(ISODD(COLUMN($E$2:$Y$2)))*(D5:X5&gt;=10)*(COLUMN($E$2:$Y$2)&gt;COLUMN(R5))*$E$2:$Y$2)&amp;"/30"</f>
        <v>22/30</v>
      </c>
      <c r="AP5" s="56">
        <f>SUM(AG2,AE2,AC2,Y2,W2,U2,Q2,K2,I2,G2,E2)</f>
        <v>27.0</v>
      </c>
    </row>
    <row r="6" spans="8:8" s="1" ht="15.05" customFormat="1">
      <c r="A6" s="57" t="s">
        <v>16</v>
      </c>
      <c r="B6" s="58"/>
      <c r="C6" s="59"/>
      <c r="D6" s="60">
        <v>10.3</v>
      </c>
      <c r="E6" s="61">
        <f t="shared" si="5"/>
        <v>10.3</v>
      </c>
      <c r="F6" s="61">
        <v>5.0</v>
      </c>
      <c r="G6" s="61">
        <f t="shared" si="0"/>
        <v>5.0</v>
      </c>
      <c r="H6" s="61">
        <v>6.0</v>
      </c>
      <c r="I6" s="61">
        <f t="shared" si="1"/>
        <v>6.0</v>
      </c>
      <c r="J6" s="61">
        <v>15.5</v>
      </c>
      <c r="K6" s="61">
        <f t="shared" si="2"/>
        <v>15.5</v>
      </c>
      <c r="L6" s="62">
        <f t="shared" si="6"/>
        <v>9.2</v>
      </c>
      <c r="M6" s="63">
        <f t="shared" si="7"/>
        <v>36.8</v>
      </c>
      <c r="N6" s="60">
        <v>15.0</v>
      </c>
      <c r="O6" s="61">
        <f t="shared" si="3"/>
        <v>15.0</v>
      </c>
      <c r="P6" s="61">
        <v>13.8</v>
      </c>
      <c r="Q6" s="64">
        <f t="shared" si="4"/>
        <v>13.8</v>
      </c>
      <c r="R6" s="65">
        <f t="shared" si="8"/>
        <v>14.4</v>
      </c>
      <c r="S6" s="66">
        <f t="shared" si="9"/>
        <v>28.8</v>
      </c>
      <c r="T6" s="61">
        <v>12.2</v>
      </c>
      <c r="U6" s="61">
        <f>T6*T$2</f>
        <v>12.2</v>
      </c>
      <c r="V6" s="61">
        <v>9.7</v>
      </c>
      <c r="W6" s="61">
        <f>V6*V$2</f>
        <v>9.7</v>
      </c>
      <c r="X6" s="61">
        <v>19.0</v>
      </c>
      <c r="Y6" s="67">
        <f>X6*X$2</f>
        <v>19.0</v>
      </c>
      <c r="Z6" s="68">
        <f>AA6/Z$2</f>
        <v>13.633333333333333</v>
      </c>
      <c r="AA6" s="69">
        <f>SUM(U6,W6,Y6)</f>
        <v>40.9</v>
      </c>
      <c r="AB6" s="61">
        <v>12.2</v>
      </c>
      <c r="AC6" s="61">
        <f>AB6*AB$2</f>
        <v>12.2</v>
      </c>
      <c r="AD6" s="61">
        <v>9.7</v>
      </c>
      <c r="AE6" s="61">
        <f>AD6*AD$2</f>
        <v>9.7</v>
      </c>
      <c r="AF6" s="61">
        <v>19.0</v>
      </c>
      <c r="AG6" s="67">
        <f>AF6*AF$2</f>
        <v>19.0</v>
      </c>
      <c r="AH6" s="68">
        <f>AI6/AH$2</f>
        <v>13.633333333333333</v>
      </c>
      <c r="AI6" s="69">
        <f>SUM(AC6,AE6,AG6)</f>
        <v>40.9</v>
      </c>
      <c r="AJ6" s="70">
        <f>AK6/SUM($D$2,$F$2,$H$2,$J$2,$N$2,$P$2,$T$2,$V$2,$X$2)</f>
        <v>11.833333333333334</v>
      </c>
      <c r="AK6" s="70">
        <f>ROUND(SUM(M6,S6,AA6),3)</f>
        <v>106.5</v>
      </c>
      <c r="AL6" s="71">
        <v>6.0</v>
      </c>
      <c r="AM6" s="72" t="str">
        <f>IF(AND(D6&gt;=10,F6&gt;=10,H6&gt;=10,J6&gt;=10,N6&gt;=10,P6&gt;=10,T6&gt;=10,V6&gt;=10,X6&gt;=10),"Validé/UA",IF(AND(L6&gt;=10,R6&gt;=10,Z6&gt;=10),"UAC","reprendre"))</f>
        <v>reprendre</v>
      </c>
      <c r="AN6" s="73" t="str">
        <f>IF(AM6="UAC","",IFERROR(LEFT(IF(D6&lt;10,$D$1&amp;"; "," ")&amp;IF(F6&lt;10,$F$1&amp;"; "," ")&amp;IF(H6&lt;10,$H$1&amp;"; "," ")&amp;IF(J6&lt;10,$J$1&amp;"; "," ")&amp;IF(N6&lt;10,$N$1&amp;"; "," ")&amp;IF(P6&lt;10,$P$1&amp;"; "," ")&amp;IF(T6&lt;10,$T$1&amp;"; "," ")&amp;IF(V6&lt;10,$V$1&amp;"; "," ")&amp;IF(X6&lt;10,$X$1&amp;"; "," "),LEN(IF(H6&lt;10,$H$1&amp;"; "," ")&amp;IF(J6&lt;10,$J$1&amp;"; "," ")&amp;IF(N6&lt;10,$N$1&amp;"; "," ")&amp;IF(P6&lt;10,$P$1&amp;"; "," ")&amp;IF(T6&lt;10,$T$1&amp;"; "," ")&amp;IF(V6&lt;10,$V$1&amp;"; "," ")&amp;IF(X6&lt;10,$X$1&amp;"; "," "))-1)," "))</f>
        <v> DPC_GE1; HTS_GE1;    </v>
      </c>
      <c r="AO6" s="53" t="str">
        <f>SUMPRODUCT((L6&gt;=10)*(ISODD(COLUMN($D$2:$Y$2)))*(COLUMN($D$2:$Y$2)&lt;COLUMN(L6))*$D$2:$Y$2+(R6&gt;=10)*(ISODD(COLUMN($D$2:$Y$2)))*(COLUMN($D$2:$Y$2)&lt;COLUMN(R6))*(COLUMN($D$2:$Y$2)&gt;COLUMN(M6))*$D$2:$Y$2+(Z6&gt;=10)*(ISODD(COLUMN($D$2:$Y$2)))*(COLUMN($D$2:$Y$2)&gt;COLUMN(S6))*$D$2:$Y$2)+SUMPRODUCT((L6&lt;10)*(ISODD(COLUMN($E$2:$Y$2)))*(D6:X6&gt;=10)*(COLUMN($E$2:$Y$2)&lt;COLUMN(L6))*$E$2:$Y$2+(R6&lt;10)*(ISODD(COLUMN($E$2:$Y$2)))*(D6:X6&gt;=10)*(COLUMN($E$2:$Y$2)&gt;COLUMN(L6))*(COLUMN($E$2:$Y$2)&lt;COLUMN(R6))*$E$2:$Y$2+(Z6&lt;10)*(ISODD(COLUMN($E$2:$Y$2)))*(D6:X6&gt;=10)*(COLUMN($E$2:$Y$2)&gt;COLUMN(R6))*$E$2:$Y$2)&amp;"/30"</f>
        <v>20/30</v>
      </c>
      <c r="AP6" s="56"/>
    </row>
    <row r="9" spans="8:8">
      <c r="D9" s="74"/>
      <c r="X9" s="75"/>
    </row>
  </sheetData>
  <mergeCells count="24">
    <mergeCell ref="A1:A2"/>
    <mergeCell ref="AH1:AI1"/>
    <mergeCell ref="D1:E1"/>
    <mergeCell ref="Z1:AA1"/>
    <mergeCell ref="AJ1:AJ2"/>
    <mergeCell ref="AN1:AN2"/>
    <mergeCell ref="AO1:AO2"/>
    <mergeCell ref="AM1:AM2"/>
    <mergeCell ref="AL1:AL2"/>
    <mergeCell ref="B1:B2"/>
    <mergeCell ref="F1:G1"/>
    <mergeCell ref="H1:I1"/>
    <mergeCell ref="L1:M1"/>
    <mergeCell ref="AK1:AK2"/>
    <mergeCell ref="N1:O1"/>
    <mergeCell ref="J1:K1"/>
    <mergeCell ref="AD1:AE1"/>
    <mergeCell ref="AF1:AG1"/>
    <mergeCell ref="P1:Q1"/>
    <mergeCell ref="V1:W1"/>
    <mergeCell ref="X1:Y1"/>
    <mergeCell ref="AB1:AC1"/>
    <mergeCell ref="T1:U1"/>
    <mergeCell ref="R1:S1"/>
  </mergeCells>
  <printOptions horizontalCentered="1"/>
  <pageMargins left="0.31496062992125984" right="0.31496062992125984" top="0.35433070866141736" bottom="0.35433070866141736" header="0.31496062992125984" footer="0.31496062992125984"/>
  <pageSetup paperSize="9" fitToWidth="0" fitToHeight="0" orientation="landscape"/>
  <headerFooter>
    <oddFooter>&amp;R&amp;P sur &amp;N_&amp;A</oddFooter>
  </headerFooter>
</worksheet>
</file>

<file path=xl/worksheets/sheet2.xml><?xml version="1.0" encoding="utf-8"?>
<worksheet xmlns:r="http://schemas.openxmlformats.org/officeDocument/2006/relationships" xmlns="http://schemas.openxmlformats.org/spreadsheetml/2006/main">
  <dimension ref="A1:E1"/>
  <sheetViews>
    <sheetView workbookViewId="0">
      <selection activeCell="A1" sqref="A1"/>
    </sheetView>
  </sheetViews>
  <sheetFormatPr defaultRowHeight="15.0" defaultColWidth="9" customWidth="1"/>
  <sheetData/>
  <pageMargins left="0.7" right="0.7" top="0.75" bottom="0.75" header="0.3" footer="0.3"/>
</worksheet>
</file>

<file path=xl/worksheets/sheet3.xml><?xml version="1.0" encoding="utf-8"?>
<worksheet xmlns:r="http://schemas.openxmlformats.org/officeDocument/2006/relationships" xmlns="http://schemas.openxmlformats.org/spreadsheetml/2006/main">
  <dimension ref="A1:E1"/>
  <sheetViews>
    <sheetView workbookViewId="0">
      <selection activeCell="A1" sqref="A1"/>
    </sheetView>
  </sheetViews>
  <sheetFormatPr defaultRowHeight="15.0" defaultColWidth="9" customWidth="1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Comptabilite</dc:creator>
  <cp:lastModifiedBy>CLEMENT Jocelyn</cp:lastModifiedBy>
  <dcterms:created xsi:type="dcterms:W3CDTF">2016-04-26T11:19:55Z</dcterms:created>
  <dcterms:modified xsi:type="dcterms:W3CDTF">2016-05-07T01:35:04Z</dcterms:modified>
</cp:coreProperties>
</file>